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comments1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g01" sheetId="1" state="visible" r:id="rId3"/>
    <sheet name="Aug02" sheetId="2" state="visible" r:id="rId4"/>
    <sheet name="Aug03" sheetId="3" state="visible" r:id="rId5"/>
    <sheet name="Aug04" sheetId="4" state="visible" r:id="rId6"/>
    <sheet name="Aug06" sheetId="5" state="visible" r:id="rId7"/>
    <sheet name="Aug07" sheetId="6" state="visible" r:id="rId8"/>
    <sheet name="Aug08" sheetId="7" state="visible" r:id="rId9"/>
    <sheet name="Aug09" sheetId="8" state="visible" r:id="rId10"/>
    <sheet name="Aug10" sheetId="9" state="visible" r:id="rId11"/>
    <sheet name="Aug11" sheetId="10" state="visible" r:id="rId12"/>
    <sheet name="Aug12" sheetId="11" state="visible" r:id="rId13"/>
    <sheet name="Aug13" sheetId="12" state="visible" r:id="rId14"/>
    <sheet name="Aug14" sheetId="13" state="visible" r:id="rId15"/>
    <sheet name="Aug15" sheetId="14" state="visible" r:id="rId16"/>
    <sheet name="Aug16" sheetId="15" state="visible" r:id="rId17"/>
    <sheet name="Aug17" sheetId="16" state="visible" r:id="rId18"/>
    <sheet name="Aug18" sheetId="17" state="visible" r:id="rId19"/>
    <sheet name="Aug19" sheetId="18" state="visible" r:id="rId2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15" authorId="0">
      <text>
        <r>
          <rPr>
            <b val="true"/>
            <sz val="8"/>
            <color rgb="FF000000"/>
            <rFont val="Tahoma"/>
            <family val="0"/>
          </rPr>
          <t xml:space="preserve">bmeyers:
</t>
        </r>
        <r>
          <rPr>
            <sz val="8"/>
            <color rgb="FF000000"/>
            <rFont val="Tahoma"/>
            <family val="0"/>
          </rPr>
          <t xml:space="preserve">PGE TRANNY $0.94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31</xdr:col>
                <xdr:colOff>3</xdr:colOff>
                <xdr:row>13</xdr:row>
                <xdr:rowOff>4</xdr:rowOff>
              </xdr:from>
              <xdr:to>
                <xdr:col>33</xdr:col>
                <xdr:colOff>3</xdr:colOff>
                <xdr:row>18</xdr:row>
                <xdr:rowOff>8</xdr:rowOff>
              </xdr:to>
            </anchor>
          </commentPr>
        </mc:Choice>
        <mc:Fallback/>
      </mc:AlternateContent>
    </commen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bmeyers:
</t>
        </r>
        <r>
          <rPr>
            <sz val="8"/>
            <color rgb="FF000000"/>
            <rFont val="Tahoma"/>
            <family val="0"/>
          </rPr>
          <t xml:space="preserve">PGE TRANNY $0.94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31</xdr:col>
                <xdr:colOff>3</xdr:colOff>
                <xdr:row>14</xdr:row>
                <xdr:rowOff>4</xdr:rowOff>
              </xdr:from>
              <xdr:to>
                <xdr:col>33</xdr:col>
                <xdr:colOff>3</xdr:colOff>
                <xdr:row>19</xdr:row>
                <xdr:rowOff>8</xdr:rowOff>
              </xdr:to>
            </anchor>
          </commentPr>
        </mc:Choice>
        <mc:Fallback/>
      </mc:AlternateContent>
    </comment>
    <comment ref="O18" authorId="0">
      <text>
        <r>
          <rPr>
            <b val="true"/>
            <sz val="8"/>
            <color rgb="FF000000"/>
            <rFont val="Tahoma"/>
            <family val="0"/>
          </rPr>
          <t xml:space="preserve">bmeyers:
</t>
        </r>
        <r>
          <rPr>
            <sz val="8"/>
            <color rgb="FF000000"/>
            <rFont val="Tahoma"/>
            <family val="0"/>
          </rPr>
          <t xml:space="preserve">PGE TRANNY $0.94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31</xdr:col>
                <xdr:colOff>3</xdr:colOff>
                <xdr:row>16</xdr:row>
                <xdr:rowOff>4</xdr:rowOff>
              </xdr:from>
              <xdr:to>
                <xdr:col>33</xdr:col>
                <xdr:colOff>3</xdr:colOff>
                <xdr:row>21</xdr:row>
                <xdr:rowOff>8</xdr:rowOff>
              </xdr:to>
            </anchor>
          </commentPr>
        </mc:Choice>
        <mc:Fallback/>
      </mc:AlternateContent>
    </comment>
    <comment ref="O20" authorId="0">
      <text>
        <r>
          <rPr>
            <b val="true"/>
            <sz val="8"/>
            <color rgb="FF000000"/>
            <rFont val="Tahoma"/>
            <family val="0"/>
          </rPr>
          <t xml:space="preserve">bmeyers:
</t>
        </r>
        <r>
          <rPr>
            <sz val="8"/>
            <color rgb="FF000000"/>
            <rFont val="Tahoma"/>
            <family val="0"/>
          </rPr>
          <t xml:space="preserve">PGE TRANNY $0.94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31</xdr:col>
                <xdr:colOff>3</xdr:colOff>
                <xdr:row>18</xdr:row>
                <xdr:rowOff>4</xdr:rowOff>
              </xdr:from>
              <xdr:to>
                <xdr:col>33</xdr:col>
                <xdr:colOff>3</xdr:colOff>
                <xdr:row>23</xdr:row>
                <xdr:rowOff>8</xdr:rowOff>
              </xdr:to>
            </anchor>
          </commentPr>
        </mc:Choice>
        <mc:Fallback/>
      </mc:AlternateContent>
    </comment>
    <comment ref="O26" authorId="0">
      <text>
        <r>
          <rPr>
            <b val="true"/>
            <sz val="8"/>
            <color rgb="FF000000"/>
            <rFont val="Tahoma"/>
            <family val="0"/>
          </rPr>
          <t xml:space="preserve">bmeyers:
</t>
        </r>
        <r>
          <rPr>
            <sz val="8"/>
            <color rgb="FF000000"/>
            <rFont val="Tahoma"/>
            <family val="0"/>
          </rPr>
          <t xml:space="preserve">PGE TRANNY $0.94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31</xdr:col>
                <xdr:colOff>3</xdr:colOff>
                <xdr:row>24</xdr:row>
                <xdr:rowOff>4</xdr:rowOff>
              </xdr:from>
              <xdr:to>
                <xdr:col>33</xdr:col>
                <xdr:colOff>3</xdr:colOff>
                <xdr:row>29</xdr:row>
                <xdr:rowOff>7</xdr:rowOff>
              </xdr:to>
            </anchor>
          </commentPr>
        </mc:Choice>
        <mc:Fallback/>
      </mc:AlternateContent>
    </comment>
    <comment ref="O28" authorId="0">
      <text>
        <r>
          <rPr>
            <b val="true"/>
            <sz val="8"/>
            <color rgb="FF000000"/>
            <rFont val="Tahoma"/>
            <family val="0"/>
          </rPr>
          <t xml:space="preserve">bmeyers:
</t>
        </r>
        <r>
          <rPr>
            <sz val="8"/>
            <color rgb="FF000000"/>
            <rFont val="Tahoma"/>
            <family val="0"/>
          </rPr>
          <t xml:space="preserve">PGE TRANNY $0.94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31</xdr:col>
                <xdr:colOff>3</xdr:colOff>
                <xdr:row>26</xdr:row>
                <xdr:rowOff>4</xdr:rowOff>
              </xdr:from>
              <xdr:to>
                <xdr:col>33</xdr:col>
                <xdr:colOff>3</xdr:colOff>
                <xdr:row>31</xdr:row>
                <xdr:rowOff>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P8" authorId="0">
      <text>
        <r>
          <rPr>
            <b val="true"/>
            <sz val="8"/>
            <color rgb="FF000000"/>
            <rFont val="Tahoma"/>
            <family val="0"/>
          </rPr>
          <t xml:space="preserve">Smerris:
</t>
        </r>
        <r>
          <rPr>
            <sz val="8"/>
            <color rgb="FF000000"/>
            <rFont val="Tahoma"/>
            <family val="0"/>
          </rPr>
          <t xml:space="preserve">BLOOMBERG FEES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32</xdr:col>
                <xdr:colOff>16</xdr:colOff>
                <xdr:row>5</xdr:row>
                <xdr:rowOff>2</xdr:rowOff>
              </xdr:from>
              <xdr:to>
                <xdr:col>34</xdr:col>
                <xdr:colOff>16</xdr:colOff>
                <xdr:row>8</xdr:row>
                <xdr:rowOff>16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13" authorId="0">
      <text>
        <r>
          <rPr>
            <b val="true"/>
            <sz val="8"/>
            <color rgb="FF000000"/>
            <rFont val="Tahoma"/>
            <family val="0"/>
          </rPr>
          <t xml:space="preserve">lharasin:
</t>
        </r>
        <r>
          <rPr>
            <sz val="8"/>
            <color rgb="FF000000"/>
            <rFont val="Tahoma"/>
            <family val="0"/>
          </rPr>
          <t xml:space="preserve">Bloomberg fee 3 trades @ $15 a piece divided between 125MW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29</xdr:col>
                <xdr:colOff>16</xdr:colOff>
                <xdr:row>11</xdr:row>
                <xdr:rowOff>4</xdr:rowOff>
              </xdr:from>
              <xdr:to>
                <xdr:col>31</xdr:col>
                <xdr:colOff>17</xdr:colOff>
                <xdr:row>17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<sst xmlns="http://schemas.openxmlformats.org/spreadsheetml/2006/main" count="2117" uniqueCount="234">
  <si>
    <t xml:space="preserve">DATE</t>
  </si>
  <si>
    <t xml:space="preserve">FERC FILE</t>
  </si>
  <si>
    <t xml:space="preserve">SERVICE CUST</t>
  </si>
  <si>
    <t xml:space="preserve">HR BEG</t>
  </si>
  <si>
    <t xml:space="preserve">HR END</t>
  </si>
  <si>
    <t xml:space="preserve">TOTAL HRS</t>
  </si>
  <si>
    <t xml:space="preserve">DEL PT</t>
  </si>
  <si>
    <t xml:space="preserve">SUPPLY</t>
  </si>
  <si>
    <t xml:space="preserve">MW PER HR</t>
  </si>
  <si>
    <t xml:space="preserve">TOTAL MW</t>
  </si>
  <si>
    <t xml:space="preserve">SCHEDULE ID</t>
  </si>
  <si>
    <t xml:space="preserve">PRICE</t>
  </si>
  <si>
    <t xml:space="preserve">MARKET</t>
  </si>
  <si>
    <t xml:space="preserve">FEES</t>
  </si>
  <si>
    <t xml:space="preserve">CONG</t>
  </si>
  <si>
    <t xml:space="preserve">A_S CHARGE</t>
  </si>
  <si>
    <t xml:space="preserve">BASIS</t>
  </si>
  <si>
    <t xml:space="preserve">FERC ADJ</t>
  </si>
  <si>
    <t xml:space="preserve">ENPOWER DEALS</t>
  </si>
  <si>
    <t xml:space="preserve">TMM</t>
  </si>
  <si>
    <t xml:space="preserve">LINE LOSSES</t>
  </si>
  <si>
    <t xml:space="preserve">P_L</t>
  </si>
  <si>
    <t xml:space="preserve">FILE SOURCE</t>
  </si>
  <si>
    <t xml:space="preserve">TAG NO</t>
  </si>
  <si>
    <t xml:space="preserve">Y</t>
  </si>
  <si>
    <t xml:space="preserve">SP15</t>
  </si>
  <si>
    <t xml:space="preserve">STCA</t>
  </si>
  <si>
    <t xml:space="preserve">WESCO</t>
  </si>
  <si>
    <t xml:space="preserve">712074, 712075</t>
  </si>
  <si>
    <t xml:space="preserve">712074, 712100</t>
  </si>
  <si>
    <t xml:space="preserve">PWX</t>
  </si>
  <si>
    <t xml:space="preserve">712074, 712294</t>
  </si>
  <si>
    <t xml:space="preserve">POWEREX</t>
  </si>
  <si>
    <t xml:space="preserve">712074, 713221</t>
  </si>
  <si>
    <t xml:space="preserve">EES</t>
  </si>
  <si>
    <t xml:space="preserve">DELANO</t>
  </si>
  <si>
    <t xml:space="preserve">712074, 714181</t>
  </si>
  <si>
    <t xml:space="preserve">RELIANT</t>
  </si>
  <si>
    <t xml:space="preserve">712074, 714180</t>
  </si>
  <si>
    <t xml:space="preserve">DYNEGY</t>
  </si>
  <si>
    <t xml:space="preserve">712074, 714195</t>
  </si>
  <si>
    <t xml:space="preserve">HARBOR</t>
  </si>
  <si>
    <t xml:space="preserve">714222,714223</t>
  </si>
  <si>
    <t xml:space="preserve">714217,714223</t>
  </si>
  <si>
    <t xml:space="preserve">714233,714223</t>
  </si>
  <si>
    <t xml:space="preserve">716280,714223</t>
  </si>
  <si>
    <t xml:space="preserve">CORAL</t>
  </si>
  <si>
    <t xml:space="preserve">716281,714223</t>
  </si>
  <si>
    <t xml:space="preserve">NP15/SP15</t>
  </si>
  <si>
    <t xml:space="preserve">716282,716284,714223</t>
  </si>
  <si>
    <t xml:space="preserve">716320,716321</t>
  </si>
  <si>
    <t xml:space="preserve">716322,716321</t>
  </si>
  <si>
    <t xml:space="preserve">MIRANT</t>
  </si>
  <si>
    <t xml:space="preserve">718099, 716321</t>
  </si>
  <si>
    <t xml:space="preserve">PNM</t>
  </si>
  <si>
    <t xml:space="preserve">EPMI_CISO_LAKERS</t>
  </si>
  <si>
    <t xml:space="preserve">718101,718102,716321</t>
  </si>
  <si>
    <t xml:space="preserve">SEMPRA</t>
  </si>
  <si>
    <t xml:space="preserve">718100,716321</t>
  </si>
  <si>
    <t xml:space="preserve">718125,718126</t>
  </si>
  <si>
    <t xml:space="preserve">718165,718126</t>
  </si>
  <si>
    <t xml:space="preserve">718166,718126</t>
  </si>
  <si>
    <t xml:space="preserve">EPME</t>
  </si>
  <si>
    <t xml:space="preserve">718190,718126</t>
  </si>
  <si>
    <t xml:space="preserve">718191,718126</t>
  </si>
  <si>
    <t xml:space="preserve">CALPINE</t>
  </si>
  <si>
    <t xml:space="preserve">718192,718126</t>
  </si>
  <si>
    <t xml:space="preserve">STCALI</t>
  </si>
  <si>
    <t xml:space="preserve">718319,718320</t>
  </si>
  <si>
    <t xml:space="preserve">718896,718320</t>
  </si>
  <si>
    <t xml:space="preserve">718926,718320</t>
  </si>
  <si>
    <t xml:space="preserve">718943,718320</t>
  </si>
  <si>
    <t xml:space="preserve">719364, 718320</t>
  </si>
  <si>
    <t xml:space="preserve">720264, 718320</t>
  </si>
  <si>
    <t xml:space="preserve">SP</t>
  </si>
  <si>
    <t xml:space="preserve">722265,722266</t>
  </si>
  <si>
    <t xml:space="preserve">722273,722274,722266</t>
  </si>
  <si>
    <t xml:space="preserve">722275,722266</t>
  </si>
  <si>
    <t xml:space="preserve">722276,722266</t>
  </si>
  <si>
    <t xml:space="preserve">722277,722266</t>
  </si>
  <si>
    <t xml:space="preserve">AEP</t>
  </si>
  <si>
    <t xml:space="preserve">722278,722266</t>
  </si>
  <si>
    <t xml:space="preserve">722279,722266</t>
  </si>
  <si>
    <t xml:space="preserve">PV/SP15</t>
  </si>
  <si>
    <t xml:space="preserve">EPE</t>
  </si>
  <si>
    <t xml:space="preserve">722308,722274,722266</t>
  </si>
  <si>
    <t xml:space="preserve">722280,722266</t>
  </si>
  <si>
    <t xml:space="preserve">722326,722266</t>
  </si>
  <si>
    <t xml:space="preserve">720368,720367</t>
  </si>
  <si>
    <t xml:space="preserve">720366,720367</t>
  </si>
  <si>
    <t xml:space="preserve">SRP</t>
  </si>
  <si>
    <t xml:space="preserve">720369,720372,720367</t>
  </si>
  <si>
    <t xml:space="preserve">720373,720372,720367</t>
  </si>
  <si>
    <t xml:space="preserve">APS</t>
  </si>
  <si>
    <t xml:space="preserve">721960,720372,720367</t>
  </si>
  <si>
    <t xml:space="preserve">722356, 722570</t>
  </si>
  <si>
    <t xml:space="preserve">722356, 722851</t>
  </si>
  <si>
    <t xml:space="preserve">722585, 722588</t>
  </si>
  <si>
    <t xml:space="preserve">723713,723721,722588</t>
  </si>
  <si>
    <t xml:space="preserve">4C/SP15</t>
  </si>
  <si>
    <t xml:space="preserve">723717,723721,722588</t>
  </si>
  <si>
    <t xml:space="preserve">HS/SP15</t>
  </si>
  <si>
    <t xml:space="preserve">MPC</t>
  </si>
  <si>
    <t xml:space="preserve">724265,724266,723421,722588</t>
  </si>
  <si>
    <t xml:space="preserve">724274,722588</t>
  </si>
  <si>
    <t xml:space="preserve">724275,722588</t>
  </si>
  <si>
    <t xml:space="preserve">724404,722588</t>
  </si>
  <si>
    <t xml:space="preserve">724404, 722588</t>
  </si>
  <si>
    <t xml:space="preserve">EPMI_CISO_PALO</t>
  </si>
  <si>
    <t xml:space="preserve">724334, 724335, 722601</t>
  </si>
  <si>
    <t xml:space="preserve">724397, 723721, 722588</t>
  </si>
  <si>
    <t xml:space="preserve">724350, 722601</t>
  </si>
  <si>
    <t xml:space="preserve">ST CALI</t>
  </si>
  <si>
    <t xml:space="preserve">PWRX</t>
  </si>
  <si>
    <t xml:space="preserve">724376,724377</t>
  </si>
  <si>
    <t xml:space="preserve">724376,724378</t>
  </si>
  <si>
    <t xml:space="preserve">724379,724382</t>
  </si>
  <si>
    <t xml:space="preserve">EPMI_CISO_DESERT</t>
  </si>
  <si>
    <t xml:space="preserve">724380,724381,724382</t>
  </si>
  <si>
    <t xml:space="preserve">725271,724381,724382</t>
  </si>
  <si>
    <t xml:space="preserve">725748,724382</t>
  </si>
  <si>
    <t xml:space="preserve">725749,724382</t>
  </si>
  <si>
    <t xml:space="preserve">NEVI</t>
  </si>
  <si>
    <t xml:space="preserve">725750,724382</t>
  </si>
  <si>
    <t xml:space="preserve">725776,725777</t>
  </si>
  <si>
    <t xml:space="preserve">725778,725777</t>
  </si>
  <si>
    <t xml:space="preserve">725779,725781,725777</t>
  </si>
  <si>
    <t xml:space="preserve">725788,725789</t>
  </si>
  <si>
    <t xml:space="preserve">725788,725790</t>
  </si>
  <si>
    <t xml:space="preserve">725788,727425</t>
  </si>
  <si>
    <t xml:space="preserve">727433,727435</t>
  </si>
  <si>
    <t xml:space="preserve">SIERRA</t>
  </si>
  <si>
    <t xml:space="preserve">727436,727437,727435</t>
  </si>
  <si>
    <t xml:space="preserve">727451,727453</t>
  </si>
  <si>
    <t xml:space="preserve">727452,727453</t>
  </si>
  <si>
    <t xml:space="preserve">727461,727462</t>
  </si>
  <si>
    <t xml:space="preserve">727461,727513</t>
  </si>
  <si>
    <t xml:space="preserve">727461,727531</t>
  </si>
  <si>
    <t xml:space="preserve">DUKE</t>
  </si>
  <si>
    <t xml:space="preserve">727461,727529</t>
  </si>
  <si>
    <t xml:space="preserve">NEW ENERGY</t>
  </si>
  <si>
    <t xml:space="preserve">727530,727530</t>
  </si>
  <si>
    <t xml:space="preserve">727522,727453</t>
  </si>
  <si>
    <t xml:space="preserve">TRANSALTA</t>
  </si>
  <si>
    <t xml:space="preserve">727545,727546</t>
  </si>
  <si>
    <t xml:space="preserve">727545,727547</t>
  </si>
  <si>
    <t xml:space="preserve">727545,727567</t>
  </si>
  <si>
    <t xml:space="preserve">727723, 727727</t>
  </si>
  <si>
    <t xml:space="preserve">727748, 727727</t>
  </si>
  <si>
    <t xml:space="preserve">728864,727727</t>
  </si>
  <si>
    <t xml:space="preserve">728869,727727</t>
  </si>
  <si>
    <t xml:space="preserve">APX</t>
  </si>
  <si>
    <t xml:space="preserve">729145,729148,727727</t>
  </si>
  <si>
    <t xml:space="preserve">729383, 729384</t>
  </si>
  <si>
    <t xml:space="preserve">729383, 729385</t>
  </si>
  <si>
    <t xml:space="preserve">729398,729399</t>
  </si>
  <si>
    <t xml:space="preserve">729398,729400</t>
  </si>
  <si>
    <t xml:space="preserve">729403,729404</t>
  </si>
  <si>
    <t xml:space="preserve">729577, 729404</t>
  </si>
  <si>
    <t xml:space="preserve">731364,729404</t>
  </si>
  <si>
    <t xml:space="preserve">731365,729404</t>
  </si>
  <si>
    <t xml:space="preserve">731366,729404</t>
  </si>
  <si>
    <t xml:space="preserve">731368,729404</t>
  </si>
  <si>
    <t xml:space="preserve">MALIN/SP15</t>
  </si>
  <si>
    <t xml:space="preserve">EPMI_CISO_CASCADE</t>
  </si>
  <si>
    <t xml:space="preserve">731371,731372,729404</t>
  </si>
  <si>
    <t xml:space="preserve">EPMI_CISO_ERNIE</t>
  </si>
  <si>
    <t xml:space="preserve">731373,731374,729404</t>
  </si>
  <si>
    <t xml:space="preserve"> </t>
  </si>
  <si>
    <t xml:space="preserve">733554,733507</t>
  </si>
  <si>
    <t xml:space="preserve">733579,733582,733507</t>
  </si>
  <si>
    <t xml:space="preserve">733583,733582,733507</t>
  </si>
  <si>
    <t xml:space="preserve">NCPA</t>
  </si>
  <si>
    <t xml:space="preserve">733509,733507</t>
  </si>
  <si>
    <t xml:space="preserve">733510,733507</t>
  </si>
  <si>
    <t xml:space="preserve">733509,733521,733507</t>
  </si>
  <si>
    <t xml:space="preserve">JD/MALIN</t>
  </si>
  <si>
    <t xml:space="preserve">733510,146517,733507</t>
  </si>
  <si>
    <t xml:space="preserve">733514,733507</t>
  </si>
  <si>
    <t xml:space="preserve">733518,733507</t>
  </si>
  <si>
    <t xml:space="preserve">733519,733507</t>
  </si>
  <si>
    <t xml:space="preserve">733520,733507</t>
  </si>
  <si>
    <t xml:space="preserve">733669,733672</t>
  </si>
  <si>
    <t xml:space="preserve">P:\RealTime\INCREMENT\Windows2000\[AUG TRADING.xls]AugTRD16</t>
  </si>
  <si>
    <t xml:space="preserve">736051, 733672</t>
  </si>
  <si>
    <t xml:space="preserve">736054, 733672</t>
  </si>
  <si>
    <t xml:space="preserve">MAL5/NP15</t>
  </si>
  <si>
    <t xml:space="preserve">PUGET</t>
  </si>
  <si>
    <t xml:space="preserve">736092, 736091, 736089</t>
  </si>
  <si>
    <t xml:space="preserve">HS/NP15</t>
  </si>
  <si>
    <t xml:space="preserve">736096, 736094, 736094, 736089</t>
  </si>
  <si>
    <t xml:space="preserve">PPL</t>
  </si>
  <si>
    <t xml:space="preserve">736092, 736094, 736091, 736089</t>
  </si>
  <si>
    <t xml:space="preserve">AVISTA</t>
  </si>
  <si>
    <t xml:space="preserve">736097, 736091, 736089</t>
  </si>
  <si>
    <t xml:space="preserve">736112, 736118</t>
  </si>
  <si>
    <t xml:space="preserve">736115, 736118</t>
  </si>
  <si>
    <t xml:space="preserve">738363,736118</t>
  </si>
  <si>
    <t xml:space="preserve">738364,736118</t>
  </si>
  <si>
    <t xml:space="preserve">MEAD/SP15</t>
  </si>
  <si>
    <t xml:space="preserve">738473,738474,736118</t>
  </si>
  <si>
    <t xml:space="preserve">738475,736118</t>
  </si>
  <si>
    <t xml:space="preserve">738476,738477,736118</t>
  </si>
  <si>
    <t xml:space="preserve">738478,738479,736118</t>
  </si>
  <si>
    <t xml:space="preserve">738480,736118</t>
  </si>
  <si>
    <t xml:space="preserve">738481,736118</t>
  </si>
  <si>
    <t xml:space="preserve">NP15</t>
  </si>
  <si>
    <t xml:space="preserve">Mirant</t>
  </si>
  <si>
    <t xml:space="preserve">738517,738518</t>
  </si>
  <si>
    <t xml:space="preserve">736238, 736272, 236267</t>
  </si>
  <si>
    <t xml:space="preserve">736257, 736267</t>
  </si>
  <si>
    <t xml:space="preserve">736244, 736267</t>
  </si>
  <si>
    <t xml:space="preserve">736253, 736272, 736267</t>
  </si>
  <si>
    <t xml:space="preserve">738545,738546</t>
  </si>
  <si>
    <t xml:space="preserve">P:\RealTime\INCREMENT\Windows2000\[AUG SERVICES.xls]AugTRD18</t>
  </si>
  <si>
    <t xml:space="preserve">Coral</t>
  </si>
  <si>
    <t xml:space="preserve">738549,738546</t>
  </si>
  <si>
    <t xml:space="preserve">738562,738546</t>
  </si>
  <si>
    <t xml:space="preserve">738563,738546</t>
  </si>
  <si>
    <t xml:space="preserve">738590,738546</t>
  </si>
  <si>
    <t xml:space="preserve">738554,738555</t>
  </si>
  <si>
    <t xml:space="preserve">NOB/NP15</t>
  </si>
  <si>
    <t xml:space="preserve">738556,738558,738559</t>
  </si>
  <si>
    <t xml:space="preserve">MIDC/NP15</t>
  </si>
  <si>
    <t xml:space="preserve">EPMI_CISO_BLUE</t>
  </si>
  <si>
    <t xml:space="preserve">738624,738628,738555</t>
  </si>
  <si>
    <t xml:space="preserve">738625,738628,738555</t>
  </si>
  <si>
    <t xml:space="preserve">738626,738627,738628,738555</t>
  </si>
  <si>
    <t xml:space="preserve">738636,738638</t>
  </si>
  <si>
    <t xml:space="preserve">738637,738638</t>
  </si>
  <si>
    <t xml:space="preserve">738694,738638</t>
  </si>
  <si>
    <t xml:space="preserve">738695,738638</t>
  </si>
  <si>
    <t xml:space="preserve">738696,738638</t>
  </si>
  <si>
    <t xml:space="preserve">738697,738638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</si>
</sst>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/dd/yy"/>
    <numFmt numFmtId="166" formatCode="@"/>
    <numFmt numFmtId="167" formatCode="_(\$* #,##0.00_);_(\$* \(#,##0.00\);_(\$* \-??_);_(@_)"/>
    <numFmt numFmtId="168" formatCode="0.00"/>
    <numFmt numFmtId="169" formatCode="0.00_);[RED]\(0.00\)"/>
    <numFmt numFmtId="170" formatCode="_(* #,##0.00_);_(* \(#,##0.00\);_(* \-??_);_(@_)"/>
    <numFmt numFmtId="171" formatCode="0"/>
    <numFmt numFmtId="172" formatCode="0_);[RED]\(0\)"/>
    <numFmt numFmtId="173" formatCode="0.0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Lucida Bright"/>
      <family val="1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  <font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99CC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339966"/>
        <bgColor rgb="FF008080"/>
      </patternFill>
    </fill>
    <fill>
      <patternFill patternType="solid">
        <fgColor rgb="FFCC99FF"/>
        <bgColor rgb="FF9999FF"/>
      </patternFill>
    </fill>
    <fill>
      <patternFill patternType="solid">
        <fgColor rgb="FF33CCCC"/>
        <bgColor rgb="FF00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2" borderId="3" xfId="17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8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4" fillId="2" borderId="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2" borderId="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4" fillId="2" borderId="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3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3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3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3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3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5" fillId="3" borderId="6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5" fillId="3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2" borderId="7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7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5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4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4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4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4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4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5" fillId="4" borderId="6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5" fillId="4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5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5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5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5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5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5" fillId="5" borderId="6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5" fillId="5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6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6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6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6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6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5" fillId="6" borderId="6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5" fillId="6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7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7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7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7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7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7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5" fillId="7" borderId="6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5" fillId="7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8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8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8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8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8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8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5" fillId="8" borderId="6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5" fillId="8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9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9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9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9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5" fillId="9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9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9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9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9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9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9" borderId="9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9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5" fillId="9" borderId="6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5" fillId="9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2" borderId="1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6" fillId="9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5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8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8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8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10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10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10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10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10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5" fillId="10" borderId="6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5" fillId="10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9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7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7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7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11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11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11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11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11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11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5" fillId="11" borderId="6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5" fillId="11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1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1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1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1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12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5" fillId="12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1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12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12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12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5" fillId="12" borderId="6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5" fillId="12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1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1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1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13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5" fillId="13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1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13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13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13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5" fillId="13" borderId="6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5" fillId="13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4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5" fillId="8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5" fillId="1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1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1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14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5" fillId="14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1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14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14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14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5" fillId="14" borderId="6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5" fillId="14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11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12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14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5" fillId="1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1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1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15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15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1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15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15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15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15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5" fillId="15" borderId="6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5" fillId="15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10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5" fillId="1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1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1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16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16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16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16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16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5" fillId="16" borderId="6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5" fillId="16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1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5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7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5" fillId="11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1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11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11" borderId="9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11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14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7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5" fillId="11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4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4" borderId="6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5" fillId="3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6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6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6" borderId="9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6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7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7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7" borderId="9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7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8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8" borderId="9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8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4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7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9" borderId="7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7" fillId="9" borderId="1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9" borderId="9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6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5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3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3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3" borderId="9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3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1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10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10" borderId="9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10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1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6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16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16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16" borderId="9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16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1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3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13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13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13" borderId="9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13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1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1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12" borderId="9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12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1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1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7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17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17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17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17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5" fillId="17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17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17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17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17" borderId="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17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17" borderId="9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17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5" fillId="17" borderId="6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5" fillId="17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1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1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14" borderId="9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14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7" borderId="1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5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6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5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5" borderId="6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5" borderId="9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5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vmlDrawing" Target="../drawings/vmlDrawing3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3" min="2" style="0" width="9.06"/>
    <col collapsed="false" customWidth="false" hidden="true" outlineLevel="0" max="12" min="11" style="0" width="9.06"/>
    <col collapsed="false" customWidth="false" hidden="true" outlineLevel="0" max="26" min="15" style="0" width="9.06"/>
  </cols>
  <sheetData>
    <row r="1" customFormat="false" ht="27.7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5" t="s">
        <v>11</v>
      </c>
      <c r="M1" s="6" t="s">
        <v>12</v>
      </c>
      <c r="N1" s="7" t="s">
        <v>11</v>
      </c>
      <c r="O1" s="7" t="s">
        <v>13</v>
      </c>
      <c r="P1" s="8" t="s">
        <v>14</v>
      </c>
      <c r="Q1" s="8" t="s">
        <v>15</v>
      </c>
      <c r="R1" s="8" t="s">
        <v>16</v>
      </c>
      <c r="S1" s="5" t="s">
        <v>17</v>
      </c>
      <c r="T1" s="4" t="s">
        <v>18</v>
      </c>
      <c r="U1" s="7" t="s">
        <v>19</v>
      </c>
      <c r="V1" s="9" t="s">
        <v>20</v>
      </c>
      <c r="W1" s="10" t="s">
        <v>21</v>
      </c>
      <c r="X1" s="10" t="s">
        <v>22</v>
      </c>
      <c r="Y1" s="11" t="s">
        <v>23</v>
      </c>
      <c r="Z1" s="12"/>
    </row>
    <row r="3" customFormat="false" ht="12" hidden="false" customHeight="true" outlineLevel="0" collapsed="false">
      <c r="A3" s="13" t="n">
        <v>37104</v>
      </c>
      <c r="B3" s="13"/>
      <c r="C3" s="13" t="s">
        <v>24</v>
      </c>
      <c r="D3" s="14" t="n">
        <v>1</v>
      </c>
      <c r="E3" s="14" t="n">
        <v>6</v>
      </c>
      <c r="F3" s="15" t="n">
        <f aca="false">(E3-D3)+1</f>
        <v>6</v>
      </c>
      <c r="G3" s="16" t="s">
        <v>25</v>
      </c>
      <c r="H3" s="16" t="s">
        <v>26</v>
      </c>
      <c r="I3" s="14" t="n">
        <v>9</v>
      </c>
      <c r="J3" s="14" t="n">
        <f aca="false">I3*F3</f>
        <v>54</v>
      </c>
      <c r="K3" s="17"/>
      <c r="L3" s="18" t="n">
        <v>18</v>
      </c>
      <c r="M3" s="19" t="s">
        <v>27</v>
      </c>
      <c r="N3" s="18" t="n">
        <v>23</v>
      </c>
      <c r="O3" s="20"/>
      <c r="P3" s="21"/>
      <c r="Q3" s="21"/>
      <c r="R3" s="22"/>
      <c r="S3" s="22"/>
      <c r="T3" s="14"/>
      <c r="U3" s="17" t="s">
        <v>28</v>
      </c>
      <c r="V3" s="23" t="n">
        <v>1</v>
      </c>
      <c r="W3" s="24" t="n">
        <f aca="false">N3-(N3*V3)</f>
        <v>0</v>
      </c>
      <c r="X3" s="25" t="n">
        <f aca="false">(J3*N3)-(J3*L3)-(J3*O3)-(J3*P3)-(J3*Q3)-(J3*R3)-(J3*W3)</f>
        <v>270</v>
      </c>
      <c r="Y3" s="26"/>
      <c r="Z3" s="27"/>
    </row>
    <row r="4" customFormat="false" ht="12" hidden="false" customHeight="true" outlineLevel="0" collapsed="false">
      <c r="A4" s="13" t="n">
        <v>37104</v>
      </c>
      <c r="B4" s="13"/>
      <c r="C4" s="13" t="s">
        <v>24</v>
      </c>
      <c r="D4" s="14" t="n">
        <v>7</v>
      </c>
      <c r="E4" s="14" t="n">
        <v>7</v>
      </c>
      <c r="F4" s="15" t="n">
        <f aca="false">(E4-D4)+1</f>
        <v>1</v>
      </c>
      <c r="G4" s="16" t="s">
        <v>25</v>
      </c>
      <c r="H4" s="16" t="s">
        <v>26</v>
      </c>
      <c r="I4" s="14" t="n">
        <v>9</v>
      </c>
      <c r="J4" s="14" t="n">
        <f aca="false">I4*F4</f>
        <v>9</v>
      </c>
      <c r="K4" s="17"/>
      <c r="L4" s="18" t="n">
        <v>18</v>
      </c>
      <c r="M4" s="19" t="s">
        <v>27</v>
      </c>
      <c r="N4" s="18" t="n">
        <v>23</v>
      </c>
      <c r="O4" s="20"/>
      <c r="P4" s="21"/>
      <c r="Q4" s="21"/>
      <c r="R4" s="22"/>
      <c r="S4" s="22"/>
      <c r="T4" s="14"/>
      <c r="U4" s="17" t="s">
        <v>29</v>
      </c>
      <c r="V4" s="23" t="n">
        <v>1</v>
      </c>
      <c r="W4" s="24" t="n">
        <f aca="false">N4-(N4*V4)</f>
        <v>0</v>
      </c>
      <c r="X4" s="25" t="n">
        <f aca="false">(J4*N4)-(J4*L4)-(J4*O4)-(J4*P4)-(J4*Q4)-(J4*R4)-(J4*W4)</f>
        <v>45</v>
      </c>
      <c r="Y4" s="26"/>
      <c r="Z4" s="27"/>
    </row>
    <row r="5" customFormat="false" ht="12" hidden="false" customHeight="true" outlineLevel="0" collapsed="false">
      <c r="A5" s="13" t="n">
        <v>37104</v>
      </c>
      <c r="B5" s="13"/>
      <c r="C5" s="13" t="s">
        <v>24</v>
      </c>
      <c r="D5" s="14" t="n">
        <v>8</v>
      </c>
      <c r="E5" s="14" t="n">
        <v>10</v>
      </c>
      <c r="F5" s="15" t="n">
        <f aca="false">(E5-D5)+1</f>
        <v>3</v>
      </c>
      <c r="G5" s="16" t="s">
        <v>25</v>
      </c>
      <c r="H5" s="16" t="s">
        <v>26</v>
      </c>
      <c r="I5" s="14" t="n">
        <v>9</v>
      </c>
      <c r="J5" s="14" t="n">
        <f aca="false">I5*F5</f>
        <v>27</v>
      </c>
      <c r="K5" s="17"/>
      <c r="L5" s="18" t="n">
        <v>18</v>
      </c>
      <c r="M5" s="19" t="s">
        <v>30</v>
      </c>
      <c r="N5" s="18" t="n">
        <v>23</v>
      </c>
      <c r="O5" s="20"/>
      <c r="P5" s="21"/>
      <c r="Q5" s="21"/>
      <c r="R5" s="22"/>
      <c r="S5" s="22"/>
      <c r="T5" s="14"/>
      <c r="U5" s="17" t="s">
        <v>31</v>
      </c>
      <c r="V5" s="23" t="n">
        <v>1</v>
      </c>
      <c r="W5" s="24" t="n">
        <f aca="false">N5-(N5*V5)</f>
        <v>0</v>
      </c>
      <c r="X5" s="25" t="n">
        <f aca="false">(J5*N5)-(J5*L5)-(J5*O5)-(J5*P5)-(J5*Q5)-(J5*R5)-(J5*W5)</f>
        <v>135</v>
      </c>
      <c r="Y5" s="26"/>
      <c r="Z5" s="27"/>
    </row>
    <row r="6" customFormat="false" ht="12" hidden="false" customHeight="true" outlineLevel="0" collapsed="false">
      <c r="A6" s="28" t="n">
        <v>37104</v>
      </c>
      <c r="B6" s="28"/>
      <c r="C6" s="28" t="s">
        <v>24</v>
      </c>
      <c r="D6" s="29" t="n">
        <v>11</v>
      </c>
      <c r="E6" s="29" t="n">
        <v>11</v>
      </c>
      <c r="F6" s="30" t="n">
        <f aca="false">(E6-D6)+1</f>
        <v>1</v>
      </c>
      <c r="G6" s="31" t="s">
        <v>25</v>
      </c>
      <c r="H6" s="31" t="s">
        <v>26</v>
      </c>
      <c r="I6" s="29" t="n">
        <v>4</v>
      </c>
      <c r="J6" s="29" t="n">
        <f aca="false">I6*F6</f>
        <v>4</v>
      </c>
      <c r="K6" s="32"/>
      <c r="L6" s="33" t="n">
        <v>30</v>
      </c>
      <c r="M6" s="34" t="s">
        <v>32</v>
      </c>
      <c r="N6" s="33" t="n">
        <v>35</v>
      </c>
      <c r="O6" s="35"/>
      <c r="P6" s="36"/>
      <c r="Q6" s="36"/>
      <c r="R6" s="37"/>
      <c r="S6" s="37"/>
      <c r="T6" s="29"/>
      <c r="U6" s="32" t="s">
        <v>33</v>
      </c>
      <c r="V6" s="38" t="n">
        <v>1</v>
      </c>
      <c r="W6" s="39" t="n">
        <f aca="false">N6-(N6*V6)</f>
        <v>0</v>
      </c>
      <c r="X6" s="25" t="n">
        <f aca="false">(J6*N6)-(J6*L6)-(J6*O6)-(J6*P6)-(J6*Q6)-(J6*R6)-(J6*W6)</f>
        <v>20</v>
      </c>
      <c r="Y6" s="26"/>
      <c r="Z6" s="27"/>
    </row>
    <row r="7" customFormat="false" ht="12" hidden="false" customHeight="true" outlineLevel="0" collapsed="false">
      <c r="A7" s="28" t="n">
        <v>37104</v>
      </c>
      <c r="B7" s="28"/>
      <c r="C7" s="28" t="s">
        <v>24</v>
      </c>
      <c r="D7" s="29" t="n">
        <v>11</v>
      </c>
      <c r="E7" s="29" t="n">
        <v>11</v>
      </c>
      <c r="F7" s="30" t="n">
        <f aca="false">(E7-D7)+1</f>
        <v>1</v>
      </c>
      <c r="G7" s="31" t="s">
        <v>25</v>
      </c>
      <c r="H7" s="31" t="s">
        <v>26</v>
      </c>
      <c r="I7" s="29" t="n">
        <v>5</v>
      </c>
      <c r="J7" s="29" t="n">
        <v>5</v>
      </c>
      <c r="K7" s="32"/>
      <c r="L7" s="33" t="n">
        <v>47</v>
      </c>
      <c r="M7" s="34" t="s">
        <v>34</v>
      </c>
      <c r="N7" s="33" t="n">
        <v>52</v>
      </c>
      <c r="O7" s="35"/>
      <c r="P7" s="36"/>
      <c r="Q7" s="36"/>
      <c r="R7" s="37"/>
      <c r="S7" s="37"/>
      <c r="T7" s="29"/>
      <c r="U7" s="32" t="s">
        <v>33</v>
      </c>
      <c r="V7" s="38" t="n">
        <v>1</v>
      </c>
      <c r="W7" s="39" t="n">
        <f aca="false">N7-(N7*V7)</f>
        <v>0</v>
      </c>
      <c r="X7" s="25" t="n">
        <f aca="false">(J7*N7)-(J7*L7)-(J7*O7)-(J7*P7)-(J7*Q7)-(J7*R7)-(J7*W7)</f>
        <v>25</v>
      </c>
      <c r="Y7" s="26"/>
      <c r="Z7" s="27"/>
    </row>
    <row r="8" customFormat="false" ht="12" hidden="false" customHeight="true" outlineLevel="0" collapsed="false">
      <c r="A8" s="28" t="n">
        <v>37104</v>
      </c>
      <c r="B8" s="28"/>
      <c r="C8" s="28" t="s">
        <v>24</v>
      </c>
      <c r="D8" s="29" t="n">
        <v>12</v>
      </c>
      <c r="E8" s="29" t="n">
        <v>17</v>
      </c>
      <c r="F8" s="30" t="n">
        <f aca="false">(E8-D8)+1</f>
        <v>6</v>
      </c>
      <c r="G8" s="31" t="s">
        <v>25</v>
      </c>
      <c r="H8" s="31" t="s">
        <v>26</v>
      </c>
      <c r="I8" s="29" t="n">
        <v>9</v>
      </c>
      <c r="J8" s="29" t="n">
        <f aca="false">I8*F8</f>
        <v>54</v>
      </c>
      <c r="K8" s="32"/>
      <c r="L8" s="33" t="n">
        <v>47</v>
      </c>
      <c r="M8" s="34" t="s">
        <v>34</v>
      </c>
      <c r="N8" s="33" t="n">
        <v>52</v>
      </c>
      <c r="O8" s="35"/>
      <c r="P8" s="36"/>
      <c r="Q8" s="36"/>
      <c r="R8" s="37"/>
      <c r="S8" s="37"/>
      <c r="T8" s="29"/>
      <c r="U8" s="32" t="s">
        <v>33</v>
      </c>
      <c r="V8" s="38" t="n">
        <v>1</v>
      </c>
      <c r="W8" s="39" t="n">
        <f aca="false">N8-(N8*V8)</f>
        <v>0</v>
      </c>
      <c r="X8" s="25" t="n">
        <f aca="false">(J8*N8)-(J8*L8)-(J8*O8)-(J8*P8)-(J8*Q8)-(J8*R8)-(J8*W8)</f>
        <v>270</v>
      </c>
      <c r="Y8" s="26"/>
      <c r="Z8" s="27"/>
    </row>
    <row r="9" customFormat="false" ht="12" hidden="false" customHeight="true" outlineLevel="0" collapsed="false">
      <c r="A9" s="28" t="n">
        <v>37104</v>
      </c>
      <c r="B9" s="28"/>
      <c r="C9" s="28" t="s">
        <v>24</v>
      </c>
      <c r="D9" s="29" t="n">
        <v>18</v>
      </c>
      <c r="E9" s="29" t="n">
        <v>18</v>
      </c>
      <c r="F9" s="30" t="n">
        <f aca="false">(E9-D9)+1</f>
        <v>1</v>
      </c>
      <c r="G9" s="31" t="s">
        <v>25</v>
      </c>
      <c r="H9" s="31" t="s">
        <v>26</v>
      </c>
      <c r="I9" s="29" t="n">
        <v>9</v>
      </c>
      <c r="J9" s="29" t="n">
        <f aca="false">I9*F9</f>
        <v>9</v>
      </c>
      <c r="K9" s="32"/>
      <c r="L9" s="33" t="n">
        <v>50</v>
      </c>
      <c r="M9" s="34" t="s">
        <v>35</v>
      </c>
      <c r="N9" s="33" t="n">
        <v>55</v>
      </c>
      <c r="O9" s="35"/>
      <c r="P9" s="36"/>
      <c r="Q9" s="36"/>
      <c r="R9" s="37"/>
      <c r="S9" s="37"/>
      <c r="T9" s="29"/>
      <c r="U9" s="32" t="s">
        <v>36</v>
      </c>
      <c r="V9" s="38" t="n">
        <v>1</v>
      </c>
      <c r="W9" s="39" t="n">
        <f aca="false">N9-(N9*V9)</f>
        <v>0</v>
      </c>
      <c r="X9" s="25" t="n">
        <f aca="false">(J9*N9)-(J9*L9)-(J9*O9)-(J9*P9)-(J9*Q9)-(J9*R9)-(J9*W9)</f>
        <v>45</v>
      </c>
      <c r="Y9" s="26"/>
      <c r="Z9" s="27"/>
    </row>
    <row r="10" customFormat="false" ht="12" hidden="false" customHeight="true" outlineLevel="0" collapsed="false">
      <c r="A10" s="28" t="n">
        <v>37104</v>
      </c>
      <c r="B10" s="28"/>
      <c r="C10" s="28" t="s">
        <v>24</v>
      </c>
      <c r="D10" s="29" t="n">
        <v>19</v>
      </c>
      <c r="E10" s="29" t="n">
        <v>22</v>
      </c>
      <c r="F10" s="30" t="n">
        <f aca="false">(E10-D10)+1</f>
        <v>4</v>
      </c>
      <c r="G10" s="31" t="s">
        <v>25</v>
      </c>
      <c r="H10" s="31" t="s">
        <v>26</v>
      </c>
      <c r="I10" s="29" t="n">
        <v>9</v>
      </c>
      <c r="J10" s="29" t="n">
        <f aca="false">I10*F10</f>
        <v>36</v>
      </c>
      <c r="K10" s="32"/>
      <c r="L10" s="33" t="n">
        <v>34</v>
      </c>
      <c r="M10" s="34" t="s">
        <v>37</v>
      </c>
      <c r="N10" s="33" t="n">
        <v>39</v>
      </c>
      <c r="O10" s="35"/>
      <c r="P10" s="36"/>
      <c r="Q10" s="36"/>
      <c r="R10" s="37"/>
      <c r="S10" s="37"/>
      <c r="T10" s="29"/>
      <c r="U10" s="32" t="s">
        <v>38</v>
      </c>
      <c r="V10" s="38" t="n">
        <v>1</v>
      </c>
      <c r="W10" s="39" t="n">
        <f aca="false">N10-(N10*V10)</f>
        <v>0</v>
      </c>
      <c r="X10" s="25" t="n">
        <f aca="false">(J10*N10)-(J10*L10)-(J10*O10)-(J10*P10)-(J10*Q10)-(J10*R10)-(J10*W10)</f>
        <v>180</v>
      </c>
      <c r="Y10" s="26"/>
      <c r="Z10" s="27"/>
    </row>
    <row r="11" customFormat="false" ht="12" hidden="false" customHeight="true" outlineLevel="0" collapsed="false">
      <c r="A11" s="28" t="n">
        <v>37104</v>
      </c>
      <c r="B11" s="28"/>
      <c r="C11" s="28" t="s">
        <v>24</v>
      </c>
      <c r="D11" s="29" t="n">
        <v>23</v>
      </c>
      <c r="E11" s="29" t="n">
        <f aca="false">D11</f>
        <v>23</v>
      </c>
      <c r="F11" s="30" t="n">
        <f aca="false">(E11-D11)+1</f>
        <v>1</v>
      </c>
      <c r="G11" s="31" t="s">
        <v>25</v>
      </c>
      <c r="H11" s="31" t="s">
        <v>26</v>
      </c>
      <c r="I11" s="29" t="n">
        <v>9</v>
      </c>
      <c r="J11" s="29" t="n">
        <f aca="false">I11*F11</f>
        <v>9</v>
      </c>
      <c r="K11" s="32"/>
      <c r="L11" s="33" t="n">
        <v>40</v>
      </c>
      <c r="M11" s="34" t="s">
        <v>34</v>
      </c>
      <c r="N11" s="33" t="n">
        <v>45</v>
      </c>
      <c r="O11" s="35"/>
      <c r="P11" s="36"/>
      <c r="Q11" s="36"/>
      <c r="R11" s="37"/>
      <c r="S11" s="37"/>
      <c r="T11" s="29"/>
      <c r="U11" s="32" t="s">
        <v>33</v>
      </c>
      <c r="V11" s="38" t="n">
        <v>1</v>
      </c>
      <c r="W11" s="39" t="n">
        <f aca="false">N11-(N11*V11)</f>
        <v>0</v>
      </c>
      <c r="X11" s="25" t="n">
        <f aca="false">(J11*N11)-(J11*L11)-(J11*O11)-(J11*P11)-(J11*Q11)-(J11*R11)-(J11*W11)</f>
        <v>45</v>
      </c>
      <c r="Y11" s="26"/>
      <c r="Z11" s="27"/>
    </row>
    <row r="12" customFormat="false" ht="12" hidden="false" customHeight="true" outlineLevel="0" collapsed="false">
      <c r="A12" s="28" t="n">
        <v>37104</v>
      </c>
      <c r="B12" s="28"/>
      <c r="C12" s="28" t="s">
        <v>24</v>
      </c>
      <c r="D12" s="29" t="n">
        <v>24</v>
      </c>
      <c r="E12" s="29" t="n">
        <f aca="false">D12</f>
        <v>24</v>
      </c>
      <c r="F12" s="30" t="n">
        <f aca="false">(E12-D12)+1</f>
        <v>1</v>
      </c>
      <c r="G12" s="31" t="s">
        <v>25</v>
      </c>
      <c r="H12" s="31" t="s">
        <v>26</v>
      </c>
      <c r="I12" s="29" t="n">
        <v>9</v>
      </c>
      <c r="J12" s="29" t="n">
        <f aca="false">I12*F12</f>
        <v>9</v>
      </c>
      <c r="K12" s="32"/>
      <c r="L12" s="33" t="n">
        <v>28</v>
      </c>
      <c r="M12" s="34" t="s">
        <v>39</v>
      </c>
      <c r="N12" s="33" t="n">
        <v>33</v>
      </c>
      <c r="O12" s="35"/>
      <c r="P12" s="36"/>
      <c r="Q12" s="36"/>
      <c r="R12" s="37"/>
      <c r="S12" s="37"/>
      <c r="T12" s="29"/>
      <c r="U12" s="32" t="s">
        <v>40</v>
      </c>
      <c r="V12" s="38" t="n">
        <v>1</v>
      </c>
      <c r="W12" s="39" t="n">
        <f aca="false">N12-(N12*V12)</f>
        <v>0</v>
      </c>
      <c r="X12" s="25" t="n">
        <f aca="false">(J12*N12)-(J12*L12)-(J12*O12)-(J12*P12)-(J12*Q12)-(J12*R12)-(J12*W12)</f>
        <v>45</v>
      </c>
      <c r="Y12" s="26"/>
      <c r="Z12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9" activeCellId="0" sqref="N29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3" min="2" style="0" width="9.06"/>
    <col collapsed="false" customWidth="false" hidden="true" outlineLevel="0" max="12" min="11" style="0" width="9.06"/>
    <col collapsed="false" customWidth="false" hidden="true" outlineLevel="0" max="26" min="15" style="0" width="9.06"/>
  </cols>
  <sheetData>
    <row r="1" customFormat="false" ht="27.7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5" t="s">
        <v>11</v>
      </c>
      <c r="M1" s="6" t="s">
        <v>12</v>
      </c>
      <c r="N1" s="7" t="s">
        <v>11</v>
      </c>
      <c r="O1" s="7" t="s">
        <v>13</v>
      </c>
      <c r="P1" s="8" t="s">
        <v>14</v>
      </c>
      <c r="Q1" s="8" t="s">
        <v>15</v>
      </c>
      <c r="R1" s="8" t="s">
        <v>16</v>
      </c>
      <c r="S1" s="5" t="s">
        <v>17</v>
      </c>
      <c r="T1" s="4" t="s">
        <v>18</v>
      </c>
      <c r="U1" s="7" t="s">
        <v>19</v>
      </c>
      <c r="V1" s="9" t="s">
        <v>20</v>
      </c>
      <c r="W1" s="10" t="s">
        <v>21</v>
      </c>
      <c r="X1" s="10" t="s">
        <v>22</v>
      </c>
      <c r="Y1" s="11" t="s">
        <v>23</v>
      </c>
      <c r="Z1" s="12"/>
    </row>
    <row r="3" customFormat="false" ht="10.5" hidden="false" customHeight="true" outlineLevel="0" collapsed="false">
      <c r="A3" s="13" t="n">
        <v>37114</v>
      </c>
      <c r="B3" s="13"/>
      <c r="C3" s="13" t="s">
        <v>24</v>
      </c>
      <c r="D3" s="14" t="n">
        <v>1</v>
      </c>
      <c r="E3" s="14" t="n">
        <v>1</v>
      </c>
      <c r="F3" s="15" t="n">
        <f aca="false">(E3-D3)+1</f>
        <v>1</v>
      </c>
      <c r="G3" s="16" t="s">
        <v>25</v>
      </c>
      <c r="H3" s="16" t="s">
        <v>46</v>
      </c>
      <c r="I3" s="14" t="n">
        <v>2</v>
      </c>
      <c r="J3" s="14" t="n">
        <f aca="false">I3*F3</f>
        <v>2</v>
      </c>
      <c r="K3" s="17"/>
      <c r="L3" s="18" t="n">
        <v>37</v>
      </c>
      <c r="M3" s="19" t="s">
        <v>67</v>
      </c>
      <c r="N3" s="18" t="n">
        <v>37</v>
      </c>
      <c r="O3" s="20"/>
      <c r="P3" s="21"/>
      <c r="Q3" s="21"/>
      <c r="R3" s="22"/>
      <c r="S3" s="22"/>
      <c r="T3" s="17"/>
      <c r="U3" s="17" t="s">
        <v>133</v>
      </c>
      <c r="V3" s="23" t="n">
        <v>1</v>
      </c>
      <c r="W3" s="24" t="n">
        <f aca="false">N3-(N3*V3)</f>
        <v>0</v>
      </c>
      <c r="X3" s="25" t="n">
        <f aca="false">(J3*N3)-(J3*L3)-(J3*O3)-(J3*P3)-(J3*Q3)-(J3*R3)-(J3*W3)</f>
        <v>0</v>
      </c>
      <c r="Y3" s="26"/>
      <c r="Z3" s="27"/>
    </row>
    <row r="4" customFormat="false" ht="10.5" hidden="false" customHeight="true" outlineLevel="0" collapsed="false">
      <c r="A4" s="146" t="n">
        <v>37114</v>
      </c>
      <c r="B4" s="146"/>
      <c r="C4" s="146" t="s">
        <v>24</v>
      </c>
      <c r="D4" s="147" t="n">
        <v>2</v>
      </c>
      <c r="E4" s="147" t="n">
        <v>6</v>
      </c>
      <c r="F4" s="148" t="n">
        <f aca="false">(E4-D4)+1</f>
        <v>5</v>
      </c>
      <c r="G4" s="149" t="s">
        <v>25</v>
      </c>
      <c r="H4" s="149" t="s">
        <v>34</v>
      </c>
      <c r="I4" s="147" t="n">
        <v>2</v>
      </c>
      <c r="J4" s="147" t="n">
        <f aca="false">I4*F4</f>
        <v>10</v>
      </c>
      <c r="K4" s="151"/>
      <c r="L4" s="186" t="n">
        <v>25</v>
      </c>
      <c r="M4" s="153" t="s">
        <v>67</v>
      </c>
      <c r="N4" s="186" t="n">
        <v>25</v>
      </c>
      <c r="O4" s="154"/>
      <c r="P4" s="155"/>
      <c r="Q4" s="155"/>
      <c r="R4" s="156"/>
      <c r="S4" s="156"/>
      <c r="T4" s="151"/>
      <c r="U4" s="151" t="s">
        <v>134</v>
      </c>
      <c r="V4" s="157" t="n">
        <v>1</v>
      </c>
      <c r="W4" s="158" t="n">
        <f aca="false">N4-(N4*V4)</f>
        <v>0</v>
      </c>
      <c r="X4" s="25" t="n">
        <f aca="false">(J4*N4)-(J4*L4)-(J4*O4)-(J4*P4)-(J4*Q4)-(J4*R4)-(J4*W4)</f>
        <v>0</v>
      </c>
      <c r="Y4" s="26"/>
      <c r="Z4" s="27"/>
    </row>
    <row r="5" customFormat="false" ht="10.5" hidden="false" customHeight="true" outlineLevel="0" collapsed="false">
      <c r="A5" s="100" t="n">
        <v>37114</v>
      </c>
      <c r="B5" s="100"/>
      <c r="C5" s="100" t="s">
        <v>24</v>
      </c>
      <c r="D5" s="76" t="n">
        <v>7</v>
      </c>
      <c r="E5" s="76" t="n">
        <v>10</v>
      </c>
      <c r="F5" s="101" t="n">
        <f aca="false">(E5-D5)+1</f>
        <v>4</v>
      </c>
      <c r="G5" s="102" t="s">
        <v>25</v>
      </c>
      <c r="H5" s="102" t="s">
        <v>67</v>
      </c>
      <c r="I5" s="76" t="n">
        <v>9</v>
      </c>
      <c r="J5" s="76" t="n">
        <f aca="false">I5*F5</f>
        <v>36</v>
      </c>
      <c r="K5" s="77"/>
      <c r="L5" s="72" t="n">
        <v>25</v>
      </c>
      <c r="M5" s="103" t="s">
        <v>113</v>
      </c>
      <c r="N5" s="72" t="n">
        <v>25</v>
      </c>
      <c r="O5" s="73"/>
      <c r="P5" s="74"/>
      <c r="Q5" s="74"/>
      <c r="R5" s="75"/>
      <c r="S5" s="75"/>
      <c r="T5" s="77"/>
      <c r="U5" s="77" t="s">
        <v>135</v>
      </c>
      <c r="V5" s="78" t="n">
        <v>1</v>
      </c>
      <c r="W5" s="79" t="n">
        <f aca="false">N5-(N5*V5)</f>
        <v>0</v>
      </c>
      <c r="X5" s="25" t="n">
        <f aca="false">(J5*N5)-(J5*L5)-(J5*O5)-(J5*P5)-(J5*Q5)-(J5*R5)-(J5*W5)</f>
        <v>0</v>
      </c>
      <c r="Y5" s="26"/>
      <c r="Z5" s="27"/>
    </row>
    <row r="6" customFormat="false" ht="10.5" hidden="false" customHeight="true" outlineLevel="0" collapsed="false">
      <c r="A6" s="173" t="n">
        <v>37114</v>
      </c>
      <c r="B6" s="173"/>
      <c r="C6" s="173" t="s">
        <v>24</v>
      </c>
      <c r="D6" s="174" t="n">
        <v>11</v>
      </c>
      <c r="E6" s="174" t="n">
        <v>14</v>
      </c>
      <c r="F6" s="175" t="n">
        <f aca="false">(E6-D6)+1</f>
        <v>4</v>
      </c>
      <c r="G6" s="176" t="s">
        <v>25</v>
      </c>
      <c r="H6" s="176" t="s">
        <v>67</v>
      </c>
      <c r="I6" s="174" t="n">
        <v>9</v>
      </c>
      <c r="J6" s="174" t="n">
        <f aca="false">I6*F6</f>
        <v>36</v>
      </c>
      <c r="K6" s="177"/>
      <c r="L6" s="187" t="n">
        <v>29</v>
      </c>
      <c r="M6" s="179" t="s">
        <v>27</v>
      </c>
      <c r="N6" s="187" t="n">
        <v>29</v>
      </c>
      <c r="O6" s="180"/>
      <c r="P6" s="181"/>
      <c r="Q6" s="181"/>
      <c r="R6" s="182"/>
      <c r="S6" s="182"/>
      <c r="T6" s="177"/>
      <c r="U6" s="177" t="s">
        <v>136</v>
      </c>
      <c r="V6" s="183" t="n">
        <v>1</v>
      </c>
      <c r="W6" s="184" t="n">
        <f aca="false">N6-(N6*V6)</f>
        <v>0</v>
      </c>
      <c r="X6" s="25" t="n">
        <f aca="false">(J6*N6)-(J6*L6)-(J6*O6)-(J6*P6)-(J6*Q6)-(J6*R6)-(J6*W6)</f>
        <v>0</v>
      </c>
      <c r="Y6" s="26"/>
      <c r="Z6" s="27"/>
    </row>
    <row r="7" customFormat="false" ht="10.5" hidden="false" customHeight="true" outlineLevel="0" collapsed="false">
      <c r="A7" s="188" t="n">
        <v>37114</v>
      </c>
      <c r="B7" s="188"/>
      <c r="C7" s="188" t="s">
        <v>24</v>
      </c>
      <c r="D7" s="189" t="n">
        <v>15</v>
      </c>
      <c r="E7" s="189" t="n">
        <v>16</v>
      </c>
      <c r="F7" s="190" t="n">
        <f aca="false">(E7-D7)+1</f>
        <v>2</v>
      </c>
      <c r="G7" s="191" t="s">
        <v>25</v>
      </c>
      <c r="H7" s="191" t="s">
        <v>67</v>
      </c>
      <c r="I7" s="189" t="n">
        <v>9</v>
      </c>
      <c r="J7" s="189" t="n">
        <f aca="false">I7*F7</f>
        <v>18</v>
      </c>
      <c r="K7" s="192"/>
      <c r="L7" s="193" t="n">
        <v>32</v>
      </c>
      <c r="M7" s="194" t="s">
        <v>39</v>
      </c>
      <c r="N7" s="193" t="n">
        <v>32</v>
      </c>
      <c r="O7" s="195"/>
      <c r="P7" s="196"/>
      <c r="Q7" s="196"/>
      <c r="R7" s="197"/>
      <c r="S7" s="197"/>
      <c r="T7" s="192"/>
      <c r="U7" s="198" t="s">
        <v>137</v>
      </c>
      <c r="V7" s="199" t="n">
        <v>1</v>
      </c>
      <c r="W7" s="200" t="n">
        <f aca="false">N7-(N7*V7)</f>
        <v>0</v>
      </c>
      <c r="X7" s="25" t="n">
        <f aca="false">(J7*N7)-(J7*L7)-(J7*O7)-(J7*P7)-(J7*Q7)-(J7*R7)-(J7*W7)</f>
        <v>0</v>
      </c>
      <c r="Y7" s="26"/>
      <c r="Z7" s="27"/>
    </row>
    <row r="8" customFormat="false" ht="10.5" hidden="false" customHeight="true" outlineLevel="0" collapsed="false">
      <c r="A8" s="108" t="n">
        <v>37114</v>
      </c>
      <c r="B8" s="108"/>
      <c r="C8" s="108" t="s">
        <v>24</v>
      </c>
      <c r="D8" s="109" t="n">
        <v>17</v>
      </c>
      <c r="E8" s="109" t="n">
        <v>17</v>
      </c>
      <c r="F8" s="110" t="n">
        <f aca="false">(E8-D8)+1</f>
        <v>1</v>
      </c>
      <c r="G8" s="111" t="s">
        <v>25</v>
      </c>
      <c r="H8" s="111" t="s">
        <v>67</v>
      </c>
      <c r="I8" s="109" t="n">
        <v>9</v>
      </c>
      <c r="J8" s="109" t="n">
        <f aca="false">I8*F8</f>
        <v>9</v>
      </c>
      <c r="K8" s="112"/>
      <c r="L8" s="113" t="n">
        <v>32</v>
      </c>
      <c r="M8" s="114" t="s">
        <v>138</v>
      </c>
      <c r="N8" s="113" t="n">
        <v>37</v>
      </c>
      <c r="O8" s="115"/>
      <c r="P8" s="116"/>
      <c r="Q8" s="116"/>
      <c r="R8" s="117"/>
      <c r="S8" s="117"/>
      <c r="T8" s="112"/>
      <c r="U8" s="201" t="s">
        <v>139</v>
      </c>
      <c r="V8" s="118" t="n">
        <v>1</v>
      </c>
      <c r="W8" s="119" t="n">
        <f aca="false">N8-(N8*V8)</f>
        <v>0</v>
      </c>
      <c r="X8" s="25" t="n">
        <f aca="false">(J8*N8)-(J8*L8)-(J8*O8)-(J8*P8)-(J8*Q8)-(J8*R8)-(J8*W8)</f>
        <v>45</v>
      </c>
      <c r="Y8" s="26"/>
      <c r="Z8" s="27"/>
    </row>
    <row r="9" customFormat="false" ht="10.5" hidden="false" customHeight="true" outlineLevel="0" collapsed="false">
      <c r="A9" s="202" t="n">
        <v>37114</v>
      </c>
      <c r="B9" s="202"/>
      <c r="C9" s="202" t="s">
        <v>24</v>
      </c>
      <c r="D9" s="203" t="n">
        <v>18</v>
      </c>
      <c r="E9" s="203" t="n">
        <v>22</v>
      </c>
      <c r="F9" s="204" t="n">
        <f aca="false">(E9-D9)+1</f>
        <v>5</v>
      </c>
      <c r="G9" s="205" t="s">
        <v>25</v>
      </c>
      <c r="H9" s="205" t="s">
        <v>67</v>
      </c>
      <c r="I9" s="203" t="n">
        <v>9</v>
      </c>
      <c r="J9" s="203" t="n">
        <f aca="false">I9*F9</f>
        <v>45</v>
      </c>
      <c r="K9" s="206"/>
      <c r="L9" s="207" t="n">
        <v>29</v>
      </c>
      <c r="M9" s="203" t="s">
        <v>140</v>
      </c>
      <c r="N9" s="207" t="n">
        <v>34</v>
      </c>
      <c r="O9" s="208"/>
      <c r="P9" s="209"/>
      <c r="Q9" s="209"/>
      <c r="R9" s="210"/>
      <c r="S9" s="210"/>
      <c r="T9" s="206"/>
      <c r="U9" s="206" t="s">
        <v>141</v>
      </c>
      <c r="V9" s="211" t="n">
        <v>1</v>
      </c>
      <c r="W9" s="212" t="n">
        <f aca="false">N9-(N9*V9)</f>
        <v>0</v>
      </c>
      <c r="X9" s="25" t="n">
        <f aca="false">(J9*N9)-(J9*L9)-(J9*O9)-(J9*P9)-(J9*Q9)-(J9*R9)-(J9*W9)</f>
        <v>225</v>
      </c>
      <c r="Y9" s="26"/>
      <c r="Z9" s="27"/>
    </row>
    <row r="10" customFormat="false" ht="10.5" hidden="false" customHeight="true" outlineLevel="0" collapsed="false">
      <c r="A10" s="202" t="n">
        <v>37114</v>
      </c>
      <c r="B10" s="202"/>
      <c r="C10" s="202" t="s">
        <v>24</v>
      </c>
      <c r="D10" s="203" t="n">
        <v>23</v>
      </c>
      <c r="E10" s="203" t="n">
        <v>24</v>
      </c>
      <c r="F10" s="204" t="n">
        <f aca="false">(E10-D10)+1</f>
        <v>2</v>
      </c>
      <c r="G10" s="205" t="s">
        <v>25</v>
      </c>
      <c r="H10" s="205" t="s">
        <v>57</v>
      </c>
      <c r="I10" s="203" t="n">
        <v>15</v>
      </c>
      <c r="J10" s="203" t="n">
        <f aca="false">I10*F10</f>
        <v>30</v>
      </c>
      <c r="K10" s="206"/>
      <c r="L10" s="207" t="n">
        <v>30</v>
      </c>
      <c r="M10" s="213" t="s">
        <v>67</v>
      </c>
      <c r="N10" s="207" t="n">
        <v>35</v>
      </c>
      <c r="O10" s="208"/>
      <c r="P10" s="209"/>
      <c r="Q10" s="209"/>
      <c r="R10" s="210"/>
      <c r="S10" s="210"/>
      <c r="T10" s="206"/>
      <c r="U10" s="206" t="s">
        <v>142</v>
      </c>
      <c r="V10" s="211" t="n">
        <v>1</v>
      </c>
      <c r="W10" s="212" t="n">
        <f aca="false">N10-(N10*V10)</f>
        <v>0</v>
      </c>
      <c r="X10" s="25" t="n">
        <f aca="false">(J10*N10)-(J10*L10)-(J10*O10)-(J10*P10)-(J10*Q10)-(J10*R10)-(J10*W10)</f>
        <v>150</v>
      </c>
      <c r="Y10" s="26"/>
      <c r="Z10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7" activeCellId="0" sqref="J27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3" min="2" style="0" width="9.06"/>
    <col collapsed="false" customWidth="false" hidden="true" outlineLevel="0" max="12" min="11" style="0" width="9.06"/>
    <col collapsed="false" customWidth="true" hidden="false" outlineLevel="0" max="13" min="13" style="0" width="10.85"/>
    <col collapsed="false" customWidth="false" hidden="true" outlineLevel="0" max="26" min="15" style="0" width="9.06"/>
  </cols>
  <sheetData>
    <row r="1" customFormat="false" ht="27.7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5" t="s">
        <v>11</v>
      </c>
      <c r="M1" s="6" t="s">
        <v>12</v>
      </c>
      <c r="N1" s="7" t="s">
        <v>11</v>
      </c>
      <c r="O1" s="7" t="s">
        <v>13</v>
      </c>
      <c r="P1" s="8" t="s">
        <v>14</v>
      </c>
      <c r="Q1" s="8" t="s">
        <v>15</v>
      </c>
      <c r="R1" s="8" t="s">
        <v>16</v>
      </c>
      <c r="S1" s="5" t="s">
        <v>17</v>
      </c>
      <c r="T1" s="4" t="s">
        <v>18</v>
      </c>
      <c r="U1" s="7" t="s">
        <v>19</v>
      </c>
      <c r="V1" s="9" t="s">
        <v>20</v>
      </c>
      <c r="W1" s="10" t="s">
        <v>21</v>
      </c>
      <c r="X1" s="10" t="s">
        <v>22</v>
      </c>
      <c r="Y1" s="11" t="s">
        <v>23</v>
      </c>
      <c r="Z1" s="12"/>
    </row>
    <row r="3" customFormat="false" ht="10.5" hidden="false" customHeight="true" outlineLevel="0" collapsed="false">
      <c r="A3" s="108" t="n">
        <v>37115</v>
      </c>
      <c r="B3" s="108"/>
      <c r="C3" s="108" t="s">
        <v>24</v>
      </c>
      <c r="D3" s="109" t="n">
        <v>1</v>
      </c>
      <c r="E3" s="109" t="n">
        <v>1</v>
      </c>
      <c r="F3" s="110" t="n">
        <f aca="false">(E3-D3)+1</f>
        <v>1</v>
      </c>
      <c r="G3" s="111" t="s">
        <v>25</v>
      </c>
      <c r="H3" s="111" t="s">
        <v>112</v>
      </c>
      <c r="I3" s="109" t="n">
        <v>8</v>
      </c>
      <c r="J3" s="109" t="n">
        <f aca="false">I3*F3</f>
        <v>8</v>
      </c>
      <c r="K3" s="112"/>
      <c r="L3" s="113" t="n">
        <v>21</v>
      </c>
      <c r="M3" s="114" t="s">
        <v>143</v>
      </c>
      <c r="N3" s="113" t="n">
        <v>21</v>
      </c>
      <c r="O3" s="115"/>
      <c r="P3" s="116"/>
      <c r="Q3" s="116"/>
      <c r="R3" s="117"/>
      <c r="S3" s="117"/>
      <c r="T3" s="112"/>
      <c r="U3" s="201" t="s">
        <v>144</v>
      </c>
      <c r="V3" s="118" t="n">
        <v>1</v>
      </c>
      <c r="W3" s="119" t="n">
        <f aca="false">N3-(N3*V3)</f>
        <v>0</v>
      </c>
      <c r="X3" s="25" t="n">
        <f aca="false">(J3*N3)-(J3*L3)-(J3*O3)-(J3*P3)-(J3*Q3)-(J3*R3)-(J3*W3)</f>
        <v>0</v>
      </c>
      <c r="Y3" s="26"/>
      <c r="Z3" s="27"/>
    </row>
    <row r="4" customFormat="false" ht="10.5" hidden="false" customHeight="true" outlineLevel="0" collapsed="false">
      <c r="A4" s="108" t="n">
        <v>37115</v>
      </c>
      <c r="B4" s="108"/>
      <c r="C4" s="108" t="s">
        <v>24</v>
      </c>
      <c r="D4" s="109" t="n">
        <v>2</v>
      </c>
      <c r="E4" s="109" t="n">
        <v>2</v>
      </c>
      <c r="F4" s="110" t="n">
        <f aca="false">(E4-D4)+1</f>
        <v>1</v>
      </c>
      <c r="G4" s="111" t="s">
        <v>25</v>
      </c>
      <c r="H4" s="111" t="s">
        <v>112</v>
      </c>
      <c r="I4" s="109" t="n">
        <v>4</v>
      </c>
      <c r="J4" s="109" t="n">
        <f aca="false">I4*F4</f>
        <v>4</v>
      </c>
      <c r="K4" s="112"/>
      <c r="L4" s="113" t="n">
        <v>21</v>
      </c>
      <c r="M4" s="114" t="s">
        <v>143</v>
      </c>
      <c r="N4" s="113" t="n">
        <v>21</v>
      </c>
      <c r="O4" s="115"/>
      <c r="P4" s="116"/>
      <c r="Q4" s="116"/>
      <c r="R4" s="117"/>
      <c r="S4" s="117"/>
      <c r="T4" s="112"/>
      <c r="U4" s="201" t="s">
        <v>144</v>
      </c>
      <c r="V4" s="118" t="n">
        <v>1</v>
      </c>
      <c r="W4" s="119" t="n">
        <f aca="false">N4-(N4*V4)</f>
        <v>0</v>
      </c>
      <c r="X4" s="25" t="n">
        <f aca="false">(J4*N4)-(J4*L4)-(J4*O4)-(J4*P4)-(J4*Q4)-(J4*R4)-(J4*W4)</f>
        <v>0</v>
      </c>
      <c r="Y4" s="26"/>
      <c r="Z4" s="27"/>
    </row>
    <row r="5" customFormat="false" ht="10.5" hidden="false" customHeight="true" outlineLevel="0" collapsed="false">
      <c r="A5" s="214" t="n">
        <v>37115</v>
      </c>
      <c r="B5" s="214"/>
      <c r="C5" s="214" t="s">
        <v>24</v>
      </c>
      <c r="D5" s="52" t="n">
        <v>2</v>
      </c>
      <c r="E5" s="52" t="n">
        <v>2</v>
      </c>
      <c r="F5" s="215" t="n">
        <f aca="false">(E5-D5)+1</f>
        <v>1</v>
      </c>
      <c r="G5" s="216" t="s">
        <v>25</v>
      </c>
      <c r="H5" s="216" t="s">
        <v>112</v>
      </c>
      <c r="I5" s="52" t="n">
        <v>4</v>
      </c>
      <c r="J5" s="52" t="n">
        <f aca="false">I5*F5</f>
        <v>4</v>
      </c>
      <c r="K5" s="53"/>
      <c r="L5" s="48" t="n">
        <v>20</v>
      </c>
      <c r="M5" s="217" t="s">
        <v>113</v>
      </c>
      <c r="N5" s="48" t="n">
        <v>20</v>
      </c>
      <c r="O5" s="49"/>
      <c r="P5" s="50"/>
      <c r="Q5" s="50"/>
      <c r="R5" s="51"/>
      <c r="S5" s="51"/>
      <c r="T5" s="53"/>
      <c r="U5" s="218" t="s">
        <v>145</v>
      </c>
      <c r="V5" s="54" t="n">
        <v>1</v>
      </c>
      <c r="W5" s="55" t="n">
        <f aca="false">N5-(N5*V5)</f>
        <v>0</v>
      </c>
      <c r="X5" s="25" t="n">
        <f aca="false">(J5*N5)-(J5*L5)-(J5*O5)-(J5*P5)-(J5*Q5)-(J5*R5)-(J5*W5)</f>
        <v>0</v>
      </c>
      <c r="Y5" s="26"/>
      <c r="Z5" s="27"/>
    </row>
    <row r="6" customFormat="false" ht="10.5" hidden="false" customHeight="true" outlineLevel="0" collapsed="false">
      <c r="A6" s="214" t="n">
        <v>37115</v>
      </c>
      <c r="B6" s="214"/>
      <c r="C6" s="214" t="s">
        <v>24</v>
      </c>
      <c r="D6" s="52" t="n">
        <v>3</v>
      </c>
      <c r="E6" s="52" t="n">
        <v>5</v>
      </c>
      <c r="F6" s="215" t="n">
        <f aca="false">(E6-D6)+1</f>
        <v>3</v>
      </c>
      <c r="G6" s="216" t="s">
        <v>25</v>
      </c>
      <c r="H6" s="216" t="s">
        <v>112</v>
      </c>
      <c r="I6" s="52" t="n">
        <v>8</v>
      </c>
      <c r="J6" s="52" t="n">
        <f aca="false">I6*F6</f>
        <v>24</v>
      </c>
      <c r="K6" s="53"/>
      <c r="L6" s="48" t="n">
        <v>20</v>
      </c>
      <c r="M6" s="217" t="s">
        <v>113</v>
      </c>
      <c r="N6" s="48" t="n">
        <v>20</v>
      </c>
      <c r="O6" s="49"/>
      <c r="P6" s="50"/>
      <c r="Q6" s="50"/>
      <c r="R6" s="51"/>
      <c r="S6" s="51"/>
      <c r="T6" s="53"/>
      <c r="U6" s="218" t="s">
        <v>145</v>
      </c>
      <c r="V6" s="54" t="n">
        <v>1</v>
      </c>
      <c r="W6" s="55" t="n">
        <f aca="false">N6-(N6*V6)</f>
        <v>0</v>
      </c>
      <c r="X6" s="25" t="n">
        <f aca="false">(J6*N6)-(J6*L6)-(J6*O6)-(J6*P6)-(J6*Q6)-(J6*R6)-(J6*W6)</f>
        <v>0</v>
      </c>
      <c r="Y6" s="26"/>
      <c r="Z6" s="27"/>
    </row>
    <row r="7" customFormat="false" ht="10.5" hidden="false" customHeight="true" outlineLevel="0" collapsed="false">
      <c r="A7" s="108" t="n">
        <v>37115</v>
      </c>
      <c r="B7" s="108"/>
      <c r="C7" s="108" t="s">
        <v>24</v>
      </c>
      <c r="D7" s="109" t="n">
        <v>6</v>
      </c>
      <c r="E7" s="109" t="n">
        <v>6</v>
      </c>
      <c r="F7" s="110" t="n">
        <f aca="false">(E7-D7)+1</f>
        <v>1</v>
      </c>
      <c r="G7" s="111" t="s">
        <v>25</v>
      </c>
      <c r="H7" s="111" t="s">
        <v>112</v>
      </c>
      <c r="I7" s="109" t="n">
        <v>4</v>
      </c>
      <c r="J7" s="109" t="n">
        <f aca="false">I7*F7</f>
        <v>4</v>
      </c>
      <c r="K7" s="112"/>
      <c r="L7" s="113" t="n">
        <v>21</v>
      </c>
      <c r="M7" s="114" t="s">
        <v>143</v>
      </c>
      <c r="N7" s="113" t="n">
        <v>21</v>
      </c>
      <c r="O7" s="115"/>
      <c r="P7" s="116"/>
      <c r="Q7" s="116"/>
      <c r="R7" s="117"/>
      <c r="S7" s="117"/>
      <c r="T7" s="112"/>
      <c r="U7" s="201" t="s">
        <v>144</v>
      </c>
      <c r="V7" s="118" t="n">
        <v>1</v>
      </c>
      <c r="W7" s="119" t="n">
        <f aca="false">N7-(N7*V7)</f>
        <v>0</v>
      </c>
      <c r="X7" s="25" t="n">
        <f aca="false">(J7*N7)-(J7*L7)-(J7*O7)-(J7*P7)-(J7*Q7)-(J7*R7)-(J7*W7)</f>
        <v>0</v>
      </c>
      <c r="Y7" s="26"/>
      <c r="Z7" s="27"/>
    </row>
    <row r="8" customFormat="false" ht="10.5" hidden="false" customHeight="true" outlineLevel="0" collapsed="false">
      <c r="A8" s="214" t="n">
        <v>37115</v>
      </c>
      <c r="B8" s="214"/>
      <c r="C8" s="214" t="s">
        <v>24</v>
      </c>
      <c r="D8" s="52" t="n">
        <v>6</v>
      </c>
      <c r="E8" s="52" t="n">
        <v>6</v>
      </c>
      <c r="F8" s="215" t="n">
        <f aca="false">(E8-D8)+1</f>
        <v>1</v>
      </c>
      <c r="G8" s="216" t="s">
        <v>25</v>
      </c>
      <c r="H8" s="216" t="s">
        <v>112</v>
      </c>
      <c r="I8" s="52" t="n">
        <v>4</v>
      </c>
      <c r="J8" s="52" t="n">
        <f aca="false">I8*F8</f>
        <v>4</v>
      </c>
      <c r="K8" s="53"/>
      <c r="L8" s="48" t="n">
        <v>20</v>
      </c>
      <c r="M8" s="217" t="s">
        <v>113</v>
      </c>
      <c r="N8" s="48" t="n">
        <v>20</v>
      </c>
      <c r="O8" s="49"/>
      <c r="P8" s="50"/>
      <c r="Q8" s="50"/>
      <c r="R8" s="51"/>
      <c r="S8" s="51"/>
      <c r="T8" s="53"/>
      <c r="U8" s="218" t="s">
        <v>145</v>
      </c>
      <c r="V8" s="54" t="n">
        <v>1</v>
      </c>
      <c r="W8" s="55" t="n">
        <f aca="false">N8-(N8*V8)</f>
        <v>0</v>
      </c>
      <c r="X8" s="25" t="n">
        <f aca="false">(J8*N8)-(J8*L8)-(J8*O8)-(J8*P8)-(J8*Q8)-(J8*R8)-(J8*W8)</f>
        <v>0</v>
      </c>
      <c r="Y8" s="26"/>
      <c r="Z8" s="27"/>
    </row>
    <row r="9" customFormat="false" ht="10.5" hidden="false" customHeight="true" outlineLevel="0" collapsed="false">
      <c r="A9" s="214" t="n">
        <v>37115</v>
      </c>
      <c r="B9" s="214"/>
      <c r="C9" s="214" t="s">
        <v>24</v>
      </c>
      <c r="D9" s="52" t="n">
        <v>7</v>
      </c>
      <c r="E9" s="52" t="n">
        <v>9</v>
      </c>
      <c r="F9" s="215" t="n">
        <f aca="false">(E9-D9)+1</f>
        <v>3</v>
      </c>
      <c r="G9" s="216" t="s">
        <v>25</v>
      </c>
      <c r="H9" s="216" t="s">
        <v>112</v>
      </c>
      <c r="I9" s="52" t="n">
        <v>8</v>
      </c>
      <c r="J9" s="52" t="n">
        <f aca="false">I9*F9</f>
        <v>24</v>
      </c>
      <c r="K9" s="53"/>
      <c r="L9" s="48" t="n">
        <v>20</v>
      </c>
      <c r="M9" s="217" t="s">
        <v>113</v>
      </c>
      <c r="N9" s="48" t="n">
        <v>20</v>
      </c>
      <c r="O9" s="49"/>
      <c r="P9" s="50"/>
      <c r="Q9" s="50"/>
      <c r="R9" s="51"/>
      <c r="S9" s="51"/>
      <c r="T9" s="53"/>
      <c r="U9" s="218" t="s">
        <v>145</v>
      </c>
      <c r="V9" s="54" t="n">
        <v>1</v>
      </c>
      <c r="W9" s="55" t="n">
        <f aca="false">N9-(N9*V9)</f>
        <v>0</v>
      </c>
      <c r="X9" s="25" t="n">
        <f aca="false">(J9*N9)-(J9*L9)-(J9*O9)-(J9*P9)-(J9*Q9)-(J9*R9)-(J9*W9)</f>
        <v>0</v>
      </c>
      <c r="Y9" s="26"/>
      <c r="Z9" s="27"/>
    </row>
    <row r="10" customFormat="false" ht="10.5" hidden="false" customHeight="true" outlineLevel="0" collapsed="false">
      <c r="A10" s="130" t="n">
        <v>37115</v>
      </c>
      <c r="B10" s="130"/>
      <c r="C10" s="130" t="s">
        <v>24</v>
      </c>
      <c r="D10" s="68" t="n">
        <v>10</v>
      </c>
      <c r="E10" s="68" t="n">
        <v>10</v>
      </c>
      <c r="F10" s="131" t="n">
        <f aca="false">(E10-D10)+1</f>
        <v>1</v>
      </c>
      <c r="G10" s="132" t="s">
        <v>25</v>
      </c>
      <c r="H10" s="132" t="s">
        <v>112</v>
      </c>
      <c r="I10" s="68" t="n">
        <v>8</v>
      </c>
      <c r="J10" s="68" t="n">
        <f aca="false">I10*F10</f>
        <v>8</v>
      </c>
      <c r="K10" s="69"/>
      <c r="L10" s="64" t="n">
        <v>25</v>
      </c>
      <c r="M10" s="133" t="s">
        <v>34</v>
      </c>
      <c r="N10" s="64" t="n">
        <v>25</v>
      </c>
      <c r="O10" s="65"/>
      <c r="P10" s="66"/>
      <c r="Q10" s="66"/>
      <c r="R10" s="67"/>
      <c r="S10" s="67"/>
      <c r="T10" s="69"/>
      <c r="U10" s="219" t="s">
        <v>146</v>
      </c>
      <c r="V10" s="70" t="n">
        <v>1</v>
      </c>
      <c r="W10" s="71" t="n">
        <f aca="false">N10-(N10*V10)</f>
        <v>0</v>
      </c>
      <c r="X10" s="25" t="n">
        <f aca="false">(J10*N10)-(J10*L10)-(J10*O10)-(J10*P10)-(J10*Q10)-(J10*R10)-(J10*W10)</f>
        <v>0</v>
      </c>
      <c r="Y10" s="26"/>
      <c r="Z10" s="27"/>
    </row>
    <row r="11" customFormat="false" ht="10.5" hidden="false" customHeight="true" outlineLevel="0" collapsed="false">
      <c r="A11" s="130" t="n">
        <v>37115</v>
      </c>
      <c r="B11" s="130"/>
      <c r="C11" s="130" t="s">
        <v>24</v>
      </c>
      <c r="D11" s="68" t="n">
        <v>11</v>
      </c>
      <c r="E11" s="68" t="n">
        <v>14</v>
      </c>
      <c r="F11" s="131" t="n">
        <f aca="false">(E11-D11)+1</f>
        <v>4</v>
      </c>
      <c r="G11" s="132" t="s">
        <v>25</v>
      </c>
      <c r="H11" s="132" t="s">
        <v>112</v>
      </c>
      <c r="I11" s="68" t="n">
        <v>8</v>
      </c>
      <c r="J11" s="68" t="n">
        <f aca="false">I11*F11</f>
        <v>32</v>
      </c>
      <c r="K11" s="69"/>
      <c r="L11" s="64" t="n">
        <v>38</v>
      </c>
      <c r="M11" s="133" t="s">
        <v>34</v>
      </c>
      <c r="N11" s="64" t="n">
        <v>38</v>
      </c>
      <c r="O11" s="65"/>
      <c r="P11" s="66"/>
      <c r="Q11" s="66"/>
      <c r="R11" s="67"/>
      <c r="S11" s="67"/>
      <c r="T11" s="69"/>
      <c r="U11" s="219" t="s">
        <v>146</v>
      </c>
      <c r="V11" s="70" t="n">
        <v>1</v>
      </c>
      <c r="W11" s="71" t="n">
        <f aca="false">N11-(N11*V11)</f>
        <v>0</v>
      </c>
      <c r="X11" s="25" t="n">
        <f aca="false">(J11*N11)-(J11*L11)-(J11*O11)-(J11*P11)-(J11*Q11)-(J11*R11)-(J11*W11)</f>
        <v>0</v>
      </c>
      <c r="Y11" s="26"/>
      <c r="Z11" s="27"/>
    </row>
    <row r="12" customFormat="false" ht="10.5" hidden="false" customHeight="true" outlineLevel="0" collapsed="false">
      <c r="A12" s="130" t="n">
        <v>37115</v>
      </c>
      <c r="B12" s="130"/>
      <c r="C12" s="130" t="s">
        <v>24</v>
      </c>
      <c r="D12" s="68" t="n">
        <v>15</v>
      </c>
      <c r="E12" s="68" t="n">
        <v>20</v>
      </c>
      <c r="F12" s="131" t="n">
        <f aca="false">(E12-D12)+1</f>
        <v>6</v>
      </c>
      <c r="G12" s="132" t="s">
        <v>25</v>
      </c>
      <c r="H12" s="132" t="s">
        <v>112</v>
      </c>
      <c r="I12" s="68" t="n">
        <v>8</v>
      </c>
      <c r="J12" s="68" t="n">
        <f aca="false">I12*F12</f>
        <v>48</v>
      </c>
      <c r="K12" s="69"/>
      <c r="L12" s="64" t="n">
        <v>45</v>
      </c>
      <c r="M12" s="133" t="s">
        <v>34</v>
      </c>
      <c r="N12" s="64" t="n">
        <v>45</v>
      </c>
      <c r="O12" s="65"/>
      <c r="P12" s="66"/>
      <c r="Q12" s="66"/>
      <c r="R12" s="67"/>
      <c r="S12" s="67"/>
      <c r="T12" s="69"/>
      <c r="U12" s="219" t="s">
        <v>146</v>
      </c>
      <c r="V12" s="70" t="n">
        <v>1</v>
      </c>
      <c r="W12" s="71" t="n">
        <f aca="false">N12-(N12*V12)</f>
        <v>0</v>
      </c>
      <c r="X12" s="25" t="n">
        <f aca="false">(J12*N12)-(J12*L12)-(J12*O12)-(J12*P12)-(J12*Q12)-(J12*R12)-(J12*W12)</f>
        <v>0</v>
      </c>
      <c r="Y12" s="26"/>
      <c r="Z12" s="27"/>
    </row>
    <row r="13" customFormat="false" ht="10.5" hidden="false" customHeight="true" outlineLevel="0" collapsed="false">
      <c r="A13" s="130" t="n">
        <v>37115</v>
      </c>
      <c r="B13" s="130"/>
      <c r="C13" s="130" t="s">
        <v>24</v>
      </c>
      <c r="D13" s="68" t="n">
        <v>21</v>
      </c>
      <c r="E13" s="68" t="n">
        <v>22</v>
      </c>
      <c r="F13" s="131" t="n">
        <f aca="false">(E13-D13)+1</f>
        <v>2</v>
      </c>
      <c r="G13" s="132" t="s">
        <v>25</v>
      </c>
      <c r="H13" s="132" t="s">
        <v>112</v>
      </c>
      <c r="I13" s="68" t="n">
        <v>8</v>
      </c>
      <c r="J13" s="68" t="n">
        <f aca="false">I13*F13</f>
        <v>16</v>
      </c>
      <c r="K13" s="69"/>
      <c r="L13" s="64" t="n">
        <v>40</v>
      </c>
      <c r="M13" s="133" t="s">
        <v>34</v>
      </c>
      <c r="N13" s="64" t="n">
        <v>40</v>
      </c>
      <c r="O13" s="65"/>
      <c r="P13" s="66"/>
      <c r="Q13" s="66"/>
      <c r="R13" s="67"/>
      <c r="S13" s="67"/>
      <c r="T13" s="69"/>
      <c r="U13" s="219" t="s">
        <v>146</v>
      </c>
      <c r="V13" s="70" t="n">
        <v>1</v>
      </c>
      <c r="W13" s="71" t="n">
        <f aca="false">N13-(N13*V13)</f>
        <v>0</v>
      </c>
      <c r="X13" s="25" t="n">
        <f aca="false">(J13*N13)-(J13*L13)-(J13*O13)-(J13*P13)-(J13*Q13)-(J13*R13)-(J13*W13)</f>
        <v>0</v>
      </c>
      <c r="Y13" s="26"/>
      <c r="Z13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7" activeCellId="0" sqref="I27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3" min="2" style="0" width="9.06"/>
    <col collapsed="false" customWidth="false" hidden="true" outlineLevel="0" max="11" min="11" style="0" width="9.06"/>
    <col collapsed="false" customWidth="false" hidden="true" outlineLevel="0" max="28" min="14" style="0" width="9.06"/>
  </cols>
  <sheetData>
    <row r="1" customFormat="false" ht="27.7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5" t="s">
        <v>11</v>
      </c>
      <c r="M1" s="6" t="s">
        <v>12</v>
      </c>
      <c r="N1" s="7" t="s">
        <v>11</v>
      </c>
      <c r="O1" s="7" t="s">
        <v>13</v>
      </c>
      <c r="P1" s="8" t="s">
        <v>14</v>
      </c>
      <c r="Q1" s="8" t="s">
        <v>15</v>
      </c>
      <c r="R1" s="8" t="s">
        <v>16</v>
      </c>
      <c r="S1" s="5" t="s">
        <v>17</v>
      </c>
      <c r="T1" s="4" t="s">
        <v>18</v>
      </c>
      <c r="U1" s="7" t="s">
        <v>19</v>
      </c>
      <c r="V1" s="9" t="s">
        <v>20</v>
      </c>
      <c r="W1" s="10" t="s">
        <v>21</v>
      </c>
      <c r="X1" s="10" t="s">
        <v>22</v>
      </c>
      <c r="Y1" s="11" t="s">
        <v>23</v>
      </c>
      <c r="Z1" s="12"/>
      <c r="AA1" s="127"/>
      <c r="AB1" s="127"/>
    </row>
    <row r="3" customFormat="false" ht="10.5" hidden="false" customHeight="true" outlineLevel="0" collapsed="false">
      <c r="A3" s="134" t="n">
        <v>37116</v>
      </c>
      <c r="B3" s="134"/>
      <c r="C3" s="220"/>
      <c r="D3" s="221" t="n">
        <v>8</v>
      </c>
      <c r="E3" s="221" t="n">
        <v>8</v>
      </c>
      <c r="F3" s="222" t="n">
        <f aca="false">+E3-D3+1</f>
        <v>1</v>
      </c>
      <c r="G3" s="137" t="s">
        <v>25</v>
      </c>
      <c r="H3" s="137" t="s">
        <v>62</v>
      </c>
      <c r="I3" s="135" t="n">
        <v>10</v>
      </c>
      <c r="J3" s="221" t="n">
        <f aca="false">F3*I3</f>
        <v>10</v>
      </c>
      <c r="K3" s="138"/>
      <c r="L3" s="185" t="n">
        <v>20</v>
      </c>
      <c r="M3" s="140" t="s">
        <v>67</v>
      </c>
      <c r="N3" s="139" t="n">
        <v>20</v>
      </c>
      <c r="O3" s="141"/>
      <c r="P3" s="141"/>
      <c r="Q3" s="142"/>
      <c r="R3" s="143"/>
      <c r="S3" s="223"/>
      <c r="T3" s="221"/>
      <c r="U3" s="224" t="s">
        <v>147</v>
      </c>
      <c r="V3" s="144" t="n">
        <v>1</v>
      </c>
      <c r="W3" s="145" t="n">
        <f aca="false">N3-(N3*V3)</f>
        <v>0</v>
      </c>
      <c r="X3" s="25" t="n">
        <f aca="false">(J3*N3)-(J3*L3)-(J3*O3)-(J3*P3)-(J3*Q3)-(J3*R3)-(J3*W3)</f>
        <v>0</v>
      </c>
      <c r="Y3" s="97" t="str">
        <f aca="true">CELL("filename",$A$1)</f>
        <v>'file:///mnt/12tb/@roms/datasets/enron/EDRM Enron Email Data Set v2 XML/filtered-attachments/xls/RT_STCA_August.xls'#$Aug13</v>
      </c>
      <c r="Z3" s="98"/>
      <c r="AA3" s="128"/>
      <c r="AB3" s="128"/>
    </row>
    <row r="4" customFormat="false" ht="10.5" hidden="false" customHeight="true" outlineLevel="0" collapsed="false">
      <c r="A4" s="134" t="n">
        <v>37116</v>
      </c>
      <c r="B4" s="134"/>
      <c r="C4" s="220"/>
      <c r="D4" s="221" t="n">
        <v>9</v>
      </c>
      <c r="E4" s="221" t="n">
        <v>9</v>
      </c>
      <c r="F4" s="222" t="n">
        <f aca="false">+E4-D4+1</f>
        <v>1</v>
      </c>
      <c r="G4" s="137" t="s">
        <v>25</v>
      </c>
      <c r="H4" s="137" t="s">
        <v>34</v>
      </c>
      <c r="I4" s="135" t="n">
        <v>10</v>
      </c>
      <c r="J4" s="221" t="n">
        <f aca="false">F4*I4</f>
        <v>10</v>
      </c>
      <c r="K4" s="138"/>
      <c r="L4" s="185" t="n">
        <v>20</v>
      </c>
      <c r="M4" s="140" t="s">
        <v>67</v>
      </c>
      <c r="N4" s="139" t="n">
        <v>15</v>
      </c>
      <c r="O4" s="141"/>
      <c r="P4" s="141"/>
      <c r="Q4" s="142"/>
      <c r="R4" s="143"/>
      <c r="S4" s="223"/>
      <c r="T4" s="221"/>
      <c r="U4" s="224" t="s">
        <v>148</v>
      </c>
      <c r="V4" s="144" t="n">
        <v>1</v>
      </c>
      <c r="W4" s="145" t="n">
        <f aca="false">N4-(N4*V4)</f>
        <v>0</v>
      </c>
      <c r="X4" s="25" t="n">
        <f aca="false">(J4*N4)-(J4*L4)-(J4*O4)-(J4*P4)-(J4*Q4)-(J4*R4)-(J4*W4)</f>
        <v>-50</v>
      </c>
      <c r="Y4" s="97" t="str">
        <f aca="true">CELL("filename",$A$1)</f>
        <v>'file:///mnt/12tb/@roms/datasets/enron/EDRM Enron Email Data Set v2 XML/filtered-attachments/xls/RT_STCA_August.xls'#$Aug13</v>
      </c>
      <c r="Z4" s="98"/>
      <c r="AA4" s="128"/>
      <c r="AB4" s="128"/>
    </row>
    <row r="5" customFormat="false" ht="10.5" hidden="false" customHeight="true" outlineLevel="0" collapsed="false">
      <c r="A5" s="134" t="n">
        <v>37116</v>
      </c>
      <c r="B5" s="134"/>
      <c r="C5" s="220"/>
      <c r="D5" s="221" t="n">
        <v>10</v>
      </c>
      <c r="E5" s="221" t="n">
        <v>11</v>
      </c>
      <c r="F5" s="222" t="n">
        <f aca="false">+E5-D5+1</f>
        <v>2</v>
      </c>
      <c r="G5" s="137" t="s">
        <v>25</v>
      </c>
      <c r="H5" s="137" t="s">
        <v>46</v>
      </c>
      <c r="I5" s="135" t="n">
        <v>10</v>
      </c>
      <c r="J5" s="221" t="n">
        <f aca="false">F5*I5</f>
        <v>20</v>
      </c>
      <c r="K5" s="138"/>
      <c r="L5" s="185" t="n">
        <v>41</v>
      </c>
      <c r="M5" s="140" t="s">
        <v>67</v>
      </c>
      <c r="N5" s="139" t="n">
        <v>41</v>
      </c>
      <c r="O5" s="141"/>
      <c r="P5" s="141"/>
      <c r="Q5" s="142"/>
      <c r="R5" s="143"/>
      <c r="S5" s="223"/>
      <c r="T5" s="221"/>
      <c r="U5" s="224" t="s">
        <v>149</v>
      </c>
      <c r="V5" s="144" t="n">
        <v>1</v>
      </c>
      <c r="W5" s="145" t="n">
        <f aca="false">N5-(N5*V5)</f>
        <v>0</v>
      </c>
      <c r="X5" s="25" t="n">
        <f aca="false">(J5*N5)-(J5*L5)-(J5*O5)-(J5*P5)-(J5*Q5)-(J5*R5)-(J5*W5)</f>
        <v>0</v>
      </c>
      <c r="Y5" s="97" t="str">
        <f aca="true">CELL("filename",$A$1)</f>
        <v>'file:///mnt/12tb/@roms/datasets/enron/EDRM Enron Email Data Set v2 XML/filtered-attachments/xls/RT_STCA_August.xls'#$Aug13</v>
      </c>
      <c r="Z5" s="98"/>
      <c r="AA5" s="128"/>
      <c r="AB5" s="128"/>
    </row>
    <row r="6" customFormat="false" ht="10.5" hidden="false" customHeight="true" outlineLevel="0" collapsed="false">
      <c r="A6" s="134" t="n">
        <v>37116</v>
      </c>
      <c r="B6" s="134"/>
      <c r="C6" s="220"/>
      <c r="D6" s="221" t="n">
        <v>12</v>
      </c>
      <c r="E6" s="221" t="n">
        <v>13</v>
      </c>
      <c r="F6" s="222" t="n">
        <f aca="false">+E6-D6+1</f>
        <v>2</v>
      </c>
      <c r="G6" s="137" t="s">
        <v>25</v>
      </c>
      <c r="H6" s="137" t="s">
        <v>46</v>
      </c>
      <c r="I6" s="135" t="n">
        <v>10</v>
      </c>
      <c r="J6" s="221" t="n">
        <f aca="false">F6*I6</f>
        <v>20</v>
      </c>
      <c r="K6" s="138"/>
      <c r="L6" s="185" t="n">
        <v>43</v>
      </c>
      <c r="M6" s="140" t="s">
        <v>67</v>
      </c>
      <c r="N6" s="139" t="n">
        <v>43</v>
      </c>
      <c r="O6" s="141"/>
      <c r="P6" s="141"/>
      <c r="Q6" s="142"/>
      <c r="R6" s="143"/>
      <c r="S6" s="223"/>
      <c r="T6" s="221"/>
      <c r="U6" s="224" t="s">
        <v>149</v>
      </c>
      <c r="V6" s="144" t="n">
        <v>1</v>
      </c>
      <c r="W6" s="145" t="n">
        <f aca="false">N6-(N6*V6)</f>
        <v>0</v>
      </c>
      <c r="X6" s="25" t="n">
        <f aca="false">(J6*N6)-(J6*L6)-(J6*O6)-(J6*P6)-(J6*Q6)-(J6*R6)-(J6*W6)</f>
        <v>0</v>
      </c>
      <c r="Y6" s="97" t="str">
        <f aca="true">CELL("filename",$A$1)</f>
        <v>'file:///mnt/12tb/@roms/datasets/enron/EDRM Enron Email Data Set v2 XML/filtered-attachments/xls/RT_STCA_August.xls'#$Aug13</v>
      </c>
      <c r="Z6" s="98"/>
      <c r="AA6" s="128"/>
      <c r="AB6" s="128"/>
    </row>
    <row r="7" customFormat="false" ht="10.5" hidden="false" customHeight="true" outlineLevel="0" collapsed="false">
      <c r="A7" s="134" t="n">
        <v>37116</v>
      </c>
      <c r="B7" s="134"/>
      <c r="C7" s="220"/>
      <c r="D7" s="221" t="n">
        <v>14</v>
      </c>
      <c r="E7" s="221" t="n">
        <v>14</v>
      </c>
      <c r="F7" s="222" t="n">
        <f aca="false">+E7-D7+1</f>
        <v>1</v>
      </c>
      <c r="G7" s="137" t="s">
        <v>25</v>
      </c>
      <c r="H7" s="137" t="s">
        <v>57</v>
      </c>
      <c r="I7" s="135" t="n">
        <v>10</v>
      </c>
      <c r="J7" s="221" t="n">
        <f aca="false">F7*I7</f>
        <v>10</v>
      </c>
      <c r="K7" s="138"/>
      <c r="L7" s="185" t="n">
        <v>45</v>
      </c>
      <c r="M7" s="140" t="s">
        <v>67</v>
      </c>
      <c r="N7" s="139" t="n">
        <v>45</v>
      </c>
      <c r="O7" s="141"/>
      <c r="P7" s="141"/>
      <c r="Q7" s="142"/>
      <c r="R7" s="143"/>
      <c r="S7" s="223"/>
      <c r="T7" s="221"/>
      <c r="U7" s="224" t="s">
        <v>150</v>
      </c>
      <c r="V7" s="144" t="n">
        <v>1</v>
      </c>
      <c r="W7" s="145" t="n">
        <f aca="false">N7-(N7*V7)</f>
        <v>0</v>
      </c>
      <c r="X7" s="25" t="n">
        <f aca="false">(J7*N7)-(J7*L7)-(J7*O7)-(J7*P7)-(J7*Q7)-(J7*R7)-(J7*W7)</f>
        <v>0</v>
      </c>
      <c r="Y7" s="97" t="str">
        <f aca="true">CELL("filename",$A$1)</f>
        <v>'file:///mnt/12tb/@roms/datasets/enron/EDRM Enron Email Data Set v2 XML/filtered-attachments/xls/RT_STCA_August.xls'#$Aug13</v>
      </c>
      <c r="Z7" s="98"/>
      <c r="AA7" s="128"/>
      <c r="AB7" s="128"/>
    </row>
    <row r="8" customFormat="false" ht="10.5" hidden="false" customHeight="true" outlineLevel="0" collapsed="false">
      <c r="A8" s="134" t="n">
        <v>37116</v>
      </c>
      <c r="B8" s="134"/>
      <c r="C8" s="220"/>
      <c r="D8" s="221" t="n">
        <v>15</v>
      </c>
      <c r="E8" s="221" t="n">
        <v>15</v>
      </c>
      <c r="F8" s="222" t="n">
        <f aca="false">+E8-D8+1</f>
        <v>1</v>
      </c>
      <c r="G8" s="137" t="s">
        <v>25</v>
      </c>
      <c r="H8" s="137" t="s">
        <v>46</v>
      </c>
      <c r="I8" s="135" t="n">
        <v>10</v>
      </c>
      <c r="J8" s="221" t="n">
        <f aca="false">F8*I8</f>
        <v>10</v>
      </c>
      <c r="K8" s="138"/>
      <c r="L8" s="185" t="n">
        <v>43</v>
      </c>
      <c r="M8" s="140" t="s">
        <v>67</v>
      </c>
      <c r="N8" s="139" t="n">
        <v>43</v>
      </c>
      <c r="O8" s="141"/>
      <c r="P8" s="141"/>
      <c r="Q8" s="142"/>
      <c r="R8" s="143"/>
      <c r="S8" s="223"/>
      <c r="T8" s="221"/>
      <c r="U8" s="224" t="s">
        <v>149</v>
      </c>
      <c r="V8" s="144" t="n">
        <v>1</v>
      </c>
      <c r="W8" s="145" t="n">
        <f aca="false">N8-(N8*V8)</f>
        <v>0</v>
      </c>
      <c r="X8" s="25" t="n">
        <f aca="false">(J8*N8)-(J8*L8)-(J8*O8)-(J8*P8)-(J8*Q8)-(J8*R8)-(J8*W8)</f>
        <v>0</v>
      </c>
      <c r="Y8" s="97" t="str">
        <f aca="true">CELL("filename",$A$1)</f>
        <v>'file:///mnt/12tb/@roms/datasets/enron/EDRM Enron Email Data Set v2 XML/filtered-attachments/xls/RT_STCA_August.xls'#$Aug13</v>
      </c>
      <c r="Z8" s="98"/>
      <c r="AA8" s="128"/>
      <c r="AB8" s="128"/>
    </row>
    <row r="9" customFormat="false" ht="10.5" hidden="false" customHeight="true" outlineLevel="0" collapsed="false">
      <c r="A9" s="134" t="n">
        <v>37116</v>
      </c>
      <c r="B9" s="134"/>
      <c r="C9" s="220"/>
      <c r="D9" s="221" t="n">
        <v>16</v>
      </c>
      <c r="E9" s="221" t="n">
        <v>17</v>
      </c>
      <c r="F9" s="222" t="n">
        <f aca="false">+E9-D9+1</f>
        <v>2</v>
      </c>
      <c r="G9" s="137" t="s">
        <v>25</v>
      </c>
      <c r="H9" s="137" t="s">
        <v>46</v>
      </c>
      <c r="I9" s="135" t="n">
        <v>10</v>
      </c>
      <c r="J9" s="221" t="n">
        <f aca="false">F9*I9</f>
        <v>20</v>
      </c>
      <c r="K9" s="138"/>
      <c r="L9" s="185" t="n">
        <v>35</v>
      </c>
      <c r="M9" s="140" t="s">
        <v>67</v>
      </c>
      <c r="N9" s="139" t="n">
        <v>35</v>
      </c>
      <c r="O9" s="141"/>
      <c r="P9" s="141"/>
      <c r="Q9" s="142"/>
      <c r="R9" s="143"/>
      <c r="S9" s="223"/>
      <c r="T9" s="221"/>
      <c r="U9" s="224" t="s">
        <v>149</v>
      </c>
      <c r="V9" s="144" t="n">
        <v>1</v>
      </c>
      <c r="W9" s="145" t="n">
        <f aca="false">N9-(N9*V9)</f>
        <v>0</v>
      </c>
      <c r="X9" s="25" t="n">
        <f aca="false">(J9*N9)-(J9*L9)-(J9*O9)-(J9*P9)-(J9*Q9)-(J9*R9)-(J9*W9)</f>
        <v>0</v>
      </c>
      <c r="Y9" s="97" t="str">
        <f aca="true">CELL("filename",$A$1)</f>
        <v>'file:///mnt/12tb/@roms/datasets/enron/EDRM Enron Email Data Set v2 XML/filtered-attachments/xls/RT_STCA_August.xls'#$Aug13</v>
      </c>
      <c r="Z9" s="98"/>
      <c r="AA9" s="128"/>
      <c r="AB9" s="128"/>
    </row>
    <row r="10" customFormat="false" ht="10.5" hidden="false" customHeight="true" outlineLevel="0" collapsed="false">
      <c r="A10" s="134" t="n">
        <v>37116</v>
      </c>
      <c r="B10" s="134"/>
      <c r="C10" s="220"/>
      <c r="D10" s="221" t="n">
        <v>18</v>
      </c>
      <c r="E10" s="221" t="n">
        <v>18</v>
      </c>
      <c r="F10" s="222" t="n">
        <f aca="false">+E10-D10+1</f>
        <v>1</v>
      </c>
      <c r="G10" s="137" t="s">
        <v>25</v>
      </c>
      <c r="H10" s="137" t="s">
        <v>46</v>
      </c>
      <c r="I10" s="135" t="n">
        <v>8</v>
      </c>
      <c r="J10" s="221" t="n">
        <f aca="false">F10*I10</f>
        <v>8</v>
      </c>
      <c r="K10" s="138"/>
      <c r="L10" s="185" t="n">
        <v>35</v>
      </c>
      <c r="M10" s="140" t="s">
        <v>67</v>
      </c>
      <c r="N10" s="139" t="n">
        <v>35</v>
      </c>
      <c r="O10" s="141"/>
      <c r="P10" s="141"/>
      <c r="Q10" s="142"/>
      <c r="R10" s="143"/>
      <c r="S10" s="223"/>
      <c r="T10" s="221"/>
      <c r="U10" s="224" t="s">
        <v>149</v>
      </c>
      <c r="V10" s="144" t="n">
        <v>1</v>
      </c>
      <c r="W10" s="145" t="n">
        <f aca="false">N10-(N10*V10)</f>
        <v>0</v>
      </c>
      <c r="X10" s="25" t="n">
        <f aca="false">(J10*N10)-(J10*L10)-(J10*O10)-(J10*P10)-(J10*Q10)-(J10*R10)-(J10*W10)</f>
        <v>0</v>
      </c>
      <c r="Y10" s="97" t="str">
        <f aca="true">CELL("filename",$A$1)</f>
        <v>'file:///mnt/12tb/@roms/datasets/enron/EDRM Enron Email Data Set v2 XML/filtered-attachments/xls/RT_STCA_August.xls'#$Aug13</v>
      </c>
      <c r="Z10" s="98"/>
      <c r="AA10" s="128"/>
      <c r="AB10" s="128"/>
    </row>
    <row r="11" customFormat="false" ht="10.5" hidden="false" customHeight="true" outlineLevel="0" collapsed="false">
      <c r="A11" s="134" t="n">
        <v>37116</v>
      </c>
      <c r="B11" s="134"/>
      <c r="C11" s="220"/>
      <c r="D11" s="221" t="n">
        <v>18</v>
      </c>
      <c r="E11" s="221" t="n">
        <v>18</v>
      </c>
      <c r="F11" s="222" t="n">
        <f aca="false">+E11-D11+1</f>
        <v>1</v>
      </c>
      <c r="G11" s="137" t="s">
        <v>48</v>
      </c>
      <c r="H11" s="137" t="s">
        <v>151</v>
      </c>
      <c r="I11" s="135" t="n">
        <v>2</v>
      </c>
      <c r="J11" s="221" t="n">
        <f aca="false">F11*I11</f>
        <v>2</v>
      </c>
      <c r="K11" s="138"/>
      <c r="L11" s="185" t="n">
        <v>41</v>
      </c>
      <c r="M11" s="140" t="s">
        <v>67</v>
      </c>
      <c r="N11" s="139" t="n">
        <v>41</v>
      </c>
      <c r="O11" s="141"/>
      <c r="P11" s="141"/>
      <c r="Q11" s="142"/>
      <c r="R11" s="143"/>
      <c r="S11" s="223"/>
      <c r="T11" s="221"/>
      <c r="U11" s="224" t="s">
        <v>152</v>
      </c>
      <c r="V11" s="144" t="n">
        <v>1</v>
      </c>
      <c r="W11" s="145" t="n">
        <f aca="false">N11-(N11*V11)</f>
        <v>0</v>
      </c>
      <c r="X11" s="25" t="n">
        <f aca="false">(J11*N11)-(J11*L11)-(J11*O11)-(J11*P11)-(J11*Q11)-(J11*R11)-(J11*W11)</f>
        <v>0</v>
      </c>
      <c r="Y11" s="97" t="str">
        <f aca="true">CELL("filename",$A$1)</f>
        <v>'file:///mnt/12tb/@roms/datasets/enron/EDRM Enron Email Data Set v2 XML/filtered-attachments/xls/RT_STCA_August.xls'#$Aug13</v>
      </c>
      <c r="Z11" s="98"/>
      <c r="AA11" s="128"/>
      <c r="AB11" s="128"/>
    </row>
    <row r="12" customFormat="false" ht="10.5" hidden="false" customHeight="true" outlineLevel="0" collapsed="false">
      <c r="A12" s="134" t="n">
        <v>37116</v>
      </c>
      <c r="B12" s="134"/>
      <c r="C12" s="220"/>
      <c r="D12" s="221" t="n">
        <v>19</v>
      </c>
      <c r="E12" s="221" t="n">
        <v>20</v>
      </c>
      <c r="F12" s="222" t="n">
        <f aca="false">+E12-D12+1</f>
        <v>2</v>
      </c>
      <c r="G12" s="137" t="s">
        <v>48</v>
      </c>
      <c r="H12" s="137" t="s">
        <v>151</v>
      </c>
      <c r="I12" s="135" t="n">
        <v>10</v>
      </c>
      <c r="J12" s="221" t="n">
        <f aca="false">F12*I12</f>
        <v>20</v>
      </c>
      <c r="K12" s="138"/>
      <c r="L12" s="185" t="n">
        <v>41</v>
      </c>
      <c r="M12" s="140" t="s">
        <v>67</v>
      </c>
      <c r="N12" s="139" t="n">
        <v>41</v>
      </c>
      <c r="O12" s="141"/>
      <c r="P12" s="141"/>
      <c r="Q12" s="142"/>
      <c r="R12" s="143"/>
      <c r="S12" s="223"/>
      <c r="T12" s="221"/>
      <c r="U12" s="224" t="s">
        <v>152</v>
      </c>
      <c r="V12" s="144" t="n">
        <v>1</v>
      </c>
      <c r="W12" s="145" t="n">
        <f aca="false">N12-(N12*V12)</f>
        <v>0</v>
      </c>
      <c r="X12" s="25" t="n">
        <f aca="false">(J12*N12)-(J12*L12)-(J12*O12)-(J12*P12)-(J12*Q12)-(J12*R12)-(J12*W12)</f>
        <v>0</v>
      </c>
      <c r="Y12" s="97" t="str">
        <f aca="true">CELL("filename",$A$1)</f>
        <v>'file:///mnt/12tb/@roms/datasets/enron/EDRM Enron Email Data Set v2 XML/filtered-attachments/xls/RT_STCA_August.xls'#$Aug13</v>
      </c>
      <c r="Z12" s="98"/>
      <c r="AA12" s="128"/>
      <c r="AB12" s="128"/>
    </row>
    <row r="13" customFormat="false" ht="10.5" hidden="false" customHeight="true" outlineLevel="0" collapsed="false">
      <c r="A13" s="134" t="n">
        <v>37116</v>
      </c>
      <c r="B13" s="134"/>
      <c r="C13" s="220"/>
      <c r="D13" s="221" t="n">
        <v>21</v>
      </c>
      <c r="E13" s="221" t="n">
        <v>22</v>
      </c>
      <c r="F13" s="222" t="n">
        <f aca="false">+E13-D13+1</f>
        <v>2</v>
      </c>
      <c r="G13" s="137" t="s">
        <v>25</v>
      </c>
      <c r="H13" s="137" t="s">
        <v>34</v>
      </c>
      <c r="I13" s="135" t="n">
        <v>10</v>
      </c>
      <c r="J13" s="221" t="n">
        <f aca="false">F13*I13</f>
        <v>20</v>
      </c>
      <c r="K13" s="138"/>
      <c r="L13" s="185" t="n">
        <v>30</v>
      </c>
      <c r="M13" s="140" t="s">
        <v>67</v>
      </c>
      <c r="N13" s="139" t="n">
        <v>41</v>
      </c>
      <c r="O13" s="141"/>
      <c r="P13" s="141"/>
      <c r="Q13" s="142"/>
      <c r="R13" s="143"/>
      <c r="S13" s="223"/>
      <c r="T13" s="221"/>
      <c r="U13" s="224" t="s">
        <v>148</v>
      </c>
      <c r="V13" s="144" t="n">
        <v>1</v>
      </c>
      <c r="W13" s="145" t="n">
        <f aca="false">N13-(N13*V13)</f>
        <v>0</v>
      </c>
      <c r="X13" s="25" t="n">
        <f aca="false">(J13*N13)-(J13*L13)-(J13*O13)-(J13*P13)-(J13*Q13)-(J13*R13)-(J13*W13)</f>
        <v>220</v>
      </c>
      <c r="Y13" s="97" t="str">
        <f aca="true">CELL("filename",$A$1)</f>
        <v>'file:///mnt/12tb/@roms/datasets/enron/EDRM Enron Email Data Set v2 XML/filtered-attachments/xls/RT_STCA_August.xls'#$Aug13</v>
      </c>
      <c r="Z13" s="98"/>
      <c r="AA13" s="128"/>
      <c r="AB13" s="128"/>
    </row>
    <row r="14" customFormat="false" ht="10.5" hidden="false" customHeight="true" outlineLevel="0" collapsed="false">
      <c r="A14" s="134" t="n">
        <v>37116</v>
      </c>
      <c r="B14" s="134"/>
      <c r="C14" s="220"/>
      <c r="D14" s="221" t="n">
        <v>23</v>
      </c>
      <c r="E14" s="221" t="n">
        <v>23</v>
      </c>
      <c r="F14" s="222" t="n">
        <f aca="false">+E14-D14+1</f>
        <v>1</v>
      </c>
      <c r="G14" s="137" t="s">
        <v>25</v>
      </c>
      <c r="H14" s="137" t="s">
        <v>67</v>
      </c>
      <c r="I14" s="135" t="n">
        <v>3</v>
      </c>
      <c r="J14" s="221" t="n">
        <f aca="false">F14*I14</f>
        <v>3</v>
      </c>
      <c r="K14" s="138"/>
      <c r="L14" s="185" t="n">
        <v>35</v>
      </c>
      <c r="M14" s="140" t="s">
        <v>34</v>
      </c>
      <c r="N14" s="139" t="n">
        <v>35</v>
      </c>
      <c r="O14" s="141"/>
      <c r="P14" s="141"/>
      <c r="Q14" s="142"/>
      <c r="R14" s="143"/>
      <c r="S14" s="223"/>
      <c r="T14" s="221"/>
      <c r="U14" s="224" t="s">
        <v>153</v>
      </c>
      <c r="V14" s="144" t="n">
        <v>1</v>
      </c>
      <c r="W14" s="145" t="n">
        <f aca="false">N14-(N14*V14)</f>
        <v>0</v>
      </c>
      <c r="X14" s="25" t="n">
        <f aca="false">(J14*N14)-(J14*L14)-(J14*O14)-(J14*P14)-(J14*Q14)-(J14*R14)-(J14*W14)</f>
        <v>0</v>
      </c>
      <c r="Y14" s="97" t="str">
        <f aca="true">CELL("filename",$A$1)</f>
        <v>'file:///mnt/12tb/@roms/datasets/enron/EDRM Enron Email Data Set v2 XML/filtered-attachments/xls/RT_STCA_August.xls'#$Aug13</v>
      </c>
      <c r="Z14" s="98"/>
      <c r="AA14" s="128"/>
      <c r="AB14" s="128"/>
    </row>
    <row r="15" customFormat="false" ht="10.5" hidden="false" customHeight="true" outlineLevel="0" collapsed="false">
      <c r="A15" s="134" t="n">
        <v>37116</v>
      </c>
      <c r="B15" s="134"/>
      <c r="C15" s="220"/>
      <c r="D15" s="221" t="n">
        <v>24</v>
      </c>
      <c r="E15" s="221" t="n">
        <v>24</v>
      </c>
      <c r="F15" s="222" t="n">
        <f aca="false">+E15-D15+1</f>
        <v>1</v>
      </c>
      <c r="G15" s="137" t="s">
        <v>25</v>
      </c>
      <c r="H15" s="137" t="s">
        <v>67</v>
      </c>
      <c r="I15" s="135" t="n">
        <v>3</v>
      </c>
      <c r="J15" s="221" t="n">
        <f aca="false">F15*I15</f>
        <v>3</v>
      </c>
      <c r="K15" s="138"/>
      <c r="L15" s="185" t="n">
        <v>20</v>
      </c>
      <c r="M15" s="140" t="s">
        <v>32</v>
      </c>
      <c r="N15" s="139" t="n">
        <v>20</v>
      </c>
      <c r="O15" s="141"/>
      <c r="P15" s="141"/>
      <c r="Q15" s="142"/>
      <c r="R15" s="143"/>
      <c r="S15" s="223"/>
      <c r="T15" s="221"/>
      <c r="U15" s="224" t="s">
        <v>154</v>
      </c>
      <c r="V15" s="144" t="n">
        <v>1</v>
      </c>
      <c r="W15" s="145" t="n">
        <f aca="false">N15-(N15*V15)</f>
        <v>0</v>
      </c>
      <c r="X15" s="25" t="n">
        <f aca="false">(J15*N15)-(J15*L15)-(J15*O15)-(J15*P15)-(J15*Q15)-(J15*R15)-(J15*W15)</f>
        <v>0</v>
      </c>
      <c r="Y15" s="97" t="str">
        <f aca="true">CELL("filename",$A$1)</f>
        <v>'file:///mnt/12tb/@roms/datasets/enron/EDRM Enron Email Data Set v2 XML/filtered-attachments/xls/RT_STCA_August.xls'#$Aug13</v>
      </c>
      <c r="Z15" s="98"/>
      <c r="AA15" s="128"/>
      <c r="AB15" s="1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3" min="2" style="0" width="9.06"/>
    <col collapsed="false" customWidth="true" hidden="false" outlineLevel="0" max="7" min="7" style="0" width="10.41"/>
    <col collapsed="false" customWidth="true" hidden="false" outlineLevel="0" max="8" min="8" style="0" width="10.85"/>
    <col collapsed="false" customWidth="false" hidden="true" outlineLevel="0" max="12" min="11" style="0" width="9.06"/>
    <col collapsed="false" customWidth="false" hidden="true" outlineLevel="0" max="26" min="15" style="0" width="9.06"/>
  </cols>
  <sheetData>
    <row r="1" customFormat="false" ht="27.7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5" t="s">
        <v>11</v>
      </c>
      <c r="M1" s="6" t="s">
        <v>12</v>
      </c>
      <c r="N1" s="7" t="s">
        <v>11</v>
      </c>
      <c r="O1" s="7" t="s">
        <v>13</v>
      </c>
      <c r="P1" s="8" t="s">
        <v>14</v>
      </c>
      <c r="Q1" s="8" t="s">
        <v>15</v>
      </c>
      <c r="R1" s="8" t="s">
        <v>16</v>
      </c>
      <c r="S1" s="5" t="s">
        <v>17</v>
      </c>
      <c r="T1" s="4" t="s">
        <v>18</v>
      </c>
      <c r="U1" s="7" t="s">
        <v>19</v>
      </c>
      <c r="V1" s="9" t="s">
        <v>20</v>
      </c>
      <c r="W1" s="10" t="s">
        <v>21</v>
      </c>
      <c r="X1" s="10" t="s">
        <v>22</v>
      </c>
      <c r="Y1" s="11" t="s">
        <v>23</v>
      </c>
      <c r="Z1" s="12"/>
    </row>
    <row r="2" customFormat="false" ht="13.5" hidden="false" customHeight="false" outlineLevel="0" collapsed="false"/>
    <row r="3" customFormat="false" ht="10.5" hidden="false" customHeight="true" outlineLevel="0" collapsed="false">
      <c r="A3" s="173" t="n">
        <v>37117</v>
      </c>
      <c r="B3" s="173"/>
      <c r="C3" s="173" t="s">
        <v>24</v>
      </c>
      <c r="D3" s="174" t="n">
        <v>1</v>
      </c>
      <c r="E3" s="174" t="n">
        <v>5</v>
      </c>
      <c r="F3" s="175" t="n">
        <f aca="false">(E3-D3)+1</f>
        <v>5</v>
      </c>
      <c r="G3" s="176" t="s">
        <v>25</v>
      </c>
      <c r="H3" s="176" t="s">
        <v>67</v>
      </c>
      <c r="I3" s="174" t="n">
        <v>1</v>
      </c>
      <c r="J3" s="174" t="n">
        <f aca="false">I3*F3</f>
        <v>5</v>
      </c>
      <c r="K3" s="225"/>
      <c r="L3" s="187" t="n">
        <v>25</v>
      </c>
      <c r="M3" s="179" t="s">
        <v>37</v>
      </c>
      <c r="N3" s="187" t="n">
        <v>25</v>
      </c>
      <c r="O3" s="180"/>
      <c r="P3" s="181"/>
      <c r="Q3" s="181"/>
      <c r="R3" s="182"/>
      <c r="S3" s="182"/>
      <c r="T3" s="174"/>
      <c r="U3" s="177" t="s">
        <v>155</v>
      </c>
      <c r="V3" s="183" t="n">
        <v>1</v>
      </c>
      <c r="W3" s="184" t="n">
        <f aca="false">N3-(N3*V3)</f>
        <v>0</v>
      </c>
      <c r="X3" s="226" t="n">
        <f aca="false">(J3*N3)-(J3*L3)-(J3*O3)-(J3*P3)-(J3*Q3)-(J3*R3)-(J3*W3)</f>
        <v>0</v>
      </c>
      <c r="Y3" s="227"/>
      <c r="Z3" s="98"/>
    </row>
    <row r="4" customFormat="false" ht="10.5" hidden="false" customHeight="true" outlineLevel="0" collapsed="false">
      <c r="A4" s="173" t="n">
        <f aca="false">$A$3</f>
        <v>37117</v>
      </c>
      <c r="B4" s="173"/>
      <c r="C4" s="173" t="s">
        <v>24</v>
      </c>
      <c r="D4" s="174" t="n">
        <v>6</v>
      </c>
      <c r="E4" s="174" t="n">
        <v>6</v>
      </c>
      <c r="F4" s="175" t="n">
        <f aca="false">(E4-D4)+1</f>
        <v>1</v>
      </c>
      <c r="G4" s="176" t="s">
        <v>25</v>
      </c>
      <c r="H4" s="176" t="s">
        <v>67</v>
      </c>
      <c r="I4" s="174" t="n">
        <v>1</v>
      </c>
      <c r="J4" s="174" t="n">
        <f aca="false">I4*F4</f>
        <v>1</v>
      </c>
      <c r="K4" s="225"/>
      <c r="L4" s="187" t="n">
        <v>30</v>
      </c>
      <c r="M4" s="179" t="s">
        <v>34</v>
      </c>
      <c r="N4" s="187" t="n">
        <v>30</v>
      </c>
      <c r="O4" s="180"/>
      <c r="P4" s="181"/>
      <c r="Q4" s="181"/>
      <c r="R4" s="182"/>
      <c r="S4" s="182"/>
      <c r="T4" s="174"/>
      <c r="U4" s="177" t="s">
        <v>156</v>
      </c>
      <c r="V4" s="183" t="n">
        <v>1</v>
      </c>
      <c r="W4" s="184" t="n">
        <f aca="false">N4-(N4*V4)</f>
        <v>0</v>
      </c>
      <c r="X4" s="226" t="n">
        <f aca="false">(J4*N4)-(J4*L4)-(J4*O4)-(J4*P4)-(J4*Q4)-(J4*R4)-(J4*W4)</f>
        <v>0</v>
      </c>
      <c r="Y4" s="227"/>
      <c r="Z4" s="98"/>
    </row>
    <row r="5" customFormat="false" ht="10.5" hidden="false" customHeight="true" outlineLevel="0" collapsed="false">
      <c r="A5" s="173" t="n">
        <f aca="false">$A$3</f>
        <v>37117</v>
      </c>
      <c r="B5" s="173"/>
      <c r="C5" s="173" t="s">
        <v>24</v>
      </c>
      <c r="D5" s="174" t="n">
        <v>23</v>
      </c>
      <c r="E5" s="174" t="n">
        <v>24</v>
      </c>
      <c r="F5" s="175" t="n">
        <f aca="false">(E5-D5)+1</f>
        <v>2</v>
      </c>
      <c r="G5" s="176" t="s">
        <v>25</v>
      </c>
      <c r="H5" s="176" t="s">
        <v>67</v>
      </c>
      <c r="I5" s="174" t="n">
        <v>1</v>
      </c>
      <c r="J5" s="174" t="n">
        <f aca="false">I5*F5</f>
        <v>2</v>
      </c>
      <c r="K5" s="225"/>
      <c r="L5" s="187" t="n">
        <v>35</v>
      </c>
      <c r="M5" s="179" t="s">
        <v>34</v>
      </c>
      <c r="N5" s="187" t="n">
        <v>35</v>
      </c>
      <c r="O5" s="180"/>
      <c r="P5" s="181"/>
      <c r="Q5" s="181"/>
      <c r="R5" s="182"/>
      <c r="S5" s="182"/>
      <c r="T5" s="174"/>
      <c r="U5" s="225" t="s">
        <v>156</v>
      </c>
      <c r="V5" s="183" t="n">
        <v>1</v>
      </c>
      <c r="W5" s="184" t="n">
        <f aca="false">N5-(N5*V5)</f>
        <v>0</v>
      </c>
      <c r="X5" s="226" t="n">
        <f aca="false">(J5*N5)-(J5*L5)-(J5*O5)-(J5*P5)-(J5*Q5)-(J5*R5)-(J5*W5)</f>
        <v>0</v>
      </c>
      <c r="Y5" s="227"/>
      <c r="Z5" s="98"/>
    </row>
    <row r="6" customFormat="false" ht="10.5" hidden="false" customHeight="true" outlineLevel="0" collapsed="false">
      <c r="A6" s="134" t="n">
        <f aca="false">$A$3</f>
        <v>37117</v>
      </c>
      <c r="B6" s="134"/>
      <c r="C6" s="134" t="s">
        <v>24</v>
      </c>
      <c r="D6" s="135" t="n">
        <v>7</v>
      </c>
      <c r="E6" s="135" t="n">
        <v>8</v>
      </c>
      <c r="F6" s="136" t="n">
        <f aca="false">(E6-D6)+1</f>
        <v>2</v>
      </c>
      <c r="G6" s="137" t="s">
        <v>25</v>
      </c>
      <c r="H6" s="137" t="s">
        <v>34</v>
      </c>
      <c r="I6" s="135" t="n">
        <v>25</v>
      </c>
      <c r="J6" s="135" t="n">
        <f aca="false">I6*F6</f>
        <v>50</v>
      </c>
      <c r="K6" s="228"/>
      <c r="L6" s="139" t="n">
        <v>25</v>
      </c>
      <c r="M6" s="140" t="s">
        <v>67</v>
      </c>
      <c r="N6" s="139" t="n">
        <v>25</v>
      </c>
      <c r="O6" s="141"/>
      <c r="P6" s="142"/>
      <c r="Q6" s="142"/>
      <c r="R6" s="143"/>
      <c r="S6" s="143"/>
      <c r="T6" s="135"/>
      <c r="U6" s="138" t="s">
        <v>157</v>
      </c>
      <c r="V6" s="144" t="n">
        <v>1</v>
      </c>
      <c r="W6" s="145" t="n">
        <f aca="false">N6-(N6*V6)</f>
        <v>0</v>
      </c>
      <c r="X6" s="226" t="n">
        <f aca="false">(J6*N6)-(J6*L6)-(J6*O6)-(J6*P6)-(J6*Q6)-(J6*R6)-(J6*W6)</f>
        <v>0</v>
      </c>
      <c r="Y6" s="227"/>
      <c r="Z6" s="98"/>
    </row>
    <row r="7" customFormat="false" ht="10.5" hidden="false" customHeight="true" outlineLevel="0" collapsed="false">
      <c r="A7" s="134" t="n">
        <f aca="false">$A$3</f>
        <v>37117</v>
      </c>
      <c r="B7" s="134"/>
      <c r="C7" s="134" t="s">
        <v>24</v>
      </c>
      <c r="D7" s="135" t="n">
        <v>9</v>
      </c>
      <c r="E7" s="135" t="n">
        <v>9</v>
      </c>
      <c r="F7" s="136" t="n">
        <f aca="false">(E7-D7)+1</f>
        <v>1</v>
      </c>
      <c r="G7" s="137" t="s">
        <v>25</v>
      </c>
      <c r="H7" s="137" t="s">
        <v>34</v>
      </c>
      <c r="I7" s="135" t="n">
        <v>25</v>
      </c>
      <c r="J7" s="135" t="n">
        <f aca="false">I7*F7</f>
        <v>25</v>
      </c>
      <c r="K7" s="228"/>
      <c r="L7" s="139" t="n">
        <v>35</v>
      </c>
      <c r="M7" s="140" t="s">
        <v>67</v>
      </c>
      <c r="N7" s="139" t="n">
        <v>35</v>
      </c>
      <c r="O7" s="141"/>
      <c r="P7" s="142"/>
      <c r="Q7" s="142"/>
      <c r="R7" s="143"/>
      <c r="S7" s="143"/>
      <c r="T7" s="135"/>
      <c r="U7" s="138" t="s">
        <v>157</v>
      </c>
      <c r="V7" s="144" t="n">
        <v>1</v>
      </c>
      <c r="W7" s="145" t="n">
        <f aca="false">N7-(N7*V7)</f>
        <v>0</v>
      </c>
      <c r="X7" s="226" t="n">
        <f aca="false">(J7*N7)-(J7*L7)-(J7*O7)-(J7*P7)-(J7*Q7)-(J7*R7)-(J7*W7)</f>
        <v>0</v>
      </c>
      <c r="Y7" s="227"/>
      <c r="Z7" s="98"/>
    </row>
    <row r="8" customFormat="false" ht="10.5" hidden="false" customHeight="true" outlineLevel="0" collapsed="false">
      <c r="A8" s="134" t="n">
        <f aca="false">$A$3</f>
        <v>37117</v>
      </c>
      <c r="B8" s="134"/>
      <c r="C8" s="134" t="s">
        <v>24</v>
      </c>
      <c r="D8" s="135" t="n">
        <v>10</v>
      </c>
      <c r="E8" s="135" t="n">
        <v>10</v>
      </c>
      <c r="F8" s="136" t="n">
        <f aca="false">(E8-D8)+1</f>
        <v>1</v>
      </c>
      <c r="G8" s="137" t="s">
        <v>25</v>
      </c>
      <c r="H8" s="137" t="s">
        <v>27</v>
      </c>
      <c r="I8" s="135" t="n">
        <v>25</v>
      </c>
      <c r="J8" s="135" t="n">
        <f aca="false">I8*F8</f>
        <v>25</v>
      </c>
      <c r="K8" s="228"/>
      <c r="L8" s="139" t="n">
        <v>42</v>
      </c>
      <c r="M8" s="140" t="s">
        <v>67</v>
      </c>
      <c r="N8" s="139" t="n">
        <v>42</v>
      </c>
      <c r="O8" s="141"/>
      <c r="P8" s="142"/>
      <c r="Q8" s="142"/>
      <c r="R8" s="143"/>
      <c r="S8" s="143"/>
      <c r="T8" s="135"/>
      <c r="U8" s="138" t="s">
        <v>158</v>
      </c>
      <c r="V8" s="144" t="n">
        <v>1</v>
      </c>
      <c r="W8" s="145" t="n">
        <f aca="false">N8-(N8*V8)</f>
        <v>0</v>
      </c>
      <c r="X8" s="226" t="n">
        <f aca="false">(J8*N8)-(J8*L8)-(J8*O8)-(J8*P8)-(J8*Q8)-(J8*R8)-(J8*W8)</f>
        <v>0</v>
      </c>
      <c r="Y8" s="227"/>
      <c r="Z8" s="98"/>
    </row>
    <row r="9" customFormat="false" ht="10.5" hidden="false" customHeight="true" outlineLevel="0" collapsed="false">
      <c r="A9" s="134" t="n">
        <f aca="false">$A$3</f>
        <v>37117</v>
      </c>
      <c r="B9" s="134"/>
      <c r="C9" s="134" t="s">
        <v>24</v>
      </c>
      <c r="D9" s="135" t="n">
        <v>11</v>
      </c>
      <c r="E9" s="135" t="n">
        <v>11</v>
      </c>
      <c r="F9" s="136" t="n">
        <f aca="false">(E9-D9)+1</f>
        <v>1</v>
      </c>
      <c r="G9" s="137" t="s">
        <v>25</v>
      </c>
      <c r="H9" s="137" t="s">
        <v>65</v>
      </c>
      <c r="I9" s="135" t="n">
        <v>25</v>
      </c>
      <c r="J9" s="135" t="n">
        <f aca="false">I9*F9</f>
        <v>25</v>
      </c>
      <c r="K9" s="228"/>
      <c r="L9" s="139" t="n">
        <v>40</v>
      </c>
      <c r="M9" s="140" t="s">
        <v>67</v>
      </c>
      <c r="N9" s="139" t="n">
        <v>40</v>
      </c>
      <c r="O9" s="141"/>
      <c r="P9" s="142"/>
      <c r="Q9" s="142"/>
      <c r="R9" s="143"/>
      <c r="S9" s="143"/>
      <c r="T9" s="135"/>
      <c r="U9" s="228" t="s">
        <v>159</v>
      </c>
      <c r="V9" s="144" t="n">
        <v>1</v>
      </c>
      <c r="W9" s="145" t="n">
        <f aca="false">N9-(N9*V9)</f>
        <v>0</v>
      </c>
      <c r="X9" s="226" t="n">
        <f aca="false">(J9*N9)-(J9*L9)-(J9*O9)-(J9*P9)-(J9*Q9)-(J9*R9)-(J9*W9)</f>
        <v>0</v>
      </c>
      <c r="Y9" s="227"/>
      <c r="Z9" s="98"/>
    </row>
    <row r="10" customFormat="false" ht="10.5" hidden="false" customHeight="true" outlineLevel="0" collapsed="false">
      <c r="A10" s="134" t="n">
        <f aca="false">$A$3</f>
        <v>37117</v>
      </c>
      <c r="B10" s="134"/>
      <c r="C10" s="134" t="s">
        <v>24</v>
      </c>
      <c r="D10" s="135" t="n">
        <v>12</v>
      </c>
      <c r="E10" s="135" t="n">
        <v>12</v>
      </c>
      <c r="F10" s="136" t="n">
        <f aca="false">(E10-D10)+1</f>
        <v>1</v>
      </c>
      <c r="G10" s="137" t="s">
        <v>25</v>
      </c>
      <c r="H10" s="137" t="s">
        <v>37</v>
      </c>
      <c r="I10" s="135" t="n">
        <v>25</v>
      </c>
      <c r="J10" s="135" t="n">
        <f aca="false">I10*F10</f>
        <v>25</v>
      </c>
      <c r="K10" s="228"/>
      <c r="L10" s="139" t="n">
        <v>40</v>
      </c>
      <c r="M10" s="140" t="s">
        <v>67</v>
      </c>
      <c r="N10" s="139" t="n">
        <v>40</v>
      </c>
      <c r="O10" s="141"/>
      <c r="P10" s="142"/>
      <c r="Q10" s="142"/>
      <c r="R10" s="143"/>
      <c r="S10" s="143"/>
      <c r="T10" s="135"/>
      <c r="U10" s="228" t="s">
        <v>160</v>
      </c>
      <c r="V10" s="144" t="n">
        <v>1</v>
      </c>
      <c r="W10" s="145" t="n">
        <f aca="false">N10-(N10*V10)</f>
        <v>0</v>
      </c>
      <c r="X10" s="226" t="n">
        <f aca="false">(J10*N10)-(J10*L10)-(J10*O10)-(J10*P10)-(J10*Q10)-(J10*R10)-(J10*W10)</f>
        <v>0</v>
      </c>
      <c r="Y10" s="227"/>
      <c r="Z10" s="98"/>
    </row>
    <row r="11" customFormat="false" ht="10.5" hidden="false" customHeight="true" outlineLevel="0" collapsed="false">
      <c r="A11" s="134" t="n">
        <f aca="false">$A$3</f>
        <v>37117</v>
      </c>
      <c r="B11" s="134"/>
      <c r="C11" s="134" t="s">
        <v>24</v>
      </c>
      <c r="D11" s="135" t="n">
        <v>13</v>
      </c>
      <c r="E11" s="135" t="n">
        <v>13</v>
      </c>
      <c r="F11" s="136" t="n">
        <f aca="false">(E11-D11)+1</f>
        <v>1</v>
      </c>
      <c r="G11" s="137" t="s">
        <v>25</v>
      </c>
      <c r="H11" s="137" t="s">
        <v>46</v>
      </c>
      <c r="I11" s="135" t="n">
        <v>25</v>
      </c>
      <c r="J11" s="135" t="n">
        <f aca="false">I11*F11</f>
        <v>25</v>
      </c>
      <c r="K11" s="228"/>
      <c r="L11" s="139" t="n">
        <v>42</v>
      </c>
      <c r="M11" s="140" t="s">
        <v>67</v>
      </c>
      <c r="N11" s="139" t="n">
        <v>42</v>
      </c>
      <c r="O11" s="141"/>
      <c r="P11" s="142"/>
      <c r="Q11" s="142"/>
      <c r="R11" s="143"/>
      <c r="S11" s="143"/>
      <c r="T11" s="135"/>
      <c r="U11" s="228" t="s">
        <v>161</v>
      </c>
      <c r="V11" s="144" t="n">
        <v>1</v>
      </c>
      <c r="W11" s="145" t="n">
        <f aca="false">N11-(N11*V11)</f>
        <v>0</v>
      </c>
      <c r="X11" s="226" t="n">
        <f aca="false">(J11*N11)-(J11*L11)-(J11*O11)-(J11*P11)-(J11*Q11)-(J11*R11)-(J11*W11)</f>
        <v>0</v>
      </c>
      <c r="Y11" s="227"/>
      <c r="Z11" s="98"/>
    </row>
    <row r="12" customFormat="false" ht="10.5" hidden="false" customHeight="true" outlineLevel="0" collapsed="false">
      <c r="A12" s="134" t="n">
        <f aca="false">$A$3</f>
        <v>37117</v>
      </c>
      <c r="B12" s="134"/>
      <c r="C12" s="134" t="s">
        <v>24</v>
      </c>
      <c r="D12" s="135" t="n">
        <v>14</v>
      </c>
      <c r="E12" s="135" t="n">
        <v>14</v>
      </c>
      <c r="F12" s="136" t="n">
        <f aca="false">(E12-D12)+1</f>
        <v>1</v>
      </c>
      <c r="G12" s="137" t="s">
        <v>25</v>
      </c>
      <c r="H12" s="137" t="s">
        <v>62</v>
      </c>
      <c r="I12" s="135" t="n">
        <v>25</v>
      </c>
      <c r="J12" s="135" t="n">
        <f aca="false">I12*F12</f>
        <v>25</v>
      </c>
      <c r="K12" s="228"/>
      <c r="L12" s="139" t="n">
        <v>42</v>
      </c>
      <c r="M12" s="140" t="s">
        <v>67</v>
      </c>
      <c r="N12" s="139" t="n">
        <v>42</v>
      </c>
      <c r="O12" s="141"/>
      <c r="P12" s="142"/>
      <c r="Q12" s="142"/>
      <c r="R12" s="143"/>
      <c r="S12" s="143"/>
      <c r="T12" s="135"/>
      <c r="U12" s="228" t="s">
        <v>162</v>
      </c>
      <c r="V12" s="144" t="n">
        <v>1</v>
      </c>
      <c r="W12" s="145" t="n">
        <f aca="false">N12-(N12*V12)</f>
        <v>0</v>
      </c>
      <c r="X12" s="226" t="n">
        <f aca="false">(J12*N12)-(J12*L12)-(J12*O12)-(J12*P12)-(J12*Q12)-(J12*R12)-(J12*W12)</f>
        <v>0</v>
      </c>
      <c r="Y12" s="227"/>
      <c r="Z12" s="98"/>
    </row>
    <row r="13" customFormat="false" ht="10.5" hidden="false" customHeight="true" outlineLevel="0" collapsed="false">
      <c r="A13" s="134" t="n">
        <f aca="false">$A$3</f>
        <v>37117</v>
      </c>
      <c r="B13" s="134"/>
      <c r="C13" s="134" t="s">
        <v>24</v>
      </c>
      <c r="D13" s="135" t="n">
        <v>15</v>
      </c>
      <c r="E13" s="135" t="n">
        <v>15</v>
      </c>
      <c r="F13" s="136" t="n">
        <f aca="false">(E13-D13)+1</f>
        <v>1</v>
      </c>
      <c r="G13" s="137" t="s">
        <v>25</v>
      </c>
      <c r="H13" s="137" t="s">
        <v>46</v>
      </c>
      <c r="I13" s="135" t="n">
        <v>25</v>
      </c>
      <c r="J13" s="135" t="n">
        <f aca="false">I13*F13</f>
        <v>25</v>
      </c>
      <c r="K13" s="228"/>
      <c r="L13" s="139" t="n">
        <v>41</v>
      </c>
      <c r="M13" s="140" t="s">
        <v>67</v>
      </c>
      <c r="N13" s="139" t="n">
        <v>41</v>
      </c>
      <c r="O13" s="141"/>
      <c r="P13" s="142"/>
      <c r="Q13" s="142"/>
      <c r="R13" s="143"/>
      <c r="S13" s="143"/>
      <c r="T13" s="135"/>
      <c r="U13" s="228" t="s">
        <v>161</v>
      </c>
      <c r="V13" s="144" t="n">
        <v>1</v>
      </c>
      <c r="W13" s="145" t="n">
        <f aca="false">N13-(N13*V13)</f>
        <v>0</v>
      </c>
      <c r="X13" s="226" t="n">
        <f aca="false">(J13*N13)-(J13*L13)-(J13*O13)-(J13*P13)-(J13*Q13)-(J13*R13)-(J13*W13)</f>
        <v>0</v>
      </c>
      <c r="Y13" s="227"/>
      <c r="Z13" s="98"/>
    </row>
    <row r="14" customFormat="false" ht="10.5" hidden="false" customHeight="true" outlineLevel="0" collapsed="false">
      <c r="A14" s="134" t="n">
        <f aca="false">$A$3</f>
        <v>37117</v>
      </c>
      <c r="B14" s="134"/>
      <c r="C14" s="134" t="s">
        <v>24</v>
      </c>
      <c r="D14" s="135" t="n">
        <v>16</v>
      </c>
      <c r="E14" s="135" t="n">
        <v>16</v>
      </c>
      <c r="F14" s="136" t="n">
        <f aca="false">(E14-D14)+1</f>
        <v>1</v>
      </c>
      <c r="G14" s="137" t="s">
        <v>163</v>
      </c>
      <c r="H14" s="137" t="s">
        <v>143</v>
      </c>
      <c r="I14" s="135" t="n">
        <v>25</v>
      </c>
      <c r="J14" s="135" t="n">
        <f aca="false">I14*F14</f>
        <v>25</v>
      </c>
      <c r="K14" s="228" t="s">
        <v>164</v>
      </c>
      <c r="L14" s="139" t="n">
        <v>46</v>
      </c>
      <c r="M14" s="140" t="s">
        <v>67</v>
      </c>
      <c r="N14" s="139" t="n">
        <v>46</v>
      </c>
      <c r="O14" s="141"/>
      <c r="P14" s="142"/>
      <c r="Q14" s="142"/>
      <c r="R14" s="143"/>
      <c r="S14" s="143"/>
      <c r="T14" s="135"/>
      <c r="U14" s="228" t="s">
        <v>165</v>
      </c>
      <c r="V14" s="144" t="n">
        <v>1</v>
      </c>
      <c r="W14" s="145" t="n">
        <f aca="false">N14-(N14*V14)</f>
        <v>0</v>
      </c>
      <c r="X14" s="226" t="n">
        <f aca="false">(J14*N14)-(J14*L14)-(J14*O14)-(J14*P14)-(J14*Q14)-(J14*R14)-(J14*W14)</f>
        <v>0</v>
      </c>
      <c r="Y14" s="227"/>
      <c r="Z14" s="98"/>
    </row>
    <row r="15" customFormat="false" ht="10.5" hidden="false" customHeight="true" outlineLevel="0" collapsed="false">
      <c r="A15" s="134" t="n">
        <f aca="false">$A$3</f>
        <v>37117</v>
      </c>
      <c r="B15" s="134"/>
      <c r="C15" s="134" t="s">
        <v>24</v>
      </c>
      <c r="D15" s="135" t="n">
        <v>17</v>
      </c>
      <c r="E15" s="135" t="n">
        <v>17</v>
      </c>
      <c r="F15" s="136" t="n">
        <f aca="false">(E15-D15)+1</f>
        <v>1</v>
      </c>
      <c r="G15" s="137" t="s">
        <v>83</v>
      </c>
      <c r="H15" s="137" t="s">
        <v>54</v>
      </c>
      <c r="I15" s="135" t="n">
        <v>22</v>
      </c>
      <c r="J15" s="135" t="n">
        <f aca="false">I15*F15</f>
        <v>22</v>
      </c>
      <c r="K15" s="138" t="s">
        <v>166</v>
      </c>
      <c r="L15" s="139" t="n">
        <v>44</v>
      </c>
      <c r="M15" s="140" t="s">
        <v>67</v>
      </c>
      <c r="N15" s="139" t="n">
        <v>44</v>
      </c>
      <c r="O15" s="141"/>
      <c r="P15" s="142"/>
      <c r="Q15" s="142"/>
      <c r="R15" s="143"/>
      <c r="S15" s="143"/>
      <c r="T15" s="135"/>
      <c r="U15" s="228" t="s">
        <v>167</v>
      </c>
      <c r="V15" s="144" t="n">
        <v>1</v>
      </c>
      <c r="W15" s="145" t="n">
        <f aca="false">N15-(N15*V15)</f>
        <v>0</v>
      </c>
      <c r="X15" s="226" t="n">
        <f aca="false">(J15*N15)-(J15*L15)-(J15*O15)-(J15*P15)-(J15*Q15)-(J15*R15)-(J15*W15)</f>
        <v>0</v>
      </c>
      <c r="Y15" s="227"/>
      <c r="Z15" s="98"/>
    </row>
    <row r="16" customFormat="false" ht="10.5" hidden="false" customHeight="true" outlineLevel="0" collapsed="false">
      <c r="A16" s="134" t="n">
        <f aca="false">$A$3</f>
        <v>37117</v>
      </c>
      <c r="B16" s="134"/>
      <c r="C16" s="134" t="s">
        <v>24</v>
      </c>
      <c r="D16" s="135" t="n">
        <v>17</v>
      </c>
      <c r="E16" s="135" t="n">
        <v>17</v>
      </c>
      <c r="F16" s="136" t="n">
        <f aca="false">(E16-D16)+1</f>
        <v>1</v>
      </c>
      <c r="G16" s="137" t="s">
        <v>163</v>
      </c>
      <c r="H16" s="137" t="s">
        <v>143</v>
      </c>
      <c r="I16" s="135" t="n">
        <v>3</v>
      </c>
      <c r="J16" s="135" t="n">
        <f aca="false">I16*F16</f>
        <v>3</v>
      </c>
      <c r="K16" s="228" t="s">
        <v>164</v>
      </c>
      <c r="L16" s="139" t="n">
        <v>46</v>
      </c>
      <c r="M16" s="140" t="s">
        <v>67</v>
      </c>
      <c r="N16" s="139" t="n">
        <v>46</v>
      </c>
      <c r="O16" s="141"/>
      <c r="P16" s="142"/>
      <c r="Q16" s="142"/>
      <c r="R16" s="143"/>
      <c r="S16" s="143"/>
      <c r="T16" s="135"/>
      <c r="U16" s="228" t="s">
        <v>165</v>
      </c>
      <c r="V16" s="144" t="n">
        <v>1</v>
      </c>
      <c r="W16" s="145" t="n">
        <f aca="false">N16-(N16*V16)</f>
        <v>0</v>
      </c>
      <c r="X16" s="226" t="n">
        <f aca="false">(J16*N16)-(J16*L16)-(J16*O16)-(J16*P16)-(J16*Q16)-(J16*R16)-(J16*W16)</f>
        <v>0</v>
      </c>
      <c r="Y16" s="227"/>
      <c r="Z16" s="98"/>
    </row>
    <row r="17" customFormat="false" ht="10.5" hidden="false" customHeight="true" outlineLevel="0" collapsed="false">
      <c r="A17" s="134" t="n">
        <f aca="false">$A$3</f>
        <v>37117</v>
      </c>
      <c r="B17" s="134"/>
      <c r="C17" s="134" t="s">
        <v>24</v>
      </c>
      <c r="D17" s="135" t="n">
        <v>18</v>
      </c>
      <c r="E17" s="135" t="n">
        <v>18</v>
      </c>
      <c r="F17" s="136" t="n">
        <f aca="false">(E17-D17)+1</f>
        <v>1</v>
      </c>
      <c r="G17" s="137" t="s">
        <v>163</v>
      </c>
      <c r="H17" s="137" t="s">
        <v>143</v>
      </c>
      <c r="I17" s="135" t="n">
        <v>25</v>
      </c>
      <c r="J17" s="135" t="n">
        <f aca="false">I17*F17</f>
        <v>25</v>
      </c>
      <c r="K17" s="228" t="s">
        <v>164</v>
      </c>
      <c r="L17" s="139" t="n">
        <v>46</v>
      </c>
      <c r="M17" s="140" t="s">
        <v>67</v>
      </c>
      <c r="N17" s="139" t="n">
        <v>46</v>
      </c>
      <c r="O17" s="141"/>
      <c r="P17" s="142"/>
      <c r="Q17" s="142"/>
      <c r="R17" s="143"/>
      <c r="S17" s="143"/>
      <c r="T17" s="135"/>
      <c r="U17" s="228" t="s">
        <v>165</v>
      </c>
      <c r="V17" s="144" t="n">
        <v>1</v>
      </c>
      <c r="W17" s="145" t="n">
        <f aca="false">N17-(N17*V17)</f>
        <v>0</v>
      </c>
      <c r="X17" s="226" t="n">
        <f aca="false">(J17*N17)-(J17*L17)-(J17*O17)-(J17*P17)-(J17*Q17)-(J17*R17)-(J17*W17)</f>
        <v>0</v>
      </c>
      <c r="Y17" s="227"/>
      <c r="Z17" s="98"/>
    </row>
    <row r="18" customFormat="false" ht="10.5" hidden="false" customHeight="true" outlineLevel="0" collapsed="false">
      <c r="A18" s="134" t="n">
        <f aca="false">$A$3</f>
        <v>37117</v>
      </c>
      <c r="B18" s="134"/>
      <c r="C18" s="134" t="s">
        <v>24</v>
      </c>
      <c r="D18" s="135" t="n">
        <v>19</v>
      </c>
      <c r="E18" s="135" t="n">
        <v>19</v>
      </c>
      <c r="F18" s="136" t="n">
        <f aca="false">(E18-D18)+1</f>
        <v>1</v>
      </c>
      <c r="G18" s="137" t="s">
        <v>163</v>
      </c>
      <c r="H18" s="137" t="s">
        <v>143</v>
      </c>
      <c r="I18" s="135" t="n">
        <v>11</v>
      </c>
      <c r="J18" s="135" t="n">
        <f aca="false">I18*F18</f>
        <v>11</v>
      </c>
      <c r="K18" s="228" t="s">
        <v>164</v>
      </c>
      <c r="L18" s="139" t="n">
        <v>46</v>
      </c>
      <c r="M18" s="140" t="s">
        <v>67</v>
      </c>
      <c r="N18" s="139" t="n">
        <v>46</v>
      </c>
      <c r="O18" s="141"/>
      <c r="P18" s="142"/>
      <c r="Q18" s="142"/>
      <c r="R18" s="143"/>
      <c r="S18" s="143"/>
      <c r="T18" s="135"/>
      <c r="U18" s="228" t="s">
        <v>165</v>
      </c>
      <c r="V18" s="144" t="n">
        <v>1</v>
      </c>
      <c r="W18" s="145" t="n">
        <f aca="false">N18-(N18*V18)</f>
        <v>0</v>
      </c>
      <c r="X18" s="226" t="n">
        <f aca="false">(J18*N18)-(J18*L18)-(J18*O18)-(J18*P18)-(J18*Q18)-(J18*R18)-(J18*W18)</f>
        <v>0</v>
      </c>
      <c r="Y18" s="227"/>
      <c r="Z18" s="98"/>
    </row>
    <row r="19" customFormat="false" ht="10.5" hidden="false" customHeight="true" outlineLevel="0" collapsed="false">
      <c r="A19" s="134" t="n">
        <f aca="false">$A$3</f>
        <v>37117</v>
      </c>
      <c r="B19" s="134"/>
      <c r="C19" s="134" t="s">
        <v>24</v>
      </c>
      <c r="D19" s="135" t="n">
        <v>19</v>
      </c>
      <c r="E19" s="135" t="n">
        <v>19</v>
      </c>
      <c r="F19" s="136" t="n">
        <f aca="false">(E19-D19)+1</f>
        <v>1</v>
      </c>
      <c r="G19" s="137" t="s">
        <v>25</v>
      </c>
      <c r="H19" s="137" t="s">
        <v>34</v>
      </c>
      <c r="I19" s="135" t="n">
        <v>14</v>
      </c>
      <c r="J19" s="135" t="n">
        <f aca="false">I19*F19</f>
        <v>14</v>
      </c>
      <c r="K19" s="138"/>
      <c r="L19" s="139" t="n">
        <v>37</v>
      </c>
      <c r="M19" s="140" t="s">
        <v>67</v>
      </c>
      <c r="N19" s="139" t="n">
        <v>37</v>
      </c>
      <c r="O19" s="141"/>
      <c r="P19" s="142"/>
      <c r="Q19" s="142"/>
      <c r="R19" s="143"/>
      <c r="S19" s="143"/>
      <c r="T19" s="135"/>
      <c r="U19" s="228" t="s">
        <v>157</v>
      </c>
      <c r="V19" s="144" t="n">
        <v>1</v>
      </c>
      <c r="W19" s="145" t="n">
        <f aca="false">N19-(N19*V19)</f>
        <v>0</v>
      </c>
      <c r="X19" s="226" t="n">
        <f aca="false">(J19*N19)-(J19*L19)-(J19*O19)-(J19*P19)-(J19*Q19)-(J19*R19)-(J19*W19)</f>
        <v>0</v>
      </c>
      <c r="Y19" s="227"/>
      <c r="Z19" s="98"/>
    </row>
    <row r="20" customFormat="false" ht="10.5" hidden="false" customHeight="true" outlineLevel="0" collapsed="false">
      <c r="A20" s="134" t="n">
        <f aca="false">$A$3</f>
        <v>37117</v>
      </c>
      <c r="B20" s="134"/>
      <c r="C20" s="134" t="s">
        <v>24</v>
      </c>
      <c r="D20" s="135" t="n">
        <v>20</v>
      </c>
      <c r="E20" s="135" t="n">
        <v>20</v>
      </c>
      <c r="F20" s="136" t="n">
        <f aca="false">(E20-D20)+1</f>
        <v>1</v>
      </c>
      <c r="G20" s="137" t="s">
        <v>163</v>
      </c>
      <c r="H20" s="137" t="s">
        <v>143</v>
      </c>
      <c r="I20" s="135" t="n">
        <v>25</v>
      </c>
      <c r="J20" s="135" t="n">
        <f aca="false">I20*F20</f>
        <v>25</v>
      </c>
      <c r="K20" s="228" t="s">
        <v>164</v>
      </c>
      <c r="L20" s="139" t="n">
        <v>46</v>
      </c>
      <c r="M20" s="140" t="s">
        <v>67</v>
      </c>
      <c r="N20" s="139" t="n">
        <v>46</v>
      </c>
      <c r="O20" s="141"/>
      <c r="P20" s="142"/>
      <c r="Q20" s="142"/>
      <c r="R20" s="143"/>
      <c r="S20" s="143"/>
      <c r="T20" s="135"/>
      <c r="U20" s="228" t="s">
        <v>165</v>
      </c>
      <c r="V20" s="144" t="n">
        <v>1</v>
      </c>
      <c r="W20" s="145" t="n">
        <f aca="false">N20-(N20*V20)</f>
        <v>0</v>
      </c>
      <c r="X20" s="226" t="n">
        <f aca="false">(J20*N20)-(J20*L20)-(J20*O20)-(J20*P20)-(J20*Q20)-(J20*R20)-(J20*W20)</f>
        <v>0</v>
      </c>
      <c r="Y20" s="227"/>
      <c r="Z20" s="98"/>
    </row>
    <row r="21" customFormat="false" ht="10.5" hidden="false" customHeight="true" outlineLevel="0" collapsed="false">
      <c r="A21" s="134" t="n">
        <f aca="false">$A$3</f>
        <v>37117</v>
      </c>
      <c r="B21" s="134"/>
      <c r="C21" s="134" t="s">
        <v>24</v>
      </c>
      <c r="D21" s="135" t="n">
        <v>21</v>
      </c>
      <c r="E21" s="135" t="n">
        <v>22</v>
      </c>
      <c r="F21" s="136" t="n">
        <f aca="false">(E21-D21)+1</f>
        <v>2</v>
      </c>
      <c r="G21" s="137" t="s">
        <v>25</v>
      </c>
      <c r="H21" s="137" t="s">
        <v>34</v>
      </c>
      <c r="I21" s="135" t="n">
        <v>25</v>
      </c>
      <c r="J21" s="135" t="n">
        <f aca="false">I21*F21</f>
        <v>50</v>
      </c>
      <c r="K21" s="228" t="s">
        <v>164</v>
      </c>
      <c r="L21" s="139" t="n">
        <v>37</v>
      </c>
      <c r="M21" s="140" t="s">
        <v>67</v>
      </c>
      <c r="N21" s="139" t="n">
        <v>37</v>
      </c>
      <c r="O21" s="141"/>
      <c r="P21" s="142"/>
      <c r="Q21" s="142"/>
      <c r="R21" s="143"/>
      <c r="S21" s="143"/>
      <c r="T21" s="135"/>
      <c r="U21" s="228" t="s">
        <v>157</v>
      </c>
      <c r="V21" s="144" t="n">
        <v>1</v>
      </c>
      <c r="W21" s="145" t="n">
        <f aca="false">N21-(N21*V21)</f>
        <v>0</v>
      </c>
      <c r="X21" s="226" t="n">
        <f aca="false">(J21*N21)-(J21*L21)-(J21*O21)-(J21*P21)-(J21*Q21)-(J21*R21)-(J21*W21)</f>
        <v>0</v>
      </c>
      <c r="Y21" s="227"/>
      <c r="Z21" s="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3" min="2" style="0" width="9.06"/>
    <col collapsed="false" customWidth="true" hidden="false" outlineLevel="0" max="8" min="8" style="0" width="10.85"/>
    <col collapsed="false" customWidth="false" hidden="true" outlineLevel="0" max="11" min="11" style="0" width="9.06"/>
    <col collapsed="false" customWidth="false" hidden="true" outlineLevel="0" max="26" min="14" style="0" width="9.06"/>
  </cols>
  <sheetData>
    <row r="1" customFormat="false" ht="27.7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5" t="s">
        <v>11</v>
      </c>
      <c r="M1" s="6" t="s">
        <v>12</v>
      </c>
      <c r="N1" s="7" t="s">
        <v>11</v>
      </c>
      <c r="O1" s="7" t="s">
        <v>13</v>
      </c>
      <c r="P1" s="8" t="s">
        <v>14</v>
      </c>
      <c r="Q1" s="8" t="s">
        <v>15</v>
      </c>
      <c r="R1" s="8" t="s">
        <v>16</v>
      </c>
      <c r="S1" s="5" t="s">
        <v>17</v>
      </c>
      <c r="T1" s="4" t="s">
        <v>18</v>
      </c>
      <c r="U1" s="7" t="s">
        <v>19</v>
      </c>
      <c r="V1" s="9" t="s">
        <v>20</v>
      </c>
      <c r="W1" s="10" t="s">
        <v>21</v>
      </c>
      <c r="X1" s="10" t="s">
        <v>22</v>
      </c>
      <c r="Y1" s="11" t="s">
        <v>23</v>
      </c>
      <c r="Z1" s="12"/>
    </row>
    <row r="3" customFormat="false" ht="10.5" hidden="false" customHeight="true" outlineLevel="0" collapsed="false">
      <c r="A3" s="28" t="n">
        <v>37118</v>
      </c>
      <c r="B3" s="28"/>
      <c r="C3" s="28" t="s">
        <v>168</v>
      </c>
      <c r="D3" s="29" t="n">
        <v>3</v>
      </c>
      <c r="E3" s="29" t="n">
        <v>3</v>
      </c>
      <c r="F3" s="30" t="n">
        <f aca="false">(E3-D3)+1</f>
        <v>1</v>
      </c>
      <c r="G3" s="31" t="s">
        <v>25</v>
      </c>
      <c r="H3" s="31" t="s">
        <v>34</v>
      </c>
      <c r="I3" s="29" t="n">
        <v>3</v>
      </c>
      <c r="J3" s="29" t="n">
        <f aca="false">I3*F3</f>
        <v>3</v>
      </c>
      <c r="K3" s="229"/>
      <c r="L3" s="33" t="n">
        <v>20</v>
      </c>
      <c r="M3" s="34" t="s">
        <v>67</v>
      </c>
      <c r="N3" s="33" t="n">
        <v>20</v>
      </c>
      <c r="O3" s="35"/>
      <c r="P3" s="36"/>
      <c r="Q3" s="36"/>
      <c r="R3" s="37"/>
      <c r="S3" s="37"/>
      <c r="T3" s="29"/>
      <c r="U3" s="32" t="s">
        <v>169</v>
      </c>
      <c r="V3" s="38" t="n">
        <v>1</v>
      </c>
      <c r="W3" s="39" t="n">
        <f aca="false">N3-(N3*V3)</f>
        <v>0</v>
      </c>
      <c r="X3" s="226" t="n">
        <f aca="false">(J3*N3)-(J3*L3)-(J3*O3)-(J3*P3)-(J3*Q3)-(J3*R3)-(J3*W3)</f>
        <v>0</v>
      </c>
      <c r="Y3" s="230"/>
      <c r="Z3" s="27"/>
    </row>
    <row r="4" customFormat="false" ht="10.5" hidden="false" customHeight="true" outlineLevel="0" collapsed="false">
      <c r="A4" s="28" t="n">
        <f aca="false">$A$3</f>
        <v>37118</v>
      </c>
      <c r="B4" s="28"/>
      <c r="C4" s="28" t="s">
        <v>168</v>
      </c>
      <c r="D4" s="29" t="n">
        <v>3</v>
      </c>
      <c r="E4" s="29" t="n">
        <v>3</v>
      </c>
      <c r="F4" s="30" t="n">
        <f aca="false">(E4-D4)+1</f>
        <v>1</v>
      </c>
      <c r="G4" s="31" t="s">
        <v>83</v>
      </c>
      <c r="H4" s="31" t="s">
        <v>84</v>
      </c>
      <c r="I4" s="29" t="n">
        <v>8</v>
      </c>
      <c r="J4" s="29" t="n">
        <f aca="false">I4*F4</f>
        <v>8</v>
      </c>
      <c r="K4" s="229"/>
      <c r="L4" s="33" t="n">
        <v>20</v>
      </c>
      <c r="M4" s="34" t="s">
        <v>67</v>
      </c>
      <c r="N4" s="33" t="n">
        <v>20</v>
      </c>
      <c r="O4" s="35"/>
      <c r="P4" s="36"/>
      <c r="Q4" s="36"/>
      <c r="R4" s="37"/>
      <c r="S4" s="37"/>
      <c r="T4" s="29"/>
      <c r="U4" s="32" t="s">
        <v>170</v>
      </c>
      <c r="V4" s="38" t="n">
        <v>1</v>
      </c>
      <c r="W4" s="39" t="n">
        <f aca="false">N4-(N4*V4)</f>
        <v>0</v>
      </c>
      <c r="X4" s="226" t="n">
        <f aca="false">(J4*N4)-(J4*L4)-(J4*O4)-(J4*P4)-(J4*Q4)-(J4*R4)-(J4*W4)</f>
        <v>0</v>
      </c>
      <c r="Y4" s="230"/>
      <c r="Z4" s="27"/>
    </row>
    <row r="5" customFormat="false" ht="10.5" hidden="false" customHeight="true" outlineLevel="0" collapsed="false">
      <c r="A5" s="28" t="n">
        <f aca="false">$A$3</f>
        <v>37118</v>
      </c>
      <c r="B5" s="28"/>
      <c r="C5" s="28" t="s">
        <v>168</v>
      </c>
      <c r="D5" s="29" t="n">
        <v>4</v>
      </c>
      <c r="E5" s="29" t="n">
        <v>4</v>
      </c>
      <c r="F5" s="30" t="n">
        <f aca="false">(E5-D5)+1</f>
        <v>1</v>
      </c>
      <c r="G5" s="31" t="s">
        <v>25</v>
      </c>
      <c r="H5" s="31" t="s">
        <v>34</v>
      </c>
      <c r="I5" s="29" t="n">
        <v>6</v>
      </c>
      <c r="J5" s="29" t="n">
        <f aca="false">I5*F5</f>
        <v>6</v>
      </c>
      <c r="K5" s="229"/>
      <c r="L5" s="33" t="n">
        <v>20</v>
      </c>
      <c r="M5" s="34" t="s">
        <v>67</v>
      </c>
      <c r="N5" s="33" t="n">
        <v>20</v>
      </c>
      <c r="O5" s="35"/>
      <c r="P5" s="36"/>
      <c r="Q5" s="36"/>
      <c r="R5" s="37"/>
      <c r="S5" s="37"/>
      <c r="T5" s="29"/>
      <c r="U5" s="32" t="s">
        <v>169</v>
      </c>
      <c r="V5" s="38" t="n">
        <v>1</v>
      </c>
      <c r="W5" s="39" t="n">
        <f aca="false">N5-(N5*V5)</f>
        <v>0</v>
      </c>
      <c r="X5" s="226" t="n">
        <f aca="false">(J5*N5)-(J5*L5)-(J5*O5)-(J5*P5)-(J5*Q5)-(J5*R5)-(J5*W5)</f>
        <v>0</v>
      </c>
      <c r="Y5" s="230"/>
      <c r="Z5" s="27"/>
    </row>
    <row r="6" customFormat="false" ht="10.5" hidden="false" customHeight="true" outlineLevel="0" collapsed="false">
      <c r="A6" s="28" t="n">
        <f aca="false">$A$3</f>
        <v>37118</v>
      </c>
      <c r="B6" s="28"/>
      <c r="C6" s="28" t="s">
        <v>168</v>
      </c>
      <c r="D6" s="29" t="n">
        <v>4</v>
      </c>
      <c r="E6" s="29" t="n">
        <v>4</v>
      </c>
      <c r="F6" s="30" t="n">
        <f aca="false">(E6-D6)+1</f>
        <v>1</v>
      </c>
      <c r="G6" s="31" t="s">
        <v>83</v>
      </c>
      <c r="H6" s="31" t="s">
        <v>84</v>
      </c>
      <c r="I6" s="29" t="n">
        <v>5</v>
      </c>
      <c r="J6" s="29" t="n">
        <f aca="false">I6*F6</f>
        <v>5</v>
      </c>
      <c r="K6" s="229"/>
      <c r="L6" s="33" t="n">
        <v>20</v>
      </c>
      <c r="M6" s="34" t="s">
        <v>67</v>
      </c>
      <c r="N6" s="33" t="n">
        <v>20</v>
      </c>
      <c r="O6" s="35"/>
      <c r="P6" s="36"/>
      <c r="Q6" s="36"/>
      <c r="R6" s="37"/>
      <c r="S6" s="37"/>
      <c r="T6" s="29"/>
      <c r="U6" s="32" t="s">
        <v>170</v>
      </c>
      <c r="V6" s="38" t="n">
        <v>1</v>
      </c>
      <c r="W6" s="39" t="n">
        <f aca="false">N6-(N6*V6)</f>
        <v>0</v>
      </c>
      <c r="X6" s="226" t="n">
        <f aca="false">(J6*N6)-(J6*L6)-(J6*O6)-(J6*P6)-(J6*Q6)-(J6*R6)-(J6*W6)</f>
        <v>0</v>
      </c>
      <c r="Y6" s="230"/>
      <c r="Z6" s="27"/>
    </row>
    <row r="7" customFormat="false" ht="10.5" hidden="false" customHeight="true" outlineLevel="0" collapsed="false">
      <c r="A7" s="28" t="n">
        <f aca="false">$A$3</f>
        <v>37118</v>
      </c>
      <c r="B7" s="28"/>
      <c r="C7" s="28" t="s">
        <v>168</v>
      </c>
      <c r="D7" s="29" t="n">
        <v>5</v>
      </c>
      <c r="E7" s="29" t="n">
        <v>5</v>
      </c>
      <c r="F7" s="30" t="n">
        <f aca="false">(E7-D7)+1</f>
        <v>1</v>
      </c>
      <c r="G7" s="31" t="s">
        <v>83</v>
      </c>
      <c r="H7" s="31" t="s">
        <v>84</v>
      </c>
      <c r="I7" s="29" t="n">
        <v>11</v>
      </c>
      <c r="J7" s="29" t="n">
        <f aca="false">I7*F7</f>
        <v>11</v>
      </c>
      <c r="K7" s="229"/>
      <c r="L7" s="33" t="n">
        <v>20</v>
      </c>
      <c r="M7" s="34" t="s">
        <v>67</v>
      </c>
      <c r="N7" s="33" t="n">
        <v>20</v>
      </c>
      <c r="O7" s="35"/>
      <c r="P7" s="36"/>
      <c r="Q7" s="36"/>
      <c r="R7" s="37"/>
      <c r="S7" s="37"/>
      <c r="T7" s="29"/>
      <c r="U7" s="32" t="s">
        <v>170</v>
      </c>
      <c r="V7" s="38" t="n">
        <v>1</v>
      </c>
      <c r="W7" s="39" t="n">
        <f aca="false">N7-(N7*V7)</f>
        <v>0</v>
      </c>
      <c r="X7" s="226" t="n">
        <f aca="false">(J7*N7)-(J7*L7)-(J7*O7)-(J7*P7)-(J7*Q7)-(J7*R7)-(J7*W7)</f>
        <v>0</v>
      </c>
      <c r="Y7" s="230"/>
      <c r="Z7" s="27"/>
    </row>
    <row r="8" customFormat="false" ht="10.5" hidden="false" customHeight="true" outlineLevel="0" collapsed="false">
      <c r="A8" s="28" t="n">
        <f aca="false">$A$3</f>
        <v>37118</v>
      </c>
      <c r="B8" s="28"/>
      <c r="C8" s="28" t="s">
        <v>168</v>
      </c>
      <c r="D8" s="29" t="n">
        <v>6</v>
      </c>
      <c r="E8" s="29" t="n">
        <v>6</v>
      </c>
      <c r="F8" s="30" t="n">
        <f aca="false">(E8-D8)+1</f>
        <v>1</v>
      </c>
      <c r="G8" s="31" t="s">
        <v>83</v>
      </c>
      <c r="H8" s="31" t="s">
        <v>90</v>
      </c>
      <c r="I8" s="29" t="n">
        <v>11</v>
      </c>
      <c r="J8" s="29" t="n">
        <f aca="false">I8*F8</f>
        <v>11</v>
      </c>
      <c r="K8" s="229"/>
      <c r="L8" s="33" t="n">
        <v>20</v>
      </c>
      <c r="M8" s="34" t="s">
        <v>67</v>
      </c>
      <c r="N8" s="33" t="n">
        <v>20</v>
      </c>
      <c r="O8" s="35"/>
      <c r="P8" s="36"/>
      <c r="Q8" s="36"/>
      <c r="R8" s="37"/>
      <c r="S8" s="37"/>
      <c r="T8" s="29"/>
      <c r="U8" s="32" t="s">
        <v>171</v>
      </c>
      <c r="V8" s="38" t="n">
        <v>1</v>
      </c>
      <c r="W8" s="39" t="n">
        <f aca="false">N8-(N8*V8)</f>
        <v>0</v>
      </c>
      <c r="X8" s="226" t="n">
        <f aca="false">(J8*N8)-(J8*L8)-(J8*O8)-(J8*P8)-(J8*Q8)-(J8*R8)-(J8*W8)</f>
        <v>0</v>
      </c>
      <c r="Y8" s="230"/>
      <c r="Z8" s="27"/>
    </row>
    <row r="9" customFormat="false" ht="10.5" hidden="false" customHeight="true" outlineLevel="0" collapsed="false">
      <c r="A9" s="28" t="n">
        <f aca="false">$A$3</f>
        <v>37118</v>
      </c>
      <c r="B9" s="28"/>
      <c r="C9" s="28" t="s">
        <v>168</v>
      </c>
      <c r="D9" s="29" t="n">
        <v>7</v>
      </c>
      <c r="E9" s="29" t="n">
        <v>8</v>
      </c>
      <c r="F9" s="30" t="n">
        <f aca="false">(E9-D9)+1</f>
        <v>2</v>
      </c>
      <c r="G9" s="31" t="s">
        <v>25</v>
      </c>
      <c r="H9" s="31" t="s">
        <v>34</v>
      </c>
      <c r="I9" s="29" t="n">
        <v>24</v>
      </c>
      <c r="J9" s="29" t="n">
        <f aca="false">I9*F9</f>
        <v>48</v>
      </c>
      <c r="K9" s="229"/>
      <c r="L9" s="33" t="n">
        <v>25</v>
      </c>
      <c r="M9" s="34" t="s">
        <v>67</v>
      </c>
      <c r="N9" s="33" t="n">
        <v>25</v>
      </c>
      <c r="O9" s="35"/>
      <c r="P9" s="36"/>
      <c r="Q9" s="36"/>
      <c r="R9" s="37"/>
      <c r="S9" s="37"/>
      <c r="T9" s="29"/>
      <c r="U9" s="32" t="s">
        <v>169</v>
      </c>
      <c r="V9" s="38" t="n">
        <v>1</v>
      </c>
      <c r="W9" s="39" t="n">
        <f aca="false">N9-(N9*V9)</f>
        <v>0</v>
      </c>
      <c r="X9" s="226" t="n">
        <f aca="false">(J9*N9)-(J9*L9)-(J9*O9)-(J9*P9)-(J9*Q9)-(J9*R9)-(J9*W9)</f>
        <v>0</v>
      </c>
      <c r="Y9" s="230"/>
      <c r="Z9" s="27"/>
    </row>
    <row r="10" customFormat="false" ht="10.5" hidden="false" customHeight="true" outlineLevel="0" collapsed="false">
      <c r="A10" s="28" t="n">
        <f aca="false">$A$3</f>
        <v>37118</v>
      </c>
      <c r="B10" s="28"/>
      <c r="C10" s="28" t="s">
        <v>168</v>
      </c>
      <c r="D10" s="29" t="n">
        <v>9</v>
      </c>
      <c r="E10" s="29" t="n">
        <v>9</v>
      </c>
      <c r="F10" s="30" t="n">
        <f aca="false">(E10-D10)+1</f>
        <v>1</v>
      </c>
      <c r="G10" s="31" t="s">
        <v>25</v>
      </c>
      <c r="H10" s="31" t="s">
        <v>34</v>
      </c>
      <c r="I10" s="29" t="n">
        <v>24</v>
      </c>
      <c r="J10" s="29" t="n">
        <f aca="false">I10*F10</f>
        <v>24</v>
      </c>
      <c r="K10" s="229"/>
      <c r="L10" s="33"/>
      <c r="M10" s="34" t="s">
        <v>67</v>
      </c>
      <c r="N10" s="33"/>
      <c r="O10" s="35"/>
      <c r="P10" s="36"/>
      <c r="Q10" s="36"/>
      <c r="R10" s="37"/>
      <c r="S10" s="37"/>
      <c r="T10" s="29"/>
      <c r="U10" s="32" t="s">
        <v>169</v>
      </c>
      <c r="V10" s="38" t="n">
        <v>1</v>
      </c>
      <c r="W10" s="39" t="n">
        <f aca="false">N10-(N10*V10)</f>
        <v>0</v>
      </c>
      <c r="X10" s="226" t="n">
        <f aca="false">(J10*N10)-(J10*L10)-(J10*O10)-(J10*P10)-(J10*Q10)-(J10*R10)-(J10*W10)</f>
        <v>0</v>
      </c>
      <c r="Y10" s="230"/>
      <c r="Z10" s="27"/>
    </row>
    <row r="11" customFormat="false" ht="10.5" hidden="false" customHeight="true" outlineLevel="0" collapsed="false">
      <c r="A11" s="13" t="n">
        <f aca="false">$A$3</f>
        <v>37118</v>
      </c>
      <c r="B11" s="13"/>
      <c r="C11" s="13" t="s">
        <v>168</v>
      </c>
      <c r="D11" s="14" t="n">
        <v>10</v>
      </c>
      <c r="E11" s="14" t="n">
        <v>10</v>
      </c>
      <c r="F11" s="15" t="n">
        <f aca="false">(E11-D11)+1</f>
        <v>1</v>
      </c>
      <c r="G11" s="16" t="s">
        <v>25</v>
      </c>
      <c r="H11" s="16" t="s">
        <v>172</v>
      </c>
      <c r="I11" s="14" t="n">
        <v>15</v>
      </c>
      <c r="J11" s="14" t="n">
        <f aca="false">I11*F11</f>
        <v>15</v>
      </c>
      <c r="K11" s="231"/>
      <c r="L11" s="18" t="n">
        <v>35</v>
      </c>
      <c r="M11" s="19" t="s">
        <v>67</v>
      </c>
      <c r="N11" s="18" t="n">
        <v>35</v>
      </c>
      <c r="O11" s="20"/>
      <c r="P11" s="21"/>
      <c r="Q11" s="21"/>
      <c r="R11" s="22"/>
      <c r="S11" s="22"/>
      <c r="T11" s="14"/>
      <c r="U11" s="17" t="s">
        <v>173</v>
      </c>
      <c r="V11" s="23" t="n">
        <v>1</v>
      </c>
      <c r="W11" s="24" t="n">
        <f aca="false">N11-(N11*V11)</f>
        <v>0</v>
      </c>
      <c r="X11" s="226" t="n">
        <f aca="false">(J11*N11)-(J11*L11)-(J11*O11)-(J11*P11)-(J11*Q11)-(J11*R11)-(J11*W11)</f>
        <v>0</v>
      </c>
      <c r="Y11" s="26"/>
      <c r="Z11" s="27"/>
    </row>
    <row r="12" customFormat="false" ht="10.5" hidden="false" customHeight="true" outlineLevel="0" collapsed="false">
      <c r="A12" s="13" t="n">
        <f aca="false">$A$3</f>
        <v>37118</v>
      </c>
      <c r="B12" s="13"/>
      <c r="C12" s="13" t="s">
        <v>168</v>
      </c>
      <c r="D12" s="14" t="n">
        <v>10</v>
      </c>
      <c r="E12" s="14" t="n">
        <v>10</v>
      </c>
      <c r="F12" s="15" t="n">
        <f aca="false">(E12-D12)+1</f>
        <v>1</v>
      </c>
      <c r="G12" s="16" t="s">
        <v>25</v>
      </c>
      <c r="H12" s="16" t="s">
        <v>143</v>
      </c>
      <c r="I12" s="14" t="n">
        <v>9</v>
      </c>
      <c r="J12" s="14" t="n">
        <f aca="false">I12*F12</f>
        <v>9</v>
      </c>
      <c r="K12" s="231"/>
      <c r="L12" s="18" t="n">
        <v>39</v>
      </c>
      <c r="M12" s="19" t="s">
        <v>67</v>
      </c>
      <c r="N12" s="18" t="n">
        <v>39</v>
      </c>
      <c r="O12" s="20"/>
      <c r="P12" s="21"/>
      <c r="Q12" s="21"/>
      <c r="R12" s="22"/>
      <c r="S12" s="22"/>
      <c r="T12" s="14"/>
      <c r="U12" s="17" t="s">
        <v>174</v>
      </c>
      <c r="V12" s="23" t="n">
        <v>1</v>
      </c>
      <c r="W12" s="24" t="n">
        <f aca="false">N12-(N12*V12)</f>
        <v>0</v>
      </c>
      <c r="X12" s="226" t="n">
        <f aca="false">(J12*N12)-(J12*L12)-(J12*O12)-(J12*P12)-(J12*Q12)-(J12*R12)-(J12*W12)</f>
        <v>0</v>
      </c>
      <c r="Y12" s="26"/>
      <c r="Z12" s="27"/>
    </row>
    <row r="13" customFormat="false" ht="10.5" hidden="false" customHeight="true" outlineLevel="0" collapsed="false">
      <c r="A13" s="13" t="n">
        <f aca="false">$A$3</f>
        <v>37118</v>
      </c>
      <c r="B13" s="13"/>
      <c r="C13" s="13" t="s">
        <v>168</v>
      </c>
      <c r="D13" s="14" t="n">
        <v>11</v>
      </c>
      <c r="E13" s="14" t="n">
        <v>11</v>
      </c>
      <c r="F13" s="15" t="n">
        <f aca="false">(E13-D13)+1</f>
        <v>1</v>
      </c>
      <c r="G13" s="16" t="s">
        <v>25</v>
      </c>
      <c r="H13" s="16" t="s">
        <v>143</v>
      </c>
      <c r="I13" s="14" t="n">
        <v>9</v>
      </c>
      <c r="J13" s="14" t="n">
        <f aca="false">I13*F13</f>
        <v>9</v>
      </c>
      <c r="K13" s="231"/>
      <c r="L13" s="18" t="n">
        <v>39</v>
      </c>
      <c r="M13" s="19" t="s">
        <v>67</v>
      </c>
      <c r="N13" s="18" t="n">
        <v>39</v>
      </c>
      <c r="O13" s="20"/>
      <c r="P13" s="21"/>
      <c r="Q13" s="21"/>
      <c r="R13" s="22"/>
      <c r="S13" s="22"/>
      <c r="T13" s="14"/>
      <c r="U13" s="17" t="s">
        <v>174</v>
      </c>
      <c r="V13" s="23" t="n">
        <v>1</v>
      </c>
      <c r="W13" s="24" t="n">
        <f aca="false">N13-(N13*V13)</f>
        <v>0</v>
      </c>
      <c r="X13" s="226" t="n">
        <f aca="false">(J13*N13)-(J13*L13)-(J13*O13)-(J13*P13)-(J13*Q13)-(J13*R13)-(J13*W13)</f>
        <v>0</v>
      </c>
      <c r="Y13" s="26"/>
      <c r="Z13" s="27"/>
    </row>
    <row r="14" customFormat="false" ht="10.5" hidden="false" customHeight="true" outlineLevel="0" collapsed="false">
      <c r="A14" s="13" t="n">
        <f aca="false">$A$3</f>
        <v>37118</v>
      </c>
      <c r="B14" s="13"/>
      <c r="C14" s="13" t="s">
        <v>168</v>
      </c>
      <c r="D14" s="14" t="n">
        <v>11</v>
      </c>
      <c r="E14" s="14" t="n">
        <v>11</v>
      </c>
      <c r="F14" s="15" t="n">
        <f aca="false">(E14-D14)+1</f>
        <v>1</v>
      </c>
      <c r="G14" s="16" t="s">
        <v>48</v>
      </c>
      <c r="H14" s="16" t="s">
        <v>172</v>
      </c>
      <c r="I14" s="14" t="n">
        <v>15</v>
      </c>
      <c r="J14" s="14" t="n">
        <f aca="false">I14*F14</f>
        <v>15</v>
      </c>
      <c r="K14" s="231"/>
      <c r="L14" s="18" t="n">
        <v>39</v>
      </c>
      <c r="M14" s="19" t="s">
        <v>67</v>
      </c>
      <c r="N14" s="18" t="n">
        <v>39</v>
      </c>
      <c r="O14" s="20"/>
      <c r="P14" s="21"/>
      <c r="Q14" s="21"/>
      <c r="R14" s="22"/>
      <c r="S14" s="22"/>
      <c r="T14" s="14"/>
      <c r="U14" s="17" t="s">
        <v>175</v>
      </c>
      <c r="V14" s="23" t="n">
        <v>1</v>
      </c>
      <c r="W14" s="24" t="n">
        <f aca="false">N14-(N14*V14)</f>
        <v>0</v>
      </c>
      <c r="X14" s="226" t="n">
        <f aca="false">(J14*N14)-(J14*L14)-(J14*O14)-(J14*P14)-(J14*Q14)-(J14*R14)-(J14*W14)</f>
        <v>0</v>
      </c>
      <c r="Y14" s="26"/>
      <c r="Z14" s="27"/>
    </row>
    <row r="15" customFormat="false" ht="10.5" hidden="false" customHeight="true" outlineLevel="0" collapsed="false">
      <c r="A15" s="13" t="n">
        <f aca="false">$A$3</f>
        <v>37118</v>
      </c>
      <c r="B15" s="13"/>
      <c r="C15" s="13" t="s">
        <v>168</v>
      </c>
      <c r="D15" s="14" t="n">
        <v>12</v>
      </c>
      <c r="E15" s="14" t="n">
        <v>12</v>
      </c>
      <c r="F15" s="15" t="n">
        <f aca="false">(E15-D15)+1</f>
        <v>1</v>
      </c>
      <c r="G15" s="16" t="s">
        <v>176</v>
      </c>
      <c r="H15" s="16" t="s">
        <v>143</v>
      </c>
      <c r="I15" s="14" t="n">
        <v>24</v>
      </c>
      <c r="J15" s="14" t="n">
        <f aca="false">I15*F15</f>
        <v>24</v>
      </c>
      <c r="K15" s="231"/>
      <c r="L15" s="18" t="n">
        <v>49</v>
      </c>
      <c r="M15" s="19" t="s">
        <v>67</v>
      </c>
      <c r="N15" s="18" t="n">
        <v>49</v>
      </c>
      <c r="O15" s="20" t="n">
        <v>0.94</v>
      </c>
      <c r="P15" s="21"/>
      <c r="Q15" s="21"/>
      <c r="R15" s="22"/>
      <c r="S15" s="22"/>
      <c r="T15" s="14"/>
      <c r="U15" s="17" t="s">
        <v>177</v>
      </c>
      <c r="V15" s="23" t="n">
        <v>1</v>
      </c>
      <c r="W15" s="24" t="n">
        <f aca="false">N15-(N15*V15)</f>
        <v>0</v>
      </c>
      <c r="X15" s="226" t="n">
        <f aca="false">(J15*N15)-(J15*L15)-(J15*O15)-(J15*P15)-(J15*Q15)-(J15*R15)-(J15*W15)</f>
        <v>-22.56</v>
      </c>
      <c r="Y15" s="26"/>
      <c r="Z15" s="27"/>
    </row>
    <row r="16" customFormat="false" ht="10.5" hidden="false" customHeight="true" outlineLevel="0" collapsed="false">
      <c r="A16" s="13" t="n">
        <f aca="false">$A$3</f>
        <v>37118</v>
      </c>
      <c r="B16" s="13"/>
      <c r="C16" s="13" t="s">
        <v>168</v>
      </c>
      <c r="D16" s="14" t="n">
        <v>13</v>
      </c>
      <c r="E16" s="14" t="n">
        <v>13</v>
      </c>
      <c r="F16" s="15" t="n">
        <f aca="false">(E16-D16)+1</f>
        <v>1</v>
      </c>
      <c r="G16" s="16" t="s">
        <v>176</v>
      </c>
      <c r="H16" s="16" t="s">
        <v>143</v>
      </c>
      <c r="I16" s="14" t="n">
        <v>12</v>
      </c>
      <c r="J16" s="14" t="n">
        <f aca="false">I16*F16</f>
        <v>12</v>
      </c>
      <c r="K16" s="231"/>
      <c r="L16" s="18" t="n">
        <v>49</v>
      </c>
      <c r="M16" s="19" t="s">
        <v>67</v>
      </c>
      <c r="N16" s="18" t="n">
        <v>49</v>
      </c>
      <c r="O16" s="20" t="n">
        <v>0.94</v>
      </c>
      <c r="P16" s="21"/>
      <c r="Q16" s="21"/>
      <c r="R16" s="22"/>
      <c r="S16" s="22"/>
      <c r="T16" s="14"/>
      <c r="U16" s="17" t="s">
        <v>177</v>
      </c>
      <c r="V16" s="23" t="n">
        <v>1</v>
      </c>
      <c r="W16" s="24" t="n">
        <f aca="false">N16-(N16*V16)</f>
        <v>0</v>
      </c>
      <c r="X16" s="226" t="n">
        <f aca="false">(J16*N16)-(J16*L16)-(J16*O16)-(J16*P16)-(J16*Q16)-(J16*R16)-(J16*W16)</f>
        <v>-11.28</v>
      </c>
      <c r="Y16" s="26"/>
      <c r="Z16" s="27"/>
    </row>
    <row r="17" customFormat="false" ht="10.5" hidden="false" customHeight="true" outlineLevel="0" collapsed="false">
      <c r="A17" s="13" t="n">
        <f aca="false">$A$3</f>
        <v>37118</v>
      </c>
      <c r="B17" s="13"/>
      <c r="C17" s="13" t="s">
        <v>168</v>
      </c>
      <c r="D17" s="14" t="n">
        <v>13</v>
      </c>
      <c r="E17" s="14" t="n">
        <v>13</v>
      </c>
      <c r="F17" s="15" t="n">
        <f aca="false">(E17-D17)+1</f>
        <v>1</v>
      </c>
      <c r="G17" s="16" t="s">
        <v>25</v>
      </c>
      <c r="H17" s="16" t="s">
        <v>27</v>
      </c>
      <c r="I17" s="14" t="n">
        <v>12</v>
      </c>
      <c r="J17" s="14" t="n">
        <f aca="false">I17*F17</f>
        <v>12</v>
      </c>
      <c r="K17" s="231"/>
      <c r="L17" s="18" t="n">
        <v>44</v>
      </c>
      <c r="M17" s="19" t="s">
        <v>67</v>
      </c>
      <c r="N17" s="18" t="n">
        <v>44</v>
      </c>
      <c r="O17" s="20"/>
      <c r="P17" s="21"/>
      <c r="Q17" s="21"/>
      <c r="R17" s="22"/>
      <c r="S17" s="22"/>
      <c r="T17" s="14"/>
      <c r="U17" s="17" t="s">
        <v>178</v>
      </c>
      <c r="V17" s="23" t="n">
        <v>1</v>
      </c>
      <c r="W17" s="24" t="n">
        <f aca="false">N17-(N17*V17)</f>
        <v>0</v>
      </c>
      <c r="X17" s="226" t="n">
        <f aca="false">(J17*N17)-(J17*L17)-(J17*O17)-(J17*P17)-(J17*Q17)-(J17*R17)-(J17*W17)</f>
        <v>0</v>
      </c>
      <c r="Y17" s="26"/>
      <c r="Z17" s="27"/>
    </row>
    <row r="18" customFormat="false" ht="10.5" hidden="false" customHeight="true" outlineLevel="0" collapsed="false">
      <c r="A18" s="13" t="n">
        <f aca="false">$A$3</f>
        <v>37118</v>
      </c>
      <c r="B18" s="13"/>
      <c r="C18" s="13" t="s">
        <v>168</v>
      </c>
      <c r="D18" s="14" t="n">
        <v>14</v>
      </c>
      <c r="E18" s="14" t="n">
        <v>14</v>
      </c>
      <c r="F18" s="15" t="n">
        <f aca="false">(E18-D18)+1</f>
        <v>1</v>
      </c>
      <c r="G18" s="16" t="s">
        <v>176</v>
      </c>
      <c r="H18" s="16" t="s">
        <v>143</v>
      </c>
      <c r="I18" s="14" t="n">
        <v>10</v>
      </c>
      <c r="J18" s="14" t="n">
        <f aca="false">I18*F18</f>
        <v>10</v>
      </c>
      <c r="K18" s="231"/>
      <c r="L18" s="18" t="n">
        <v>49</v>
      </c>
      <c r="M18" s="19" t="s">
        <v>67</v>
      </c>
      <c r="N18" s="18" t="n">
        <v>49</v>
      </c>
      <c r="O18" s="20" t="n">
        <v>0.94</v>
      </c>
      <c r="P18" s="21"/>
      <c r="Q18" s="21"/>
      <c r="R18" s="22"/>
      <c r="S18" s="22"/>
      <c r="T18" s="14"/>
      <c r="U18" s="17" t="s">
        <v>177</v>
      </c>
      <c r="V18" s="23" t="n">
        <v>1</v>
      </c>
      <c r="W18" s="24" t="n">
        <f aca="false">N18-(N18*V18)</f>
        <v>0</v>
      </c>
      <c r="X18" s="226" t="n">
        <f aca="false">(J18*N18)-(J18*L18)-(J18*O18)-(J18*P18)-(J18*Q18)-(J18*R18)-(J18*W18)</f>
        <v>-9.4</v>
      </c>
      <c r="Y18" s="26"/>
      <c r="Z18" s="27"/>
    </row>
    <row r="19" customFormat="false" ht="10.5" hidden="false" customHeight="true" outlineLevel="0" collapsed="false">
      <c r="A19" s="13" t="n">
        <f aca="false">$A$3</f>
        <v>37118</v>
      </c>
      <c r="B19" s="13"/>
      <c r="C19" s="13" t="s">
        <v>168</v>
      </c>
      <c r="D19" s="14" t="n">
        <v>14</v>
      </c>
      <c r="E19" s="14" t="n">
        <v>14</v>
      </c>
      <c r="F19" s="15" t="n">
        <f aca="false">(E19-D19)+1</f>
        <v>1</v>
      </c>
      <c r="G19" s="16" t="s">
        <v>25</v>
      </c>
      <c r="H19" s="16" t="s">
        <v>27</v>
      </c>
      <c r="I19" s="14" t="n">
        <v>14</v>
      </c>
      <c r="J19" s="14" t="n">
        <f aca="false">I19*F19</f>
        <v>14</v>
      </c>
      <c r="K19" s="231"/>
      <c r="L19" s="18" t="n">
        <v>44</v>
      </c>
      <c r="M19" s="19" t="s">
        <v>67</v>
      </c>
      <c r="N19" s="18" t="n">
        <v>44</v>
      </c>
      <c r="O19" s="20"/>
      <c r="P19" s="21"/>
      <c r="Q19" s="21"/>
      <c r="R19" s="22"/>
      <c r="S19" s="22"/>
      <c r="T19" s="14"/>
      <c r="U19" s="17" t="s">
        <v>178</v>
      </c>
      <c r="V19" s="23" t="n">
        <v>1</v>
      </c>
      <c r="W19" s="24" t="n">
        <f aca="false">N19-(N19*V19)</f>
        <v>0</v>
      </c>
      <c r="X19" s="226" t="n">
        <f aca="false">(J19*N19)-(J19*L19)-(J19*O19)-(J19*P19)-(J19*Q19)-(J19*R19)-(J19*W19)</f>
        <v>0</v>
      </c>
      <c r="Y19" s="26"/>
      <c r="Z19" s="27"/>
    </row>
    <row r="20" customFormat="false" ht="10.5" hidden="false" customHeight="true" outlineLevel="0" collapsed="false">
      <c r="A20" s="13" t="n">
        <f aca="false">$A$3</f>
        <v>37118</v>
      </c>
      <c r="B20" s="13"/>
      <c r="C20" s="13" t="s">
        <v>168</v>
      </c>
      <c r="D20" s="14" t="n">
        <v>15</v>
      </c>
      <c r="E20" s="14" t="n">
        <v>15</v>
      </c>
      <c r="F20" s="15" t="n">
        <f aca="false">(E20-D20)+1</f>
        <v>1</v>
      </c>
      <c r="G20" s="16" t="s">
        <v>176</v>
      </c>
      <c r="H20" s="16" t="s">
        <v>143</v>
      </c>
      <c r="I20" s="14" t="n">
        <v>18</v>
      </c>
      <c r="J20" s="14" t="n">
        <f aca="false">I20*F20</f>
        <v>18</v>
      </c>
      <c r="K20" s="231"/>
      <c r="L20" s="18" t="n">
        <v>49</v>
      </c>
      <c r="M20" s="19" t="s">
        <v>67</v>
      </c>
      <c r="N20" s="18" t="n">
        <v>49</v>
      </c>
      <c r="O20" s="20" t="n">
        <v>0.94</v>
      </c>
      <c r="P20" s="21"/>
      <c r="Q20" s="21"/>
      <c r="R20" s="22"/>
      <c r="S20" s="22"/>
      <c r="T20" s="14"/>
      <c r="U20" s="17" t="s">
        <v>177</v>
      </c>
      <c r="V20" s="23" t="n">
        <v>1</v>
      </c>
      <c r="W20" s="24" t="n">
        <f aca="false">N20-(N20*V20)</f>
        <v>0</v>
      </c>
      <c r="X20" s="226" t="n">
        <f aca="false">(J20*N20)-(J20*L20)-(J20*O20)-(J20*P20)-(J20*Q20)-(J20*R20)-(J20*W20)</f>
        <v>-16.92</v>
      </c>
      <c r="Y20" s="26"/>
      <c r="Z20" s="27"/>
    </row>
    <row r="21" customFormat="false" ht="10.5" hidden="false" customHeight="true" outlineLevel="0" collapsed="false">
      <c r="A21" s="13" t="n">
        <f aca="false">$A$3</f>
        <v>37118</v>
      </c>
      <c r="B21" s="13"/>
      <c r="C21" s="13" t="s">
        <v>168</v>
      </c>
      <c r="D21" s="14" t="n">
        <v>15</v>
      </c>
      <c r="E21" s="14" t="n">
        <v>15</v>
      </c>
      <c r="F21" s="15" t="n">
        <f aca="false">(E21-D21)+1</f>
        <v>1</v>
      </c>
      <c r="G21" s="16" t="s">
        <v>25</v>
      </c>
      <c r="H21" s="16" t="s">
        <v>27</v>
      </c>
      <c r="I21" s="14" t="n">
        <v>6</v>
      </c>
      <c r="J21" s="14" t="n">
        <f aca="false">I21*F21</f>
        <v>6</v>
      </c>
      <c r="K21" s="231"/>
      <c r="L21" s="18" t="n">
        <v>44</v>
      </c>
      <c r="M21" s="19" t="s">
        <v>67</v>
      </c>
      <c r="N21" s="18" t="n">
        <v>44</v>
      </c>
      <c r="O21" s="20"/>
      <c r="P21" s="21"/>
      <c r="Q21" s="21"/>
      <c r="R21" s="22"/>
      <c r="S21" s="22"/>
      <c r="T21" s="14"/>
      <c r="U21" s="17" t="s">
        <v>178</v>
      </c>
      <c r="V21" s="23" t="n">
        <v>1</v>
      </c>
      <c r="W21" s="24" t="n">
        <f aca="false">N21-(N21*V21)</f>
        <v>0</v>
      </c>
      <c r="X21" s="226" t="n">
        <f aca="false">(J21*N21)-(J21*L21)-(J21*O21)-(J21*P21)-(J21*Q21)-(J21*R21)-(J21*W21)</f>
        <v>0</v>
      </c>
      <c r="Y21" s="26"/>
      <c r="Z21" s="27"/>
    </row>
    <row r="22" customFormat="false" ht="10.5" hidden="false" customHeight="true" outlineLevel="0" collapsed="false">
      <c r="A22" s="13" t="n">
        <f aca="false">$A$3</f>
        <v>37118</v>
      </c>
      <c r="B22" s="13"/>
      <c r="C22" s="13" t="s">
        <v>168</v>
      </c>
      <c r="D22" s="14" t="n">
        <v>16</v>
      </c>
      <c r="E22" s="14" t="n">
        <v>16</v>
      </c>
      <c r="F22" s="15" t="n">
        <f aca="false">(E22-D22)+1</f>
        <v>1</v>
      </c>
      <c r="G22" s="16" t="s">
        <v>25</v>
      </c>
      <c r="H22" s="16" t="s">
        <v>46</v>
      </c>
      <c r="I22" s="14" t="n">
        <v>13</v>
      </c>
      <c r="J22" s="14" t="n">
        <f aca="false">I22*F22</f>
        <v>13</v>
      </c>
      <c r="K22" s="231"/>
      <c r="L22" s="18" t="n">
        <v>48</v>
      </c>
      <c r="M22" s="19" t="s">
        <v>67</v>
      </c>
      <c r="N22" s="18" t="n">
        <v>48</v>
      </c>
      <c r="O22" s="20"/>
      <c r="P22" s="21"/>
      <c r="Q22" s="21"/>
      <c r="R22" s="22"/>
      <c r="S22" s="22"/>
      <c r="T22" s="14"/>
      <c r="U22" s="17" t="s">
        <v>179</v>
      </c>
      <c r="V22" s="23" t="n">
        <v>1</v>
      </c>
      <c r="W22" s="24" t="n">
        <f aca="false">N22-(N22*V22)</f>
        <v>0</v>
      </c>
      <c r="X22" s="226" t="n">
        <f aca="false">(J22*N22)-(J22*L22)-(J22*O22)-(J22*P22)-(J22*Q22)-(J22*R22)-(J22*W22)</f>
        <v>0</v>
      </c>
      <c r="Y22" s="26"/>
      <c r="Z22" s="27"/>
    </row>
    <row r="23" customFormat="false" ht="10.5" hidden="false" customHeight="true" outlineLevel="0" collapsed="false">
      <c r="A23" s="13" t="n">
        <f aca="false">$A$3</f>
        <v>37118</v>
      </c>
      <c r="B23" s="13"/>
      <c r="C23" s="13" t="s">
        <v>168</v>
      </c>
      <c r="D23" s="14" t="n">
        <v>16</v>
      </c>
      <c r="E23" s="14" t="n">
        <v>16</v>
      </c>
      <c r="F23" s="15" t="n">
        <f aca="false">(E23-D23)+1</f>
        <v>1</v>
      </c>
      <c r="G23" s="16" t="s">
        <v>25</v>
      </c>
      <c r="H23" s="16" t="s">
        <v>27</v>
      </c>
      <c r="I23" s="14" t="n">
        <v>11</v>
      </c>
      <c r="J23" s="14" t="n">
        <f aca="false">I23*F23</f>
        <v>11</v>
      </c>
      <c r="K23" s="231"/>
      <c r="L23" s="18" t="n">
        <v>44</v>
      </c>
      <c r="M23" s="19" t="s">
        <v>67</v>
      </c>
      <c r="N23" s="18" t="n">
        <v>44</v>
      </c>
      <c r="O23" s="20"/>
      <c r="P23" s="21"/>
      <c r="Q23" s="21"/>
      <c r="R23" s="22"/>
      <c r="S23" s="22"/>
      <c r="T23" s="14"/>
      <c r="U23" s="17" t="s">
        <v>178</v>
      </c>
      <c r="V23" s="23" t="n">
        <v>1</v>
      </c>
      <c r="W23" s="24" t="n">
        <f aca="false">N23-(N23*V23)</f>
        <v>0</v>
      </c>
      <c r="X23" s="226" t="n">
        <f aca="false">(J23*N23)-(J23*L23)-(J23*O23)-(J23*P23)-(J23*Q23)-(J23*R23)-(J23*W23)</f>
        <v>0</v>
      </c>
      <c r="Y23" s="26"/>
      <c r="Z23" s="27"/>
    </row>
    <row r="24" customFormat="false" ht="10.5" hidden="false" customHeight="true" outlineLevel="0" collapsed="false">
      <c r="A24" s="13" t="n">
        <f aca="false">$A$3</f>
        <v>37118</v>
      </c>
      <c r="B24" s="13"/>
      <c r="C24" s="13" t="s">
        <v>168</v>
      </c>
      <c r="D24" s="14" t="n">
        <v>17</v>
      </c>
      <c r="E24" s="14" t="n">
        <v>17</v>
      </c>
      <c r="F24" s="15" t="n">
        <f aca="false">(E24-D24)+1</f>
        <v>1</v>
      </c>
      <c r="G24" s="16" t="s">
        <v>25</v>
      </c>
      <c r="H24" s="16" t="s">
        <v>37</v>
      </c>
      <c r="I24" s="14" t="n">
        <v>24</v>
      </c>
      <c r="J24" s="14" t="n">
        <f aca="false">I24*F24</f>
        <v>24</v>
      </c>
      <c r="K24" s="231"/>
      <c r="L24" s="18" t="n">
        <v>48</v>
      </c>
      <c r="M24" s="19" t="s">
        <v>67</v>
      </c>
      <c r="N24" s="18" t="n">
        <v>48</v>
      </c>
      <c r="O24" s="20"/>
      <c r="P24" s="21"/>
      <c r="Q24" s="21"/>
      <c r="R24" s="22"/>
      <c r="S24" s="22"/>
      <c r="T24" s="14"/>
      <c r="U24" s="17" t="s">
        <v>180</v>
      </c>
      <c r="V24" s="23" t="n">
        <v>1</v>
      </c>
      <c r="W24" s="24" t="n">
        <f aca="false">N24-(N24*V24)</f>
        <v>0</v>
      </c>
      <c r="X24" s="226" t="n">
        <f aca="false">(J24*N24)-(J24*L24)-(J24*O24)-(J24*P24)-(J24*Q24)-(J24*R24)-(J24*W24)</f>
        <v>0</v>
      </c>
      <c r="Y24" s="26"/>
      <c r="Z24" s="27"/>
    </row>
    <row r="25" customFormat="false" ht="10.5" hidden="false" customHeight="true" outlineLevel="0" collapsed="false">
      <c r="A25" s="13" t="n">
        <f aca="false">$A$3</f>
        <v>37118</v>
      </c>
      <c r="B25" s="13"/>
      <c r="C25" s="13" t="s">
        <v>168</v>
      </c>
      <c r="D25" s="14" t="n">
        <v>18</v>
      </c>
      <c r="E25" s="14" t="n">
        <v>18</v>
      </c>
      <c r="F25" s="15" t="n">
        <f aca="false">(E25-D25)+1</f>
        <v>1</v>
      </c>
      <c r="G25" s="16" t="s">
        <v>25</v>
      </c>
      <c r="H25" s="16" t="s">
        <v>57</v>
      </c>
      <c r="I25" s="14" t="n">
        <v>12</v>
      </c>
      <c r="J25" s="14" t="n">
        <f aca="false">I25*F25</f>
        <v>12</v>
      </c>
      <c r="K25" s="231"/>
      <c r="L25" s="18" t="n">
        <v>50</v>
      </c>
      <c r="M25" s="19" t="s">
        <v>67</v>
      </c>
      <c r="N25" s="18" t="n">
        <v>50</v>
      </c>
      <c r="O25" s="20"/>
      <c r="P25" s="21"/>
      <c r="Q25" s="21"/>
      <c r="R25" s="22"/>
      <c r="S25" s="22"/>
      <c r="T25" s="14"/>
      <c r="U25" s="17" t="s">
        <v>181</v>
      </c>
      <c r="V25" s="23" t="n">
        <v>1</v>
      </c>
      <c r="W25" s="24" t="n">
        <f aca="false">N25-(N25*V25)</f>
        <v>0</v>
      </c>
      <c r="X25" s="226" t="n">
        <f aca="false">(J25*N25)-(J25*L25)-(J25*O25)-(J25*P25)-(J25*Q25)-(J25*R25)-(J25*W25)</f>
        <v>0</v>
      </c>
      <c r="Y25" s="26"/>
      <c r="Z25" s="27"/>
    </row>
    <row r="26" customFormat="false" ht="10.5" hidden="false" customHeight="true" outlineLevel="0" collapsed="false">
      <c r="A26" s="13" t="n">
        <f aca="false">$A$3</f>
        <v>37118</v>
      </c>
      <c r="B26" s="13"/>
      <c r="C26" s="13" t="s">
        <v>168</v>
      </c>
      <c r="D26" s="14" t="n">
        <v>18</v>
      </c>
      <c r="E26" s="14" t="n">
        <v>18</v>
      </c>
      <c r="F26" s="15" t="n">
        <f aca="false">(E26-D26)+1</f>
        <v>1</v>
      </c>
      <c r="G26" s="16" t="s">
        <v>176</v>
      </c>
      <c r="H26" s="16" t="s">
        <v>143</v>
      </c>
      <c r="I26" s="14" t="n">
        <v>12</v>
      </c>
      <c r="J26" s="14" t="n">
        <f aca="false">I26*F26</f>
        <v>12</v>
      </c>
      <c r="K26" s="231"/>
      <c r="L26" s="18" t="n">
        <v>49</v>
      </c>
      <c r="M26" s="19" t="s">
        <v>67</v>
      </c>
      <c r="N26" s="18" t="n">
        <v>49</v>
      </c>
      <c r="O26" s="20" t="n">
        <v>0.94</v>
      </c>
      <c r="P26" s="21"/>
      <c r="Q26" s="21"/>
      <c r="R26" s="22"/>
      <c r="S26" s="22"/>
      <c r="T26" s="14"/>
      <c r="U26" s="17" t="s">
        <v>177</v>
      </c>
      <c r="V26" s="23" t="n">
        <v>1</v>
      </c>
      <c r="W26" s="24" t="n">
        <f aca="false">N26-(N26*V26)</f>
        <v>0</v>
      </c>
      <c r="X26" s="226" t="n">
        <f aca="false">(J26*N26)-(J26*L26)-(J26*O26)-(J26*P26)-(J26*Q26)-(J26*R26)-(J26*W26)</f>
        <v>-11.28</v>
      </c>
      <c r="Y26" s="26"/>
      <c r="Z26" s="27"/>
    </row>
    <row r="27" customFormat="false" ht="10.5" hidden="false" customHeight="true" outlineLevel="0" collapsed="false">
      <c r="A27" s="13" t="n">
        <f aca="false">$A$3</f>
        <v>37118</v>
      </c>
      <c r="B27" s="13"/>
      <c r="C27" s="13" t="s">
        <v>168</v>
      </c>
      <c r="D27" s="14" t="n">
        <v>19</v>
      </c>
      <c r="E27" s="14" t="n">
        <v>19</v>
      </c>
      <c r="F27" s="15" t="n">
        <f aca="false">(E27-D27)+1</f>
        <v>1</v>
      </c>
      <c r="G27" s="16" t="s">
        <v>25</v>
      </c>
      <c r="H27" s="16" t="s">
        <v>57</v>
      </c>
      <c r="I27" s="14" t="n">
        <v>18</v>
      </c>
      <c r="J27" s="14" t="n">
        <f aca="false">I27*F27</f>
        <v>18</v>
      </c>
      <c r="K27" s="231"/>
      <c r="L27" s="18" t="n">
        <v>45</v>
      </c>
      <c r="M27" s="19" t="s">
        <v>67</v>
      </c>
      <c r="N27" s="18" t="n">
        <v>45</v>
      </c>
      <c r="O27" s="20"/>
      <c r="P27" s="21"/>
      <c r="Q27" s="21"/>
      <c r="R27" s="22"/>
      <c r="S27" s="22"/>
      <c r="T27" s="14"/>
      <c r="U27" s="17" t="s">
        <v>181</v>
      </c>
      <c r="V27" s="23" t="n">
        <v>1</v>
      </c>
      <c r="W27" s="24" t="n">
        <f aca="false">N27-(N27*V27)</f>
        <v>0</v>
      </c>
      <c r="X27" s="226" t="n">
        <f aca="false">(J27*N27)-(J27*L27)-(J27*O27)-(J27*P27)-(J27*Q27)-(J27*R27)-(J27*W27)</f>
        <v>0</v>
      </c>
      <c r="Y27" s="26"/>
      <c r="Z27" s="27"/>
    </row>
    <row r="28" customFormat="false" ht="10.5" hidden="false" customHeight="true" outlineLevel="0" collapsed="false">
      <c r="A28" s="13" t="n">
        <f aca="false">$A$3</f>
        <v>37118</v>
      </c>
      <c r="B28" s="13"/>
      <c r="C28" s="13" t="s">
        <v>168</v>
      </c>
      <c r="D28" s="14" t="n">
        <v>19</v>
      </c>
      <c r="E28" s="14" t="n">
        <v>19</v>
      </c>
      <c r="F28" s="15" t="n">
        <f aca="false">(E28-D28)+1</f>
        <v>1</v>
      </c>
      <c r="G28" s="16" t="s">
        <v>176</v>
      </c>
      <c r="H28" s="16" t="s">
        <v>143</v>
      </c>
      <c r="I28" s="14" t="n">
        <v>6</v>
      </c>
      <c r="J28" s="14" t="n">
        <f aca="false">I28*F28</f>
        <v>6</v>
      </c>
      <c r="K28" s="231"/>
      <c r="L28" s="18" t="n">
        <v>49</v>
      </c>
      <c r="M28" s="19" t="s">
        <v>67</v>
      </c>
      <c r="N28" s="18" t="n">
        <v>49</v>
      </c>
      <c r="O28" s="20" t="n">
        <v>0.94</v>
      </c>
      <c r="P28" s="21"/>
      <c r="Q28" s="21"/>
      <c r="R28" s="22"/>
      <c r="S28" s="22"/>
      <c r="T28" s="14"/>
      <c r="U28" s="17" t="s">
        <v>177</v>
      </c>
      <c r="V28" s="23" t="n">
        <v>1</v>
      </c>
      <c r="W28" s="24" t="n">
        <f aca="false">N28-(N28*V28)</f>
        <v>0</v>
      </c>
      <c r="X28" s="226" t="n">
        <f aca="false">(J28*N28)-(J28*L28)-(J28*O28)-(J28*P28)-(J28*Q28)-(J28*R28)-(J28*W28)</f>
        <v>-5.64</v>
      </c>
      <c r="Y28" s="26"/>
      <c r="Z28" s="27"/>
    </row>
    <row r="29" customFormat="false" ht="10.5" hidden="false" customHeight="true" outlineLevel="0" collapsed="false">
      <c r="A29" s="13" t="n">
        <f aca="false">$A$3</f>
        <v>37118</v>
      </c>
      <c r="B29" s="13"/>
      <c r="C29" s="13" t="s">
        <v>168</v>
      </c>
      <c r="D29" s="14" t="n">
        <v>20</v>
      </c>
      <c r="E29" s="14" t="n">
        <v>20</v>
      </c>
      <c r="F29" s="15" t="n">
        <f aca="false">(E29-D29)+1</f>
        <v>1</v>
      </c>
      <c r="G29" s="16" t="s">
        <v>25</v>
      </c>
      <c r="H29" s="16" t="s">
        <v>34</v>
      </c>
      <c r="I29" s="14" t="n">
        <v>2</v>
      </c>
      <c r="J29" s="14" t="n">
        <f aca="false">I29*F29</f>
        <v>2</v>
      </c>
      <c r="K29" s="231"/>
      <c r="L29" s="18" t="n">
        <v>35</v>
      </c>
      <c r="M29" s="19" t="s">
        <v>67</v>
      </c>
      <c r="N29" s="18" t="n">
        <v>35</v>
      </c>
      <c r="O29" s="20"/>
      <c r="P29" s="21"/>
      <c r="Q29" s="21"/>
      <c r="R29" s="22"/>
      <c r="S29" s="22"/>
      <c r="T29" s="14"/>
      <c r="U29" s="17" t="s">
        <v>169</v>
      </c>
      <c r="V29" s="23" t="n">
        <v>1</v>
      </c>
      <c r="W29" s="24" t="n">
        <f aca="false">N29-(N29*V29)</f>
        <v>0</v>
      </c>
      <c r="X29" s="226" t="n">
        <f aca="false">(J29*N29)-(J29*L29)-(J29*O29)-(J29*P29)-(J29*Q29)-(J29*R29)-(J29*W29)</f>
        <v>0</v>
      </c>
      <c r="Y29" s="26"/>
      <c r="Z29" s="27"/>
    </row>
    <row r="30" customFormat="false" ht="10.5" hidden="false" customHeight="true" outlineLevel="0" collapsed="false">
      <c r="A30" s="13" t="n">
        <f aca="false">$A$3</f>
        <v>37118</v>
      </c>
      <c r="B30" s="13"/>
      <c r="C30" s="13" t="s">
        <v>168</v>
      </c>
      <c r="D30" s="14" t="n">
        <v>20</v>
      </c>
      <c r="E30" s="14" t="n">
        <v>20</v>
      </c>
      <c r="F30" s="15" t="n">
        <f aca="false">(E30-D30)+1</f>
        <v>1</v>
      </c>
      <c r="G30" s="16" t="s">
        <v>25</v>
      </c>
      <c r="H30" s="16" t="s">
        <v>27</v>
      </c>
      <c r="I30" s="14" t="n">
        <v>22</v>
      </c>
      <c r="J30" s="14" t="n">
        <f aca="false">I30*F30</f>
        <v>22</v>
      </c>
      <c r="K30" s="231"/>
      <c r="L30" s="18" t="n">
        <v>44</v>
      </c>
      <c r="M30" s="19" t="s">
        <v>67</v>
      </c>
      <c r="N30" s="18" t="n">
        <v>44</v>
      </c>
      <c r="O30" s="20"/>
      <c r="P30" s="21"/>
      <c r="Q30" s="21"/>
      <c r="R30" s="22"/>
      <c r="S30" s="22"/>
      <c r="T30" s="14"/>
      <c r="U30" s="17" t="s">
        <v>178</v>
      </c>
      <c r="V30" s="23" t="n">
        <v>1</v>
      </c>
      <c r="W30" s="24" t="n">
        <f aca="false">N30-(N30*V30)</f>
        <v>0</v>
      </c>
      <c r="X30" s="226" t="n">
        <f aca="false">(J30*N30)-(J30*L30)-(J30*O30)-(J30*P30)-(J30*Q30)-(J30*R30)-(J30*W30)</f>
        <v>0</v>
      </c>
      <c r="Y30" s="26"/>
      <c r="Z30" s="27"/>
    </row>
    <row r="31" customFormat="false" ht="10.5" hidden="false" customHeight="true" outlineLevel="0" collapsed="false">
      <c r="A31" s="13" t="n">
        <f aca="false">$A$3</f>
        <v>37118</v>
      </c>
      <c r="B31" s="13"/>
      <c r="C31" s="13" t="s">
        <v>168</v>
      </c>
      <c r="D31" s="14" t="n">
        <v>21</v>
      </c>
      <c r="E31" s="14" t="n">
        <v>21</v>
      </c>
      <c r="F31" s="15" t="n">
        <f aca="false">(E31-D31)+1</f>
        <v>1</v>
      </c>
      <c r="G31" s="16" t="s">
        <v>25</v>
      </c>
      <c r="H31" s="16" t="s">
        <v>27</v>
      </c>
      <c r="I31" s="14" t="n">
        <v>24</v>
      </c>
      <c r="J31" s="14" t="n">
        <f aca="false">I31*F31</f>
        <v>24</v>
      </c>
      <c r="K31" s="231"/>
      <c r="L31" s="18" t="n">
        <v>44</v>
      </c>
      <c r="M31" s="19" t="s">
        <v>67</v>
      </c>
      <c r="N31" s="18" t="n">
        <v>44</v>
      </c>
      <c r="O31" s="20"/>
      <c r="P31" s="21"/>
      <c r="Q31" s="21"/>
      <c r="R31" s="22"/>
      <c r="S31" s="22"/>
      <c r="T31" s="14"/>
      <c r="U31" s="17" t="s">
        <v>178</v>
      </c>
      <c r="V31" s="23" t="n">
        <v>1</v>
      </c>
      <c r="W31" s="24" t="n">
        <f aca="false">N31-(N31*V31)</f>
        <v>0</v>
      </c>
      <c r="X31" s="226" t="n">
        <f aca="false">(J31*N31)-(J31*L31)-(J31*O31)-(J31*P31)-(J31*Q31)-(J31*R31)-(J31*W31)</f>
        <v>0</v>
      </c>
      <c r="Y31" s="26"/>
      <c r="Z31" s="27"/>
    </row>
    <row r="32" customFormat="false" ht="9.75" hidden="false" customHeight="true" outlineLevel="0" collapsed="false">
      <c r="A32" s="13" t="n">
        <f aca="false">$A$3</f>
        <v>37118</v>
      </c>
      <c r="B32" s="13"/>
      <c r="C32" s="13" t="s">
        <v>168</v>
      </c>
      <c r="D32" s="14" t="n">
        <v>22</v>
      </c>
      <c r="E32" s="14" t="n">
        <v>22</v>
      </c>
      <c r="F32" s="15" t="n">
        <f aca="false">(E32-D32)+1</f>
        <v>1</v>
      </c>
      <c r="G32" s="16" t="s">
        <v>25</v>
      </c>
      <c r="H32" s="16" t="s">
        <v>27</v>
      </c>
      <c r="I32" s="14" t="n">
        <v>24</v>
      </c>
      <c r="J32" s="14" t="n">
        <f aca="false">I32*F32</f>
        <v>24</v>
      </c>
      <c r="K32" s="231"/>
      <c r="L32" s="18" t="n">
        <v>44</v>
      </c>
      <c r="M32" s="19" t="s">
        <v>67</v>
      </c>
      <c r="N32" s="18" t="n">
        <v>44</v>
      </c>
      <c r="O32" s="20"/>
      <c r="P32" s="21"/>
      <c r="Q32" s="21"/>
      <c r="R32" s="22"/>
      <c r="S32" s="22"/>
      <c r="T32" s="14"/>
      <c r="U32" s="17" t="s">
        <v>178</v>
      </c>
      <c r="V32" s="23" t="n">
        <v>1</v>
      </c>
      <c r="W32" s="24" t="n">
        <f aca="false">N32-(N32*V32)</f>
        <v>0</v>
      </c>
      <c r="X32" s="226" t="n">
        <f aca="false">(J32*N32)-(J32*L32)-(J32*O32)-(J32*P32)-(J32*Q32)-(J32*R32)-(J32*W32)</f>
        <v>0</v>
      </c>
      <c r="Y32" s="26"/>
      <c r="Z32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D16" activeCellId="0" sqref="AD16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3" min="2" style="0" width="9.06"/>
    <col collapsed="false" customWidth="false" hidden="true" outlineLevel="0" max="11" min="11" style="0" width="9.06"/>
    <col collapsed="false" customWidth="false" hidden="true" outlineLevel="0" max="20" min="14" style="0" width="9.06"/>
    <col collapsed="false" customWidth="true" hidden="true" outlineLevel="0" max="21" min="21" style="0" width="12.42"/>
    <col collapsed="false" customWidth="false" hidden="true" outlineLevel="0" max="29" min="22" style="0" width="9.06"/>
  </cols>
  <sheetData>
    <row r="1" customFormat="false" ht="27.7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5" t="s">
        <v>11</v>
      </c>
      <c r="M1" s="6" t="s">
        <v>12</v>
      </c>
      <c r="N1" s="7" t="s">
        <v>11</v>
      </c>
      <c r="O1" s="7" t="s">
        <v>13</v>
      </c>
      <c r="P1" s="8" t="s">
        <v>14</v>
      </c>
      <c r="Q1" s="8" t="s">
        <v>15</v>
      </c>
      <c r="R1" s="8" t="s">
        <v>16</v>
      </c>
      <c r="S1" s="5" t="s">
        <v>17</v>
      </c>
      <c r="T1" s="4" t="s">
        <v>18</v>
      </c>
      <c r="U1" s="7" t="s">
        <v>19</v>
      </c>
      <c r="V1" s="9" t="s">
        <v>20</v>
      </c>
      <c r="W1" s="10" t="s">
        <v>21</v>
      </c>
      <c r="X1" s="10" t="s">
        <v>22</v>
      </c>
      <c r="Y1" s="11" t="s">
        <v>23</v>
      </c>
      <c r="Z1" s="12"/>
      <c r="AA1" s="127"/>
      <c r="AB1" s="127"/>
      <c r="AC1" s="127"/>
    </row>
    <row r="3" customFormat="false" ht="10.5" hidden="false" customHeight="true" outlineLevel="0" collapsed="false">
      <c r="A3" s="104" t="n">
        <v>37119</v>
      </c>
      <c r="B3" s="104"/>
      <c r="C3" s="104"/>
      <c r="D3" s="60" t="n">
        <v>1</v>
      </c>
      <c r="E3" s="232" t="n">
        <v>6</v>
      </c>
      <c r="F3" s="105" t="n">
        <f aca="false">(E3-D3)+1</f>
        <v>6</v>
      </c>
      <c r="G3" s="106" t="s">
        <v>25</v>
      </c>
      <c r="H3" s="106" t="s">
        <v>46</v>
      </c>
      <c r="I3" s="60" t="n">
        <v>100</v>
      </c>
      <c r="J3" s="60" t="n">
        <f aca="false">I3*F3</f>
        <v>600</v>
      </c>
      <c r="K3" s="61"/>
      <c r="L3" s="233" t="n">
        <v>24</v>
      </c>
      <c r="M3" s="107" t="s">
        <v>67</v>
      </c>
      <c r="N3" s="56" t="n">
        <v>32</v>
      </c>
      <c r="O3" s="57"/>
      <c r="P3" s="57"/>
      <c r="Q3" s="58"/>
      <c r="R3" s="59"/>
      <c r="S3" s="234"/>
      <c r="T3" s="232"/>
      <c r="U3" s="235" t="s">
        <v>182</v>
      </c>
      <c r="V3" s="62" t="n">
        <v>1</v>
      </c>
      <c r="W3" s="63" t="n">
        <f aca="false">N3-(N3*V3)</f>
        <v>0</v>
      </c>
      <c r="X3" s="226" t="n">
        <f aca="false">(J3*N3)-(J3*L3)-(J3*O3)-(J3*P3)-(J3*Q3)-(J3*R3)-(J3*W3)</f>
        <v>4800</v>
      </c>
      <c r="Y3" s="97" t="s">
        <v>183</v>
      </c>
      <c r="Z3" s="98"/>
      <c r="AA3" s="128"/>
      <c r="AB3" s="128"/>
      <c r="AC3" s="128"/>
    </row>
    <row r="4" customFormat="false" ht="10.5" hidden="false" customHeight="true" outlineLevel="0" collapsed="false">
      <c r="A4" s="104" t="n">
        <v>37119</v>
      </c>
      <c r="B4" s="104"/>
      <c r="C4" s="104"/>
      <c r="D4" s="60" t="n">
        <v>23</v>
      </c>
      <c r="E4" s="232" t="n">
        <v>24</v>
      </c>
      <c r="F4" s="105" t="n">
        <f aca="false">(E4-D4)+1</f>
        <v>2</v>
      </c>
      <c r="G4" s="106" t="s">
        <v>25</v>
      </c>
      <c r="H4" s="106" t="s">
        <v>37</v>
      </c>
      <c r="I4" s="60" t="n">
        <v>50</v>
      </c>
      <c r="J4" s="60" t="n">
        <f aca="false">I4*F4</f>
        <v>100</v>
      </c>
      <c r="K4" s="61"/>
      <c r="L4" s="233" t="n">
        <v>38</v>
      </c>
      <c r="M4" s="107" t="s">
        <v>67</v>
      </c>
      <c r="N4" s="56" t="n">
        <v>32</v>
      </c>
      <c r="O4" s="57"/>
      <c r="P4" s="57"/>
      <c r="Q4" s="58"/>
      <c r="R4" s="59"/>
      <c r="S4" s="234"/>
      <c r="T4" s="232"/>
      <c r="U4" s="235" t="s">
        <v>184</v>
      </c>
      <c r="V4" s="62" t="n">
        <v>1</v>
      </c>
      <c r="W4" s="63" t="n">
        <f aca="false">N4-(N4*V4)</f>
        <v>0</v>
      </c>
      <c r="X4" s="226" t="n">
        <f aca="false">(J4*N4)-(J4*L4)-(J4*O4)-(J4*P4)-(J4*Q4)-(J4*R4)-(J4*W4)</f>
        <v>-600</v>
      </c>
      <c r="Y4" s="97" t="s">
        <v>183</v>
      </c>
      <c r="Z4" s="98"/>
      <c r="AA4" s="128"/>
      <c r="AB4" s="128"/>
      <c r="AC4" s="128"/>
    </row>
    <row r="5" customFormat="false" ht="10.5" hidden="false" customHeight="true" outlineLevel="0" collapsed="false">
      <c r="A5" s="104" t="n">
        <v>37119</v>
      </c>
      <c r="B5" s="104"/>
      <c r="C5" s="104"/>
      <c r="D5" s="60" t="n">
        <v>23</v>
      </c>
      <c r="E5" s="232" t="n">
        <v>23</v>
      </c>
      <c r="F5" s="105" t="n">
        <f aca="false">(E5-D5)+1</f>
        <v>1</v>
      </c>
      <c r="G5" s="106" t="s">
        <v>25</v>
      </c>
      <c r="H5" s="106" t="s">
        <v>122</v>
      </c>
      <c r="I5" s="60" t="n">
        <v>25</v>
      </c>
      <c r="J5" s="60" t="n">
        <f aca="false">I5*F5</f>
        <v>25</v>
      </c>
      <c r="K5" s="61"/>
      <c r="L5" s="233" t="n">
        <v>36</v>
      </c>
      <c r="M5" s="107" t="s">
        <v>67</v>
      </c>
      <c r="N5" s="56" t="n">
        <v>32</v>
      </c>
      <c r="O5" s="57"/>
      <c r="P5" s="57"/>
      <c r="Q5" s="58"/>
      <c r="R5" s="59"/>
      <c r="S5" s="234"/>
      <c r="T5" s="232"/>
      <c r="U5" s="235" t="s">
        <v>184</v>
      </c>
      <c r="V5" s="62" t="n">
        <v>1</v>
      </c>
      <c r="W5" s="63" t="n">
        <f aca="false">N5-(N5*V5)</f>
        <v>0</v>
      </c>
      <c r="X5" s="226" t="n">
        <f aca="false">(J5*N5)-(J5*L5)-(J5*O5)-(J5*P5)-(J5*Q5)-(J5*R5)-(J5*W5)</f>
        <v>-100</v>
      </c>
      <c r="Y5" s="97" t="s">
        <v>183</v>
      </c>
      <c r="Z5" s="98"/>
      <c r="AA5" s="128"/>
      <c r="AB5" s="128"/>
      <c r="AC5" s="128"/>
    </row>
    <row r="6" customFormat="false" ht="10.5" hidden="false" customHeight="true" outlineLevel="0" collapsed="false">
      <c r="A6" s="104" t="n">
        <v>37119</v>
      </c>
      <c r="B6" s="104"/>
      <c r="C6" s="104"/>
      <c r="D6" s="60" t="n">
        <v>24</v>
      </c>
      <c r="E6" s="232" t="n">
        <v>24</v>
      </c>
      <c r="F6" s="105" t="n">
        <f aca="false">(E6-D6)+1</f>
        <v>1</v>
      </c>
      <c r="G6" s="106" t="s">
        <v>25</v>
      </c>
      <c r="H6" s="106" t="s">
        <v>122</v>
      </c>
      <c r="I6" s="60" t="n">
        <v>35</v>
      </c>
      <c r="J6" s="60" t="n">
        <f aca="false">I6*F6</f>
        <v>35</v>
      </c>
      <c r="K6" s="61"/>
      <c r="L6" s="233" t="n">
        <v>36</v>
      </c>
      <c r="M6" s="107" t="s">
        <v>67</v>
      </c>
      <c r="N6" s="56" t="n">
        <v>32</v>
      </c>
      <c r="O6" s="57"/>
      <c r="P6" s="57"/>
      <c r="Q6" s="58"/>
      <c r="R6" s="59"/>
      <c r="S6" s="234"/>
      <c r="T6" s="232"/>
      <c r="U6" s="235" t="s">
        <v>184</v>
      </c>
      <c r="V6" s="62" t="n">
        <v>1</v>
      </c>
      <c r="W6" s="63" t="n">
        <f aca="false">N6-(N6*V6)</f>
        <v>0</v>
      </c>
      <c r="X6" s="226" t="n">
        <f aca="false">(J6*N6)-(J6*L6)-(J6*O6)-(J6*P6)-(J6*Q6)-(J6*R6)-(J6*W6)</f>
        <v>-140</v>
      </c>
      <c r="Y6" s="97" t="s">
        <v>183</v>
      </c>
      <c r="Z6" s="98"/>
      <c r="AA6" s="128"/>
      <c r="AB6" s="128"/>
      <c r="AC6" s="128"/>
    </row>
    <row r="7" customFormat="false" ht="10.5" hidden="false" customHeight="true" outlineLevel="0" collapsed="false">
      <c r="A7" s="104" t="n">
        <v>37119</v>
      </c>
      <c r="B7" s="104"/>
      <c r="C7" s="104"/>
      <c r="D7" s="60" t="n">
        <v>23</v>
      </c>
      <c r="E7" s="232" t="n">
        <v>23</v>
      </c>
      <c r="F7" s="105" t="n">
        <f aca="false">(E7-D7)+1</f>
        <v>1</v>
      </c>
      <c r="G7" s="106" t="s">
        <v>25</v>
      </c>
      <c r="H7" s="106" t="s">
        <v>52</v>
      </c>
      <c r="I7" s="60" t="n">
        <v>25</v>
      </c>
      <c r="J7" s="60" t="n">
        <f aca="false">I7*F7</f>
        <v>25</v>
      </c>
      <c r="K7" s="61"/>
      <c r="L7" s="233" t="n">
        <v>40</v>
      </c>
      <c r="M7" s="107" t="s">
        <v>67</v>
      </c>
      <c r="N7" s="56" t="n">
        <v>32</v>
      </c>
      <c r="O7" s="57"/>
      <c r="P7" s="57"/>
      <c r="Q7" s="58"/>
      <c r="R7" s="59"/>
      <c r="S7" s="234"/>
      <c r="T7" s="232"/>
      <c r="U7" s="235" t="s">
        <v>185</v>
      </c>
      <c r="V7" s="62" t="n">
        <v>1</v>
      </c>
      <c r="W7" s="63" t="n">
        <f aca="false">N7-(N7*V7)</f>
        <v>0</v>
      </c>
      <c r="X7" s="226" t="n">
        <f aca="false">(J7*N7)-(J7*L7)-(J7*O7)-(J7*P7)-(J7*Q7)-(J7*R7)-(J7*W7)</f>
        <v>-200</v>
      </c>
      <c r="Y7" s="97" t="s">
        <v>183</v>
      </c>
      <c r="Z7" s="98"/>
      <c r="AA7" s="128"/>
      <c r="AB7" s="128"/>
      <c r="AC7" s="128"/>
    </row>
    <row r="8" customFormat="false" ht="10.5" hidden="false" customHeight="true" outlineLevel="0" collapsed="false">
      <c r="A8" s="104" t="n">
        <v>37119</v>
      </c>
      <c r="B8" s="104"/>
      <c r="C8" s="104"/>
      <c r="D8" s="60" t="n">
        <v>24</v>
      </c>
      <c r="E8" s="232" t="n">
        <v>24</v>
      </c>
      <c r="F8" s="105" t="n">
        <f aca="false">(E8-D8)+1</f>
        <v>1</v>
      </c>
      <c r="G8" s="106" t="s">
        <v>25</v>
      </c>
      <c r="H8" s="106" t="s">
        <v>52</v>
      </c>
      <c r="I8" s="60" t="n">
        <v>15</v>
      </c>
      <c r="J8" s="60" t="n">
        <f aca="false">I8*F8</f>
        <v>15</v>
      </c>
      <c r="K8" s="61"/>
      <c r="L8" s="233" t="n">
        <v>40</v>
      </c>
      <c r="M8" s="107" t="s">
        <v>67</v>
      </c>
      <c r="N8" s="56" t="n">
        <v>32</v>
      </c>
      <c r="O8" s="57"/>
      <c r="P8" s="57"/>
      <c r="Q8" s="58"/>
      <c r="R8" s="59"/>
      <c r="S8" s="234"/>
      <c r="T8" s="232"/>
      <c r="U8" s="235" t="s">
        <v>185</v>
      </c>
      <c r="V8" s="62" t="n">
        <v>1</v>
      </c>
      <c r="W8" s="63" t="n">
        <f aca="false">N8-(N8*V8)</f>
        <v>0</v>
      </c>
      <c r="X8" s="226" t="n">
        <f aca="false">(J8*N8)-(J8*L8)-(J8*O8)-(J8*P8)-(J8*Q8)-(J8*R8)-(J8*W8)</f>
        <v>-120</v>
      </c>
      <c r="Y8" s="97" t="s">
        <v>183</v>
      </c>
      <c r="Z8" s="98"/>
      <c r="AA8" s="128"/>
      <c r="AB8" s="128"/>
      <c r="AC8" s="1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3" min="2" style="0" width="9.06"/>
    <col collapsed="false" customWidth="true" hidden="false" outlineLevel="0" max="7" min="7" style="0" width="10.13"/>
    <col collapsed="false" customWidth="true" hidden="false" outlineLevel="0" max="8" min="8" style="0" width="10.85"/>
    <col collapsed="false" customWidth="false" hidden="true" outlineLevel="0" max="11" min="11" style="0" width="9.06"/>
    <col collapsed="false" customWidth="false" hidden="true" outlineLevel="0" max="28" min="14" style="0" width="9.06"/>
  </cols>
  <sheetData>
    <row r="1" customFormat="false" ht="27.7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5" t="s">
        <v>11</v>
      </c>
      <c r="M1" s="6" t="s">
        <v>12</v>
      </c>
      <c r="N1" s="7" t="s">
        <v>11</v>
      </c>
      <c r="O1" s="7" t="s">
        <v>13</v>
      </c>
      <c r="P1" s="8" t="s">
        <v>14</v>
      </c>
      <c r="Q1" s="8" t="s">
        <v>15</v>
      </c>
      <c r="R1" s="8" t="s">
        <v>16</v>
      </c>
      <c r="S1" s="5" t="s">
        <v>17</v>
      </c>
      <c r="T1" s="4" t="s">
        <v>18</v>
      </c>
      <c r="U1" s="7" t="s">
        <v>19</v>
      </c>
      <c r="V1" s="9" t="s">
        <v>20</v>
      </c>
      <c r="W1" s="10" t="s">
        <v>21</v>
      </c>
      <c r="X1" s="10" t="s">
        <v>22</v>
      </c>
      <c r="Y1" s="11" t="s">
        <v>23</v>
      </c>
      <c r="Z1" s="12"/>
      <c r="AA1" s="127"/>
      <c r="AB1" s="127"/>
    </row>
    <row r="3" customFormat="false" ht="10.5" hidden="false" customHeight="true" outlineLevel="0" collapsed="false">
      <c r="A3" s="80" t="n">
        <v>37120</v>
      </c>
      <c r="B3" s="80"/>
      <c r="C3" s="81"/>
      <c r="D3" s="82" t="n">
        <v>1</v>
      </c>
      <c r="E3" s="82" t="n">
        <v>3</v>
      </c>
      <c r="F3" s="83" t="n">
        <f aca="false">+E3-D3+1</f>
        <v>3</v>
      </c>
      <c r="G3" s="84" t="s">
        <v>186</v>
      </c>
      <c r="H3" s="84" t="s">
        <v>187</v>
      </c>
      <c r="I3" s="85" t="n">
        <v>28</v>
      </c>
      <c r="J3" s="82" t="n">
        <f aca="false">F3*I3</f>
        <v>84</v>
      </c>
      <c r="K3" s="99"/>
      <c r="L3" s="87" t="n">
        <v>35</v>
      </c>
      <c r="M3" s="88" t="s">
        <v>67</v>
      </c>
      <c r="N3" s="89" t="n">
        <v>35</v>
      </c>
      <c r="O3" s="90"/>
      <c r="P3" s="90"/>
      <c r="Q3" s="91"/>
      <c r="R3" s="92"/>
      <c r="S3" s="93"/>
      <c r="T3" s="82"/>
      <c r="U3" s="94" t="s">
        <v>188</v>
      </c>
      <c r="V3" s="95" t="n">
        <v>1</v>
      </c>
      <c r="W3" s="96" t="n">
        <f aca="false">N3-(N3*V3)</f>
        <v>0</v>
      </c>
      <c r="X3" s="25" t="n">
        <f aca="false">(J3*N3)-(J3*L3)-(J3*O3)-(J3*P3)-(J3*Q3)-(J3*R3)-(J3*W3)</f>
        <v>0</v>
      </c>
      <c r="Y3" s="97" t="str">
        <f aca="true">CELL("filename",$A$1)</f>
        <v>'file:///mnt/12tb/@roms/datasets/enron/EDRM Enron Email Data Set v2 XML/filtered-attachments/xls/RT_STCA_August.xls'#$Aug17</v>
      </c>
      <c r="Z3" s="98"/>
      <c r="AA3" s="128"/>
      <c r="AB3" s="128"/>
    </row>
    <row r="4" customFormat="false" ht="10.5" hidden="false" customHeight="true" outlineLevel="0" collapsed="false">
      <c r="A4" s="80" t="n">
        <f aca="false">$A$3</f>
        <v>37120</v>
      </c>
      <c r="B4" s="80"/>
      <c r="C4" s="81"/>
      <c r="D4" s="82" t="n">
        <v>1</v>
      </c>
      <c r="E4" s="82" t="n">
        <v>1</v>
      </c>
      <c r="F4" s="83" t="n">
        <f aca="false">+E4-D4+1</f>
        <v>1</v>
      </c>
      <c r="G4" s="84" t="s">
        <v>189</v>
      </c>
      <c r="H4" s="84" t="s">
        <v>102</v>
      </c>
      <c r="I4" s="85" t="n">
        <v>27</v>
      </c>
      <c r="J4" s="82" t="n">
        <f aca="false">F4*I4</f>
        <v>27</v>
      </c>
      <c r="K4" s="99"/>
      <c r="L4" s="87" t="n">
        <v>30</v>
      </c>
      <c r="M4" s="88" t="s">
        <v>67</v>
      </c>
      <c r="N4" s="89" t="n">
        <v>33</v>
      </c>
      <c r="O4" s="90" t="n">
        <v>5.06</v>
      </c>
      <c r="P4" s="90"/>
      <c r="Q4" s="91"/>
      <c r="R4" s="92"/>
      <c r="S4" s="93"/>
      <c r="T4" s="82"/>
      <c r="U4" s="94" t="s">
        <v>190</v>
      </c>
      <c r="V4" s="95" t="n">
        <v>1</v>
      </c>
      <c r="W4" s="96" t="n">
        <f aca="false">N4-(N4*V4)</f>
        <v>0</v>
      </c>
      <c r="X4" s="25" t="n">
        <f aca="false">(J4*N4)-(J4*L4)-(J4*O4)-(J4*P4)-(J4*Q4)-(J4*R4)-(J4*W4)</f>
        <v>-55.62</v>
      </c>
      <c r="Y4" s="97" t="str">
        <f aca="true">CELL("filename",$A$1)</f>
        <v>'file:///mnt/12tb/@roms/datasets/enron/EDRM Enron Email Data Set v2 XML/filtered-attachments/xls/RT_STCA_August.xls'#$Aug17</v>
      </c>
      <c r="Z4" s="98"/>
      <c r="AA4" s="128"/>
      <c r="AB4" s="128"/>
    </row>
    <row r="5" customFormat="false" ht="10.5" hidden="false" customHeight="true" outlineLevel="0" collapsed="false">
      <c r="A5" s="80" t="n">
        <f aca="false">$A$3</f>
        <v>37120</v>
      </c>
      <c r="B5" s="80"/>
      <c r="C5" s="81"/>
      <c r="D5" s="82" t="n">
        <v>2</v>
      </c>
      <c r="E5" s="82" t="n">
        <v>3</v>
      </c>
      <c r="F5" s="83" t="n">
        <f aca="false">+E5-D5+1</f>
        <v>2</v>
      </c>
      <c r="G5" s="84" t="s">
        <v>189</v>
      </c>
      <c r="H5" s="84" t="s">
        <v>102</v>
      </c>
      <c r="I5" s="85" t="n">
        <v>27</v>
      </c>
      <c r="J5" s="82" t="n">
        <f aca="false">F5*I5</f>
        <v>54</v>
      </c>
      <c r="K5" s="99"/>
      <c r="L5" s="87" t="n">
        <v>25</v>
      </c>
      <c r="M5" s="88" t="s">
        <v>67</v>
      </c>
      <c r="N5" s="89" t="n">
        <v>33</v>
      </c>
      <c r="O5" s="90" t="n">
        <v>5.06</v>
      </c>
      <c r="P5" s="90"/>
      <c r="Q5" s="91"/>
      <c r="R5" s="92"/>
      <c r="S5" s="93"/>
      <c r="T5" s="82"/>
      <c r="U5" s="94" t="s">
        <v>190</v>
      </c>
      <c r="V5" s="95" t="n">
        <v>1</v>
      </c>
      <c r="W5" s="96" t="n">
        <f aca="false">N5-(N5*V5)</f>
        <v>0</v>
      </c>
      <c r="X5" s="25" t="n">
        <f aca="false">(J5*N5)-(J5*L5)-(J5*O5)-(J5*P5)-(J5*Q5)-(J5*R5)-(J5*W5)</f>
        <v>158.76</v>
      </c>
      <c r="Y5" s="97" t="str">
        <f aca="true">CELL("filename",$A$1)</f>
        <v>'file:///mnt/12tb/@roms/datasets/enron/EDRM Enron Email Data Set v2 XML/filtered-attachments/xls/RT_STCA_August.xls'#$Aug17</v>
      </c>
      <c r="Z5" s="98"/>
      <c r="AA5" s="128"/>
      <c r="AB5" s="128"/>
    </row>
    <row r="6" customFormat="false" ht="10.5" hidden="false" customHeight="true" outlineLevel="0" collapsed="false">
      <c r="A6" s="130" t="n">
        <f aca="false">$A$3</f>
        <v>37120</v>
      </c>
      <c r="B6" s="130"/>
      <c r="C6" s="236"/>
      <c r="D6" s="237" t="n">
        <v>4</v>
      </c>
      <c r="E6" s="237" t="n">
        <v>4</v>
      </c>
      <c r="F6" s="238" t="n">
        <f aca="false">+E6-D6+1</f>
        <v>1</v>
      </c>
      <c r="G6" s="132" t="s">
        <v>189</v>
      </c>
      <c r="H6" s="132" t="s">
        <v>191</v>
      </c>
      <c r="I6" s="68" t="n">
        <v>33</v>
      </c>
      <c r="J6" s="237" t="n">
        <f aca="false">F6*I6</f>
        <v>33</v>
      </c>
      <c r="K6" s="69"/>
      <c r="L6" s="239" t="n">
        <v>25</v>
      </c>
      <c r="M6" s="133" t="s">
        <v>67</v>
      </c>
      <c r="N6" s="64" t="n">
        <v>33</v>
      </c>
      <c r="O6" s="65" t="n">
        <v>5.06</v>
      </c>
      <c r="P6" s="65"/>
      <c r="Q6" s="66"/>
      <c r="R6" s="67"/>
      <c r="S6" s="240"/>
      <c r="T6" s="237"/>
      <c r="U6" s="241" t="s">
        <v>192</v>
      </c>
      <c r="V6" s="70" t="n">
        <v>1</v>
      </c>
      <c r="W6" s="71" t="n">
        <f aca="false">N6-(N6*V6)</f>
        <v>0</v>
      </c>
      <c r="X6" s="25" t="n">
        <f aca="false">(J6*N6)-(J6*L6)-(J6*O6)-(J6*P6)-(J6*Q6)-(J6*R6)-(J6*W6)</f>
        <v>97.02</v>
      </c>
      <c r="Y6" s="97" t="str">
        <f aca="true">CELL("filename",$A$1)</f>
        <v>'file:///mnt/12tb/@roms/datasets/enron/EDRM Enron Email Data Set v2 XML/filtered-attachments/xls/RT_STCA_August.xls'#$Aug17</v>
      </c>
      <c r="Z6" s="98"/>
      <c r="AA6" s="128"/>
      <c r="AB6" s="128"/>
    </row>
    <row r="7" customFormat="false" ht="10.5" hidden="false" customHeight="true" outlineLevel="0" collapsed="false">
      <c r="A7" s="130" t="n">
        <f aca="false">$A$3</f>
        <v>37120</v>
      </c>
      <c r="B7" s="130"/>
      <c r="C7" s="236"/>
      <c r="D7" s="237" t="n">
        <v>5</v>
      </c>
      <c r="E7" s="237" t="n">
        <v>5</v>
      </c>
      <c r="F7" s="238" t="n">
        <f aca="false">+E7-D7+1</f>
        <v>1</v>
      </c>
      <c r="G7" s="132" t="s">
        <v>189</v>
      </c>
      <c r="H7" s="132" t="s">
        <v>191</v>
      </c>
      <c r="I7" s="68" t="n">
        <v>38</v>
      </c>
      <c r="J7" s="237" t="n">
        <f aca="false">F7*I7</f>
        <v>38</v>
      </c>
      <c r="K7" s="69"/>
      <c r="L7" s="239" t="n">
        <v>25</v>
      </c>
      <c r="M7" s="133" t="s">
        <v>67</v>
      </c>
      <c r="N7" s="64" t="n">
        <v>33</v>
      </c>
      <c r="O7" s="65" t="n">
        <v>5.06</v>
      </c>
      <c r="P7" s="65"/>
      <c r="Q7" s="66"/>
      <c r="R7" s="67"/>
      <c r="S7" s="240"/>
      <c r="T7" s="237"/>
      <c r="U7" s="241" t="s">
        <v>192</v>
      </c>
      <c r="V7" s="70" t="n">
        <v>1</v>
      </c>
      <c r="W7" s="71" t="n">
        <f aca="false">N7-(N7*V7)</f>
        <v>0</v>
      </c>
      <c r="X7" s="25" t="n">
        <f aca="false">(J7*N7)-(J7*L7)-(J7*O7)-(J7*P7)-(J7*Q7)-(J7*R7)-(J7*W7)</f>
        <v>111.72</v>
      </c>
      <c r="Y7" s="97" t="str">
        <f aca="true">CELL("filename",$A$1)</f>
        <v>'file:///mnt/12tb/@roms/datasets/enron/EDRM Enron Email Data Set v2 XML/filtered-attachments/xls/RT_STCA_August.xls'#$Aug17</v>
      </c>
      <c r="Z7" s="98"/>
      <c r="AA7" s="128"/>
      <c r="AB7" s="128"/>
    </row>
    <row r="8" customFormat="false" ht="10.5" hidden="false" customHeight="true" outlineLevel="0" collapsed="false">
      <c r="A8" s="80" t="n">
        <f aca="false">$A$3</f>
        <v>37120</v>
      </c>
      <c r="B8" s="80"/>
      <c r="C8" s="81"/>
      <c r="D8" s="82" t="n">
        <v>4</v>
      </c>
      <c r="E8" s="82" t="n">
        <v>4</v>
      </c>
      <c r="F8" s="83" t="n">
        <f aca="false">+E8-D8+1</f>
        <v>1</v>
      </c>
      <c r="G8" s="84" t="s">
        <v>189</v>
      </c>
      <c r="H8" s="84" t="s">
        <v>102</v>
      </c>
      <c r="I8" s="85" t="n">
        <v>22</v>
      </c>
      <c r="J8" s="82" t="n">
        <f aca="false">F8*I8</f>
        <v>22</v>
      </c>
      <c r="K8" s="99"/>
      <c r="L8" s="87" t="n">
        <v>25</v>
      </c>
      <c r="M8" s="88" t="s">
        <v>67</v>
      </c>
      <c r="N8" s="89" t="n">
        <v>33</v>
      </c>
      <c r="O8" s="90" t="n">
        <v>5.06</v>
      </c>
      <c r="P8" s="90"/>
      <c r="Q8" s="91"/>
      <c r="R8" s="92"/>
      <c r="S8" s="93"/>
      <c r="T8" s="82"/>
      <c r="U8" s="94" t="s">
        <v>190</v>
      </c>
      <c r="V8" s="95" t="n">
        <v>1</v>
      </c>
      <c r="W8" s="96" t="n">
        <f aca="false">N8-(N8*V8)</f>
        <v>0</v>
      </c>
      <c r="X8" s="25" t="n">
        <f aca="false">(J8*N8)-(J8*L8)-(J8*O8)-(J8*P8)-(J8*Q8)-(J8*R8)-(J8*W8)</f>
        <v>64.68</v>
      </c>
      <c r="Y8" s="97" t="str">
        <f aca="true">CELL("filename",$A$1)</f>
        <v>'file:///mnt/12tb/@roms/datasets/enron/EDRM Enron Email Data Set v2 XML/filtered-attachments/xls/RT_STCA_August.xls'#$Aug17</v>
      </c>
      <c r="Z8" s="98"/>
      <c r="AA8" s="128"/>
      <c r="AB8" s="128"/>
    </row>
    <row r="9" customFormat="false" ht="10.5" hidden="false" customHeight="true" outlineLevel="0" collapsed="false">
      <c r="A9" s="80" t="n">
        <f aca="false">$A$3</f>
        <v>37120</v>
      </c>
      <c r="B9" s="80"/>
      <c r="C9" s="81"/>
      <c r="D9" s="82" t="n">
        <v>5</v>
      </c>
      <c r="E9" s="82" t="n">
        <v>5</v>
      </c>
      <c r="F9" s="83" t="n">
        <f aca="false">+E9-D9+1</f>
        <v>1</v>
      </c>
      <c r="G9" s="84" t="s">
        <v>189</v>
      </c>
      <c r="H9" s="84" t="s">
        <v>102</v>
      </c>
      <c r="I9" s="85" t="n">
        <v>17</v>
      </c>
      <c r="J9" s="82" t="n">
        <f aca="false">F9*I9</f>
        <v>17</v>
      </c>
      <c r="K9" s="99"/>
      <c r="L9" s="87" t="n">
        <v>25</v>
      </c>
      <c r="M9" s="88" t="s">
        <v>67</v>
      </c>
      <c r="N9" s="89" t="n">
        <v>33</v>
      </c>
      <c r="O9" s="90" t="n">
        <v>5.06</v>
      </c>
      <c r="P9" s="90"/>
      <c r="Q9" s="91"/>
      <c r="R9" s="92"/>
      <c r="S9" s="93"/>
      <c r="T9" s="82"/>
      <c r="U9" s="94" t="s">
        <v>190</v>
      </c>
      <c r="V9" s="95" t="n">
        <v>1</v>
      </c>
      <c r="W9" s="96" t="n">
        <f aca="false">N9-(N9*V9)</f>
        <v>0</v>
      </c>
      <c r="X9" s="25" t="n">
        <f aca="false">(J9*N9)-(J9*L9)-(J9*O9)-(J9*P9)-(J9*Q9)-(J9*R9)-(J9*W9)</f>
        <v>49.98</v>
      </c>
      <c r="Y9" s="97" t="str">
        <f aca="true">CELL("filename",$A$1)</f>
        <v>'file:///mnt/12tb/@roms/datasets/enron/EDRM Enron Email Data Set v2 XML/filtered-attachments/xls/RT_STCA_August.xls'#$Aug17</v>
      </c>
      <c r="Z9" s="98"/>
      <c r="AA9" s="128"/>
      <c r="AB9" s="128"/>
    </row>
    <row r="10" customFormat="false" ht="10.5" hidden="false" customHeight="true" outlineLevel="0" collapsed="false">
      <c r="A10" s="80" t="n">
        <f aca="false">$A$3</f>
        <v>37120</v>
      </c>
      <c r="B10" s="80"/>
      <c r="C10" s="81"/>
      <c r="D10" s="82" t="n">
        <v>6</v>
      </c>
      <c r="E10" s="82" t="n">
        <v>6</v>
      </c>
      <c r="F10" s="83" t="n">
        <f aca="false">+E10-D10+1</f>
        <v>1</v>
      </c>
      <c r="G10" s="84" t="s">
        <v>189</v>
      </c>
      <c r="H10" s="84" t="s">
        <v>102</v>
      </c>
      <c r="I10" s="85" t="n">
        <v>12</v>
      </c>
      <c r="J10" s="82" t="n">
        <f aca="false">F10*I10</f>
        <v>12</v>
      </c>
      <c r="K10" s="99"/>
      <c r="L10" s="87" t="n">
        <v>25</v>
      </c>
      <c r="M10" s="88" t="s">
        <v>67</v>
      </c>
      <c r="N10" s="89" t="n">
        <v>33</v>
      </c>
      <c r="O10" s="90" t="n">
        <v>5.06</v>
      </c>
      <c r="P10" s="90"/>
      <c r="Q10" s="91"/>
      <c r="R10" s="92"/>
      <c r="S10" s="93"/>
      <c r="T10" s="82"/>
      <c r="U10" s="94" t="s">
        <v>190</v>
      </c>
      <c r="V10" s="95" t="n">
        <v>1</v>
      </c>
      <c r="W10" s="96" t="n">
        <f aca="false">N10-(N10*V10)</f>
        <v>0</v>
      </c>
      <c r="X10" s="25" t="n">
        <f aca="false">(J10*N10)-(J10*L10)-(J10*O10)-(J10*P10)-(J10*Q10)-(J10*R10)-(J10*W10)</f>
        <v>35.28</v>
      </c>
      <c r="Y10" s="97" t="str">
        <f aca="true">CELL("filename",$A$1)</f>
        <v>'file:///mnt/12tb/@roms/datasets/enron/EDRM Enron Email Data Set v2 XML/filtered-attachments/xls/RT_STCA_August.xls'#$Aug17</v>
      </c>
      <c r="Z10" s="98"/>
      <c r="AA10" s="128"/>
      <c r="AB10" s="128"/>
    </row>
    <row r="11" customFormat="false" ht="10.5" hidden="false" customHeight="true" outlineLevel="0" collapsed="false">
      <c r="A11" s="130" t="n">
        <f aca="false">$A$3</f>
        <v>37120</v>
      </c>
      <c r="B11" s="130"/>
      <c r="C11" s="236"/>
      <c r="D11" s="237" t="n">
        <v>6</v>
      </c>
      <c r="E11" s="237" t="n">
        <v>6</v>
      </c>
      <c r="F11" s="238" t="n">
        <f aca="false">+E11-D11+1</f>
        <v>1</v>
      </c>
      <c r="G11" s="132" t="s">
        <v>186</v>
      </c>
      <c r="H11" s="132" t="s">
        <v>193</v>
      </c>
      <c r="I11" s="68" t="n">
        <v>43</v>
      </c>
      <c r="J11" s="237" t="n">
        <f aca="false">F11*I11</f>
        <v>43</v>
      </c>
      <c r="K11" s="69"/>
      <c r="L11" s="239" t="n">
        <v>35</v>
      </c>
      <c r="M11" s="133" t="s">
        <v>67</v>
      </c>
      <c r="N11" s="64" t="n">
        <v>33</v>
      </c>
      <c r="O11" s="65" t="n">
        <v>5.06</v>
      </c>
      <c r="P11" s="65"/>
      <c r="Q11" s="66"/>
      <c r="R11" s="67"/>
      <c r="S11" s="240"/>
      <c r="T11" s="237"/>
      <c r="U11" s="241" t="s">
        <v>194</v>
      </c>
      <c r="V11" s="70" t="n">
        <v>1</v>
      </c>
      <c r="W11" s="71" t="n">
        <f aca="false">N11-(N11*V11)</f>
        <v>0</v>
      </c>
      <c r="X11" s="25" t="n">
        <f aca="false">(J11*N11)-(J11*L11)-(J11*O11)-(J11*P11)-(J11*Q11)-(J11*R11)-(J11*W11)</f>
        <v>-303.58</v>
      </c>
      <c r="Y11" s="97" t="str">
        <f aca="true">CELL("filename",$A$1)</f>
        <v>'file:///mnt/12tb/@roms/datasets/enron/EDRM Enron Email Data Set v2 XML/filtered-attachments/xls/RT_STCA_August.xls'#$Aug17</v>
      </c>
      <c r="Z11" s="98"/>
      <c r="AA11" s="128"/>
      <c r="AB11" s="128"/>
    </row>
    <row r="12" customFormat="false" ht="10.5" hidden="false" customHeight="true" outlineLevel="0" collapsed="false">
      <c r="A12" s="80" t="n">
        <f aca="false">$A$3</f>
        <v>37120</v>
      </c>
      <c r="B12" s="80"/>
      <c r="C12" s="81"/>
      <c r="D12" s="82" t="n">
        <v>7</v>
      </c>
      <c r="E12" s="82" t="n">
        <v>7</v>
      </c>
      <c r="F12" s="83" t="n">
        <f aca="false">+E12-D12+1</f>
        <v>1</v>
      </c>
      <c r="G12" s="84" t="s">
        <v>25</v>
      </c>
      <c r="H12" s="84" t="s">
        <v>34</v>
      </c>
      <c r="I12" s="85" t="n">
        <v>20</v>
      </c>
      <c r="J12" s="82" t="n">
        <f aca="false">F12*I12</f>
        <v>20</v>
      </c>
      <c r="K12" s="99"/>
      <c r="L12" s="87" t="n">
        <v>25</v>
      </c>
      <c r="M12" s="88" t="s">
        <v>67</v>
      </c>
      <c r="N12" s="87" t="n">
        <v>25</v>
      </c>
      <c r="O12" s="90"/>
      <c r="P12" s="90"/>
      <c r="Q12" s="91"/>
      <c r="R12" s="92"/>
      <c r="S12" s="93"/>
      <c r="T12" s="82"/>
      <c r="U12" s="94" t="s">
        <v>195</v>
      </c>
      <c r="V12" s="95" t="n">
        <v>1</v>
      </c>
      <c r="W12" s="96" t="n">
        <f aca="false">N12-(N12*V12)</f>
        <v>0</v>
      </c>
      <c r="X12" s="25" t="n">
        <f aca="false">(J12*N12)-(J12*L12)-(J12*O12)-(J12*P12)-(J12*Q12)-(J12*R12)-(J12*W12)</f>
        <v>0</v>
      </c>
      <c r="Y12" s="97" t="str">
        <f aca="true">CELL("filename",$A$1)</f>
        <v>'file:///mnt/12tb/@roms/datasets/enron/EDRM Enron Email Data Set v2 XML/filtered-attachments/xls/RT_STCA_August.xls'#$Aug17</v>
      </c>
      <c r="Z12" s="98"/>
      <c r="AA12" s="128"/>
      <c r="AB12" s="128"/>
    </row>
    <row r="13" customFormat="false" ht="10.5" hidden="false" customHeight="true" outlineLevel="0" collapsed="false">
      <c r="A13" s="130" t="n">
        <f aca="false">$A$3</f>
        <v>37120</v>
      </c>
      <c r="B13" s="130"/>
      <c r="C13" s="236"/>
      <c r="D13" s="237" t="n">
        <v>7</v>
      </c>
      <c r="E13" s="237" t="n">
        <v>7</v>
      </c>
      <c r="F13" s="238" t="n">
        <f aca="false">+E13-D13+1</f>
        <v>1</v>
      </c>
      <c r="G13" s="132" t="s">
        <v>25</v>
      </c>
      <c r="H13" s="132" t="s">
        <v>143</v>
      </c>
      <c r="I13" s="68" t="n">
        <v>5</v>
      </c>
      <c r="J13" s="237" t="n">
        <f aca="false">F13*I13</f>
        <v>5</v>
      </c>
      <c r="K13" s="69"/>
      <c r="L13" s="239" t="n">
        <v>30</v>
      </c>
      <c r="M13" s="133" t="s">
        <v>67</v>
      </c>
      <c r="N13" s="239" t="n">
        <v>30</v>
      </c>
      <c r="O13" s="65"/>
      <c r="P13" s="65"/>
      <c r="Q13" s="66"/>
      <c r="R13" s="67"/>
      <c r="S13" s="240"/>
      <c r="T13" s="237"/>
      <c r="U13" s="241" t="s">
        <v>196</v>
      </c>
      <c r="V13" s="70" t="n">
        <v>1</v>
      </c>
      <c r="W13" s="71" t="n">
        <f aca="false">N13-(N13*V13)</f>
        <v>0</v>
      </c>
      <c r="X13" s="25" t="n">
        <f aca="false">(J13*N13)-(J13*L13)-(J13*O13)-(J13*P13)-(J13*Q13)-(J13*R13)-(J13*W13)</f>
        <v>0</v>
      </c>
      <c r="Y13" s="97" t="str">
        <f aca="true">CELL("filename",$A$1)</f>
        <v>'file:///mnt/12tb/@roms/datasets/enron/EDRM Enron Email Data Set v2 XML/filtered-attachments/xls/RT_STCA_August.xls'#$Aug17</v>
      </c>
      <c r="Z13" s="98"/>
      <c r="AA13" s="128"/>
      <c r="AB13" s="128"/>
    </row>
    <row r="14" customFormat="false" ht="10.5" hidden="false" customHeight="true" outlineLevel="0" collapsed="false">
      <c r="A14" s="130" t="n">
        <f aca="false">$A$3</f>
        <v>37120</v>
      </c>
      <c r="B14" s="130"/>
      <c r="C14" s="236"/>
      <c r="D14" s="237" t="n">
        <v>8</v>
      </c>
      <c r="E14" s="237" t="n">
        <v>8</v>
      </c>
      <c r="F14" s="238" t="n">
        <f aca="false">+E14-D14+1</f>
        <v>1</v>
      </c>
      <c r="G14" s="132" t="s">
        <v>25</v>
      </c>
      <c r="H14" s="132" t="s">
        <v>143</v>
      </c>
      <c r="I14" s="68" t="n">
        <v>25</v>
      </c>
      <c r="J14" s="237" t="n">
        <f aca="false">F14*I14</f>
        <v>25</v>
      </c>
      <c r="K14" s="69"/>
      <c r="L14" s="239" t="n">
        <v>30</v>
      </c>
      <c r="M14" s="133" t="s">
        <v>67</v>
      </c>
      <c r="N14" s="239" t="n">
        <v>30</v>
      </c>
      <c r="O14" s="65"/>
      <c r="P14" s="65"/>
      <c r="Q14" s="66"/>
      <c r="R14" s="67"/>
      <c r="S14" s="240"/>
      <c r="T14" s="237"/>
      <c r="U14" s="241" t="s">
        <v>196</v>
      </c>
      <c r="V14" s="70" t="n">
        <v>1</v>
      </c>
      <c r="W14" s="71" t="n">
        <f aca="false">N14-(N14*V14)</f>
        <v>0</v>
      </c>
      <c r="X14" s="25" t="n">
        <f aca="false">(J14*N14)-(J14*L14)-(J14*O14)-(J14*P14)-(J14*Q14)-(J14*R14)-(J14*W14)</f>
        <v>0</v>
      </c>
      <c r="Y14" s="97" t="str">
        <f aca="true">CELL("filename",$A$1)</f>
        <v>'file:///mnt/12tb/@roms/datasets/enron/EDRM Enron Email Data Set v2 XML/filtered-attachments/xls/RT_STCA_August.xls'#$Aug17</v>
      </c>
      <c r="Z14" s="98"/>
      <c r="AA14" s="128"/>
      <c r="AB14" s="128"/>
    </row>
    <row r="15" customFormat="false" ht="10.5" hidden="false" customHeight="true" outlineLevel="0" collapsed="false">
      <c r="A15" s="130" t="n">
        <f aca="false">$A$3</f>
        <v>37120</v>
      </c>
      <c r="B15" s="130"/>
      <c r="C15" s="236"/>
      <c r="D15" s="237" t="n">
        <v>9</v>
      </c>
      <c r="E15" s="237" t="n">
        <v>9</v>
      </c>
      <c r="F15" s="238" t="n">
        <f aca="false">+E15-D15+1</f>
        <v>1</v>
      </c>
      <c r="G15" s="132" t="s">
        <v>25</v>
      </c>
      <c r="H15" s="132" t="s">
        <v>143</v>
      </c>
      <c r="I15" s="68" t="n">
        <v>25</v>
      </c>
      <c r="J15" s="237" t="n">
        <f aca="false">F15*I15</f>
        <v>25</v>
      </c>
      <c r="K15" s="69"/>
      <c r="L15" s="239" t="n">
        <v>32</v>
      </c>
      <c r="M15" s="133" t="s">
        <v>67</v>
      </c>
      <c r="N15" s="239" t="n">
        <v>30</v>
      </c>
      <c r="O15" s="65"/>
      <c r="P15" s="65"/>
      <c r="Q15" s="66"/>
      <c r="R15" s="67"/>
      <c r="S15" s="240"/>
      <c r="T15" s="237"/>
      <c r="U15" s="241" t="s">
        <v>196</v>
      </c>
      <c r="V15" s="70" t="n">
        <v>1</v>
      </c>
      <c r="W15" s="71" t="n">
        <f aca="false">N15-(N15*V15)</f>
        <v>0</v>
      </c>
      <c r="X15" s="25" t="n">
        <f aca="false">(J15*N15)-(J15*L15)-(J15*O15)-(J15*P15)-(J15*Q15)-(J15*R15)-(J15*W15)</f>
        <v>-50</v>
      </c>
      <c r="Y15" s="97" t="str">
        <f aca="true">CELL("filename",$A$1)</f>
        <v>'file:///mnt/12tb/@roms/datasets/enron/EDRM Enron Email Data Set v2 XML/filtered-attachments/xls/RT_STCA_August.xls'#$Aug17</v>
      </c>
      <c r="Z15" s="98"/>
      <c r="AA15" s="128"/>
      <c r="AB15" s="128"/>
    </row>
    <row r="16" customFormat="false" ht="10.5" hidden="false" customHeight="true" outlineLevel="0" collapsed="false">
      <c r="A16" s="130" t="n">
        <f aca="false">$A$3</f>
        <v>37120</v>
      </c>
      <c r="B16" s="130"/>
      <c r="C16" s="236"/>
      <c r="D16" s="237" t="n">
        <v>10</v>
      </c>
      <c r="E16" s="237" t="n">
        <v>10</v>
      </c>
      <c r="F16" s="238" t="n">
        <f aca="false">+E16-D16+1</f>
        <v>1</v>
      </c>
      <c r="G16" s="132" t="s">
        <v>25</v>
      </c>
      <c r="H16" s="132" t="s">
        <v>46</v>
      </c>
      <c r="I16" s="68" t="n">
        <v>25</v>
      </c>
      <c r="J16" s="237" t="n">
        <f aca="false">F16*I16</f>
        <v>25</v>
      </c>
      <c r="K16" s="69"/>
      <c r="L16" s="239" t="n">
        <v>36</v>
      </c>
      <c r="M16" s="133" t="s">
        <v>67</v>
      </c>
      <c r="N16" s="64" t="n">
        <v>36</v>
      </c>
      <c r="O16" s="65"/>
      <c r="P16" s="65"/>
      <c r="Q16" s="66"/>
      <c r="R16" s="67"/>
      <c r="S16" s="240"/>
      <c r="T16" s="237"/>
      <c r="U16" s="241" t="s">
        <v>197</v>
      </c>
      <c r="V16" s="70" t="n">
        <v>1</v>
      </c>
      <c r="W16" s="71" t="n">
        <f aca="false">N16-(N16*V16)</f>
        <v>0</v>
      </c>
      <c r="X16" s="25" t="n">
        <f aca="false">(J16*N16)-(J16*L16)-(J16*O16)-(J16*P16)-(J16*Q16)-(J16*R16)-(J16*W16)</f>
        <v>0</v>
      </c>
      <c r="Y16" s="97" t="str">
        <f aca="true">CELL("filename",$A$1)</f>
        <v>'file:///mnt/12tb/@roms/datasets/enron/EDRM Enron Email Data Set v2 XML/filtered-attachments/xls/RT_STCA_August.xls'#$Aug17</v>
      </c>
      <c r="Z16" s="98"/>
      <c r="AA16" s="128"/>
      <c r="AB16" s="128"/>
    </row>
    <row r="17" customFormat="false" ht="10.5" hidden="false" customHeight="true" outlineLevel="0" collapsed="false">
      <c r="A17" s="130" t="n">
        <f aca="false">$A$3</f>
        <v>37120</v>
      </c>
      <c r="B17" s="130"/>
      <c r="C17" s="236"/>
      <c r="D17" s="237" t="n">
        <v>11</v>
      </c>
      <c r="E17" s="237" t="n">
        <v>11</v>
      </c>
      <c r="F17" s="238" t="n">
        <f aca="false">+E17-D17+1</f>
        <v>1</v>
      </c>
      <c r="G17" s="132" t="s">
        <v>25</v>
      </c>
      <c r="H17" s="132" t="s">
        <v>46</v>
      </c>
      <c r="I17" s="68" t="n">
        <v>6</v>
      </c>
      <c r="J17" s="237" t="n">
        <f aca="false">F17*I17</f>
        <v>6</v>
      </c>
      <c r="K17" s="69"/>
      <c r="L17" s="239" t="n">
        <v>40</v>
      </c>
      <c r="M17" s="133" t="s">
        <v>67</v>
      </c>
      <c r="N17" s="64" t="n">
        <v>40</v>
      </c>
      <c r="O17" s="65"/>
      <c r="P17" s="65"/>
      <c r="Q17" s="66"/>
      <c r="R17" s="67"/>
      <c r="S17" s="240"/>
      <c r="T17" s="237"/>
      <c r="U17" s="241" t="s">
        <v>197</v>
      </c>
      <c r="V17" s="70" t="n">
        <v>1</v>
      </c>
      <c r="W17" s="71" t="n">
        <f aca="false">N17-(N17*V17)</f>
        <v>0</v>
      </c>
      <c r="X17" s="25" t="n">
        <f aca="false">(J17*N17)-(J17*L17)-(J17*O17)-(J17*P17)-(J17*Q17)-(J17*R17)-(J17*W17)</f>
        <v>0</v>
      </c>
      <c r="Y17" s="97" t="str">
        <f aca="true">CELL("filename",$A$1)</f>
        <v>'file:///mnt/12tb/@roms/datasets/enron/EDRM Enron Email Data Set v2 XML/filtered-attachments/xls/RT_STCA_August.xls'#$Aug17</v>
      </c>
      <c r="Z17" s="98"/>
      <c r="AA17" s="128"/>
      <c r="AB17" s="128"/>
    </row>
    <row r="18" customFormat="false" ht="10.5" hidden="false" customHeight="true" outlineLevel="0" collapsed="false">
      <c r="A18" s="130" t="n">
        <f aca="false">$A$3</f>
        <v>37120</v>
      </c>
      <c r="B18" s="130"/>
      <c r="C18" s="236"/>
      <c r="D18" s="237" t="n">
        <v>11</v>
      </c>
      <c r="E18" s="237" t="n">
        <v>11</v>
      </c>
      <c r="F18" s="238" t="n">
        <f aca="false">+E18-D18+1</f>
        <v>1</v>
      </c>
      <c r="G18" s="132" t="s">
        <v>25</v>
      </c>
      <c r="H18" s="132" t="s">
        <v>37</v>
      </c>
      <c r="I18" s="68" t="n">
        <v>19</v>
      </c>
      <c r="J18" s="237" t="n">
        <f aca="false">F18*I18</f>
        <v>19</v>
      </c>
      <c r="K18" s="69"/>
      <c r="L18" s="239" t="n">
        <v>40</v>
      </c>
      <c r="M18" s="133" t="s">
        <v>67</v>
      </c>
      <c r="N18" s="64" t="n">
        <v>40</v>
      </c>
      <c r="O18" s="65"/>
      <c r="P18" s="65"/>
      <c r="Q18" s="66"/>
      <c r="R18" s="67"/>
      <c r="S18" s="240"/>
      <c r="T18" s="237"/>
      <c r="U18" s="241" t="s">
        <v>198</v>
      </c>
      <c r="V18" s="70" t="n">
        <v>1</v>
      </c>
      <c r="W18" s="71" t="n">
        <f aca="false">N18-(N18*V18)</f>
        <v>0</v>
      </c>
      <c r="X18" s="25" t="n">
        <f aca="false">(J18*N18)-(J18*L18)-(J18*O18)-(J18*P18)-(J18*Q18)-(J18*R18)-(J18*W18)</f>
        <v>0</v>
      </c>
      <c r="Y18" s="97" t="str">
        <f aca="true">CELL("filename",$A$1)</f>
        <v>'file:///mnt/12tb/@roms/datasets/enron/EDRM Enron Email Data Set v2 XML/filtered-attachments/xls/RT_STCA_August.xls'#$Aug17</v>
      </c>
      <c r="Z18" s="98"/>
      <c r="AA18" s="128"/>
      <c r="AB18" s="128"/>
    </row>
    <row r="19" customFormat="false" ht="10.5" hidden="false" customHeight="true" outlineLevel="0" collapsed="false">
      <c r="A19" s="130" t="n">
        <f aca="false">$A$3</f>
        <v>37120</v>
      </c>
      <c r="B19" s="130"/>
      <c r="C19" s="236"/>
      <c r="D19" s="237" t="n">
        <v>12</v>
      </c>
      <c r="E19" s="237" t="n">
        <v>12</v>
      </c>
      <c r="F19" s="238" t="n">
        <f aca="false">+E19-D19+1</f>
        <v>1</v>
      </c>
      <c r="G19" s="132" t="s">
        <v>25</v>
      </c>
      <c r="H19" s="132" t="s">
        <v>46</v>
      </c>
      <c r="I19" s="68" t="n">
        <v>25</v>
      </c>
      <c r="J19" s="237" t="n">
        <f aca="false">F19*I19</f>
        <v>25</v>
      </c>
      <c r="K19" s="69"/>
      <c r="L19" s="239" t="n">
        <v>41</v>
      </c>
      <c r="M19" s="133" t="s">
        <v>67</v>
      </c>
      <c r="N19" s="64" t="n">
        <v>41</v>
      </c>
      <c r="O19" s="65"/>
      <c r="P19" s="65"/>
      <c r="Q19" s="66"/>
      <c r="R19" s="67"/>
      <c r="S19" s="240"/>
      <c r="T19" s="237"/>
      <c r="U19" s="241" t="s">
        <v>197</v>
      </c>
      <c r="V19" s="70" t="n">
        <v>1</v>
      </c>
      <c r="W19" s="71" t="n">
        <f aca="false">N19-(N19*V19)</f>
        <v>0</v>
      </c>
      <c r="X19" s="25" t="n">
        <f aca="false">(J19*N19)-(J19*L19)-(J19*O19)-(J19*P19)-(J19*Q19)-(J19*R19)-(J19*W19)</f>
        <v>0</v>
      </c>
      <c r="Y19" s="97" t="str">
        <f aca="true">CELL("filename",$A$1)</f>
        <v>'file:///mnt/12tb/@roms/datasets/enron/EDRM Enron Email Data Set v2 XML/filtered-attachments/xls/RT_STCA_August.xls'#$Aug17</v>
      </c>
      <c r="Z19" s="98"/>
      <c r="AA19" s="128"/>
      <c r="AB19" s="128"/>
    </row>
    <row r="20" customFormat="false" ht="10.5" hidden="false" customHeight="true" outlineLevel="0" collapsed="false">
      <c r="A20" s="130" t="n">
        <f aca="false">$A$3</f>
        <v>37120</v>
      </c>
      <c r="B20" s="130"/>
      <c r="C20" s="236"/>
      <c r="D20" s="237" t="n">
        <v>13</v>
      </c>
      <c r="E20" s="237" t="n">
        <v>13</v>
      </c>
      <c r="F20" s="238" t="n">
        <f aca="false">+E20-D20+1</f>
        <v>1</v>
      </c>
      <c r="G20" s="132" t="s">
        <v>25</v>
      </c>
      <c r="H20" s="132" t="s">
        <v>37</v>
      </c>
      <c r="I20" s="68" t="n">
        <v>25</v>
      </c>
      <c r="J20" s="237" t="n">
        <f aca="false">F20*I20</f>
        <v>25</v>
      </c>
      <c r="K20" s="69"/>
      <c r="L20" s="239" t="n">
        <v>45</v>
      </c>
      <c r="M20" s="133" t="s">
        <v>67</v>
      </c>
      <c r="N20" s="64" t="n">
        <v>45</v>
      </c>
      <c r="O20" s="65"/>
      <c r="P20" s="65"/>
      <c r="Q20" s="66"/>
      <c r="R20" s="67"/>
      <c r="S20" s="240"/>
      <c r="T20" s="237"/>
      <c r="U20" s="241" t="s">
        <v>198</v>
      </c>
      <c r="V20" s="70" t="n">
        <v>1</v>
      </c>
      <c r="W20" s="71" t="n">
        <f aca="false">N20-(N20*V20)</f>
        <v>0</v>
      </c>
      <c r="X20" s="25" t="n">
        <f aca="false">(J20*N20)-(J20*L20)-(J20*O20)-(J20*P20)-(J20*Q20)-(J20*R20)-(J20*W20)</f>
        <v>0</v>
      </c>
      <c r="Y20" s="97" t="str">
        <f aca="true">CELL("filename",$A$1)</f>
        <v>'file:///mnt/12tb/@roms/datasets/enron/EDRM Enron Email Data Set v2 XML/filtered-attachments/xls/RT_STCA_August.xls'#$Aug17</v>
      </c>
      <c r="Z20" s="98"/>
      <c r="AA20" s="128"/>
      <c r="AB20" s="128"/>
    </row>
    <row r="21" customFormat="false" ht="10.5" hidden="false" customHeight="true" outlineLevel="0" collapsed="false">
      <c r="A21" s="130" t="n">
        <f aca="false">$A$3</f>
        <v>37120</v>
      </c>
      <c r="B21" s="130"/>
      <c r="C21" s="236"/>
      <c r="D21" s="237" t="n">
        <v>14</v>
      </c>
      <c r="E21" s="237" t="n">
        <v>14</v>
      </c>
      <c r="F21" s="238" t="n">
        <f aca="false">+E21-D21+1</f>
        <v>1</v>
      </c>
      <c r="G21" s="132" t="s">
        <v>199</v>
      </c>
      <c r="H21" s="132" t="s">
        <v>138</v>
      </c>
      <c r="I21" s="68" t="n">
        <v>25</v>
      </c>
      <c r="J21" s="237" t="n">
        <f aca="false">F21*I21</f>
        <v>25</v>
      </c>
      <c r="K21" s="69"/>
      <c r="L21" s="239" t="n">
        <v>45</v>
      </c>
      <c r="M21" s="133" t="s">
        <v>67</v>
      </c>
      <c r="N21" s="64" t="n">
        <v>45</v>
      </c>
      <c r="O21" s="65"/>
      <c r="P21" s="65"/>
      <c r="Q21" s="66"/>
      <c r="R21" s="67"/>
      <c r="S21" s="240"/>
      <c r="T21" s="237"/>
      <c r="U21" s="241" t="s">
        <v>200</v>
      </c>
      <c r="V21" s="70" t="n">
        <v>1</v>
      </c>
      <c r="W21" s="71" t="n">
        <f aca="false">N21-(N21*V21)</f>
        <v>0</v>
      </c>
      <c r="X21" s="25" t="n">
        <f aca="false">(J21*N21)-(J21*L21)-(J21*O21)-(J21*P21)-(J21*Q21)-(J21*R21)-(J21*W21)</f>
        <v>0</v>
      </c>
      <c r="Y21" s="97" t="str">
        <f aca="true">CELL("filename",$A$1)</f>
        <v>'file:///mnt/12tb/@roms/datasets/enron/EDRM Enron Email Data Set v2 XML/filtered-attachments/xls/RT_STCA_August.xls'#$Aug17</v>
      </c>
      <c r="Z21" s="98"/>
      <c r="AA21" s="128"/>
      <c r="AB21" s="128"/>
    </row>
    <row r="22" customFormat="false" ht="10.5" hidden="false" customHeight="true" outlineLevel="0" collapsed="false">
      <c r="A22" s="100" t="n">
        <f aca="false">$A$3</f>
        <v>37120</v>
      </c>
      <c r="B22" s="100"/>
      <c r="C22" s="242"/>
      <c r="D22" s="243" t="n">
        <v>15</v>
      </c>
      <c r="E22" s="243" t="n">
        <v>15</v>
      </c>
      <c r="F22" s="244" t="n">
        <f aca="false">+E22-D22+1</f>
        <v>1</v>
      </c>
      <c r="G22" s="102" t="s">
        <v>25</v>
      </c>
      <c r="H22" s="102" t="s">
        <v>27</v>
      </c>
      <c r="I22" s="76" t="n">
        <v>25</v>
      </c>
      <c r="J22" s="243" t="n">
        <f aca="false">F22*I22</f>
        <v>25</v>
      </c>
      <c r="K22" s="77"/>
      <c r="L22" s="172" t="n">
        <v>47</v>
      </c>
      <c r="M22" s="103" t="s">
        <v>67</v>
      </c>
      <c r="N22" s="72" t="n">
        <v>47</v>
      </c>
      <c r="O22" s="73"/>
      <c r="P22" s="73"/>
      <c r="Q22" s="74"/>
      <c r="R22" s="75"/>
      <c r="S22" s="245"/>
      <c r="T22" s="243"/>
      <c r="U22" s="246" t="s">
        <v>201</v>
      </c>
      <c r="V22" s="78" t="n">
        <v>1</v>
      </c>
      <c r="W22" s="79" t="n">
        <f aca="false">N22-(N22*V22)</f>
        <v>0</v>
      </c>
      <c r="X22" s="25" t="n">
        <f aca="false">(J22*N22)-(J22*L22)-(J22*O22)-(J22*P22)-(J22*Q22)-(J22*R22)-(J22*W22)</f>
        <v>0</v>
      </c>
      <c r="Y22" s="97" t="str">
        <f aca="true">CELL("filename",$A$1)</f>
        <v>'file:///mnt/12tb/@roms/datasets/enron/EDRM Enron Email Data Set v2 XML/filtered-attachments/xls/RT_STCA_August.xls'#$Aug17</v>
      </c>
      <c r="Z22" s="98"/>
      <c r="AA22" s="247"/>
      <c r="AB22" s="247"/>
    </row>
    <row r="23" customFormat="false" ht="10.5" hidden="false" customHeight="true" outlineLevel="0" collapsed="false">
      <c r="A23" s="28" t="n">
        <f aca="false">$A$3</f>
        <v>37120</v>
      </c>
      <c r="B23" s="28"/>
      <c r="C23" s="248"/>
      <c r="D23" s="249" t="n">
        <v>16</v>
      </c>
      <c r="E23" s="249" t="n">
        <v>16</v>
      </c>
      <c r="F23" s="250" t="n">
        <f aca="false">+E23-D23+1</f>
        <v>1</v>
      </c>
      <c r="G23" s="31" t="s">
        <v>199</v>
      </c>
      <c r="H23" s="31" t="s">
        <v>90</v>
      </c>
      <c r="I23" s="29" t="n">
        <v>5</v>
      </c>
      <c r="J23" s="249" t="n">
        <f aca="false">F23*I23</f>
        <v>5</v>
      </c>
      <c r="K23" s="32"/>
      <c r="L23" s="171" t="n">
        <v>70</v>
      </c>
      <c r="M23" s="34" t="s">
        <v>67</v>
      </c>
      <c r="N23" s="33" t="n">
        <v>70</v>
      </c>
      <c r="O23" s="35"/>
      <c r="P23" s="35"/>
      <c r="Q23" s="36"/>
      <c r="R23" s="37"/>
      <c r="S23" s="251"/>
      <c r="T23" s="249"/>
      <c r="U23" s="252" t="s">
        <v>202</v>
      </c>
      <c r="V23" s="38" t="n">
        <v>1</v>
      </c>
      <c r="W23" s="39" t="n">
        <f aca="false">N23-(N23*V23)</f>
        <v>0</v>
      </c>
      <c r="X23" s="25" t="n">
        <f aca="false">(J23*N23)-(J23*L23)-(J23*O23)-(J23*P23)-(J23*Q23)-(J23*R23)-(J23*W23)</f>
        <v>0</v>
      </c>
      <c r="Y23" s="97" t="str">
        <f aca="true">CELL("filename",$A$1)</f>
        <v>'file:///mnt/12tb/@roms/datasets/enron/EDRM Enron Email Data Set v2 XML/filtered-attachments/xls/RT_STCA_August.xls'#$Aug17</v>
      </c>
      <c r="Z23" s="98"/>
      <c r="AA23" s="253"/>
      <c r="AB23" s="253"/>
    </row>
    <row r="24" customFormat="false" ht="10.5" hidden="false" customHeight="true" outlineLevel="0" collapsed="false">
      <c r="A24" s="130" t="n">
        <f aca="false">$A$3</f>
        <v>37120</v>
      </c>
      <c r="B24" s="130"/>
      <c r="C24" s="236"/>
      <c r="D24" s="237" t="n">
        <v>16</v>
      </c>
      <c r="E24" s="237" t="n">
        <v>16</v>
      </c>
      <c r="F24" s="238" t="n">
        <f aca="false">+E24-D24+1</f>
        <v>1</v>
      </c>
      <c r="G24" s="132" t="s">
        <v>83</v>
      </c>
      <c r="H24" s="132" t="s">
        <v>84</v>
      </c>
      <c r="I24" s="68" t="n">
        <v>15</v>
      </c>
      <c r="J24" s="237" t="n">
        <f aca="false">F24*I24</f>
        <v>15</v>
      </c>
      <c r="K24" s="69"/>
      <c r="L24" s="239" t="n">
        <v>55</v>
      </c>
      <c r="M24" s="133" t="s">
        <v>67</v>
      </c>
      <c r="N24" s="64" t="n">
        <v>55</v>
      </c>
      <c r="O24" s="65"/>
      <c r="P24" s="65"/>
      <c r="Q24" s="66"/>
      <c r="R24" s="67"/>
      <c r="S24" s="240"/>
      <c r="T24" s="237"/>
      <c r="U24" s="241" t="s">
        <v>203</v>
      </c>
      <c r="V24" s="70" t="n">
        <v>1</v>
      </c>
      <c r="W24" s="71" t="n">
        <f aca="false">N24-(N24*V24)</f>
        <v>0</v>
      </c>
      <c r="X24" s="25" t="n">
        <f aca="false">(J24*N24)-(J24*L24)-(J24*O24)-(J24*P24)-(J24*Q24)-(J24*R24)-(J24*W24)</f>
        <v>0</v>
      </c>
      <c r="Y24" s="97" t="str">
        <f aca="true">CELL("filename",$A$1)</f>
        <v>'file:///mnt/12tb/@roms/datasets/enron/EDRM Enron Email Data Set v2 XML/filtered-attachments/xls/RT_STCA_August.xls'#$Aug17</v>
      </c>
      <c r="Z24" s="98"/>
      <c r="AA24" s="128"/>
      <c r="AB24" s="128"/>
    </row>
    <row r="25" customFormat="false" ht="10.5" hidden="false" customHeight="true" outlineLevel="0" collapsed="false">
      <c r="A25" s="100" t="n">
        <f aca="false">$A$3</f>
        <v>37120</v>
      </c>
      <c r="B25" s="100"/>
      <c r="C25" s="242"/>
      <c r="D25" s="243" t="n">
        <v>16</v>
      </c>
      <c r="E25" s="243" t="n">
        <v>16</v>
      </c>
      <c r="F25" s="244" t="n">
        <f aca="false">+E25-D25+1</f>
        <v>1</v>
      </c>
      <c r="G25" s="102" t="s">
        <v>25</v>
      </c>
      <c r="H25" s="102" t="s">
        <v>27</v>
      </c>
      <c r="I25" s="76" t="n">
        <v>5</v>
      </c>
      <c r="J25" s="243" t="n">
        <f aca="false">F25*I25</f>
        <v>5</v>
      </c>
      <c r="K25" s="77"/>
      <c r="L25" s="172" t="n">
        <v>47</v>
      </c>
      <c r="M25" s="103" t="s">
        <v>67</v>
      </c>
      <c r="N25" s="72" t="n">
        <v>47</v>
      </c>
      <c r="O25" s="73"/>
      <c r="P25" s="73"/>
      <c r="Q25" s="74"/>
      <c r="R25" s="75"/>
      <c r="S25" s="245"/>
      <c r="T25" s="243"/>
      <c r="U25" s="246" t="s">
        <v>201</v>
      </c>
      <c r="V25" s="78" t="n">
        <v>1</v>
      </c>
      <c r="W25" s="79" t="n">
        <f aca="false">N25-(N25*V25)</f>
        <v>0</v>
      </c>
      <c r="X25" s="25" t="n">
        <f aca="false">(J25*N25)-(J25*L25)-(J25*O25)-(J25*P25)-(J25*Q25)-(J25*R25)-(J25*W25)</f>
        <v>0</v>
      </c>
      <c r="Y25" s="97" t="str">
        <f aca="true">CELL("filename",$A$1)</f>
        <v>'file:///mnt/12tb/@roms/datasets/enron/EDRM Enron Email Data Set v2 XML/filtered-attachments/xls/RT_STCA_August.xls'#$Aug17</v>
      </c>
      <c r="Z25" s="98"/>
      <c r="AA25" s="247"/>
      <c r="AB25" s="247"/>
    </row>
    <row r="26" customFormat="false" ht="10.5" hidden="false" customHeight="true" outlineLevel="0" collapsed="false">
      <c r="A26" s="100" t="n">
        <f aca="false">$A$3</f>
        <v>37120</v>
      </c>
      <c r="B26" s="100"/>
      <c r="C26" s="242"/>
      <c r="D26" s="243" t="n">
        <v>17</v>
      </c>
      <c r="E26" s="243" t="n">
        <v>17</v>
      </c>
      <c r="F26" s="244" t="n">
        <f aca="false">+E26-D26+1</f>
        <v>1</v>
      </c>
      <c r="G26" s="102" t="s">
        <v>25</v>
      </c>
      <c r="H26" s="102" t="s">
        <v>27</v>
      </c>
      <c r="I26" s="76" t="n">
        <v>25</v>
      </c>
      <c r="J26" s="243" t="n">
        <f aca="false">F26*I26</f>
        <v>25</v>
      </c>
      <c r="K26" s="77"/>
      <c r="L26" s="172" t="n">
        <v>47</v>
      </c>
      <c r="M26" s="103" t="s">
        <v>67</v>
      </c>
      <c r="N26" s="72" t="n">
        <v>47</v>
      </c>
      <c r="O26" s="73"/>
      <c r="P26" s="73"/>
      <c r="Q26" s="74"/>
      <c r="R26" s="75"/>
      <c r="S26" s="245"/>
      <c r="T26" s="243"/>
      <c r="U26" s="246" t="s">
        <v>201</v>
      </c>
      <c r="V26" s="78" t="n">
        <v>1</v>
      </c>
      <c r="W26" s="79" t="n">
        <f aca="false">N26-(N26*V26)</f>
        <v>0</v>
      </c>
      <c r="X26" s="25" t="n">
        <f aca="false">(J26*N26)-(J26*L26)-(J26*O26)-(J26*P26)-(J26*Q26)-(J26*R26)-(J26*W26)</f>
        <v>0</v>
      </c>
      <c r="Y26" s="97" t="str">
        <f aca="true">CELL("filename",$A$1)</f>
        <v>'file:///mnt/12tb/@roms/datasets/enron/EDRM Enron Email Data Set v2 XML/filtered-attachments/xls/RT_STCA_August.xls'#$Aug17</v>
      </c>
      <c r="Z26" s="98"/>
      <c r="AA26" s="247"/>
      <c r="AB26" s="247"/>
    </row>
    <row r="27" customFormat="false" ht="10.5" hidden="false" customHeight="true" outlineLevel="0" collapsed="false">
      <c r="A27" s="100" t="n">
        <f aca="false">$A$3</f>
        <v>37120</v>
      </c>
      <c r="B27" s="100"/>
      <c r="C27" s="242"/>
      <c r="D27" s="243" t="n">
        <v>18</v>
      </c>
      <c r="E27" s="243" t="n">
        <v>19</v>
      </c>
      <c r="F27" s="244" t="n">
        <f aca="false">+E27-D27+1</f>
        <v>2</v>
      </c>
      <c r="G27" s="102" t="s">
        <v>25</v>
      </c>
      <c r="H27" s="102" t="s">
        <v>27</v>
      </c>
      <c r="I27" s="76" t="n">
        <v>25</v>
      </c>
      <c r="J27" s="243" t="n">
        <f aca="false">F27*I27</f>
        <v>50</v>
      </c>
      <c r="K27" s="77"/>
      <c r="L27" s="172" t="n">
        <v>47</v>
      </c>
      <c r="M27" s="103" t="s">
        <v>67</v>
      </c>
      <c r="N27" s="72" t="n">
        <v>47</v>
      </c>
      <c r="O27" s="73"/>
      <c r="P27" s="73"/>
      <c r="Q27" s="74"/>
      <c r="R27" s="75"/>
      <c r="S27" s="245"/>
      <c r="T27" s="243"/>
      <c r="U27" s="246" t="s">
        <v>201</v>
      </c>
      <c r="V27" s="78" t="n">
        <v>1</v>
      </c>
      <c r="W27" s="79" t="n">
        <f aca="false">N27-(N27*V27)</f>
        <v>0</v>
      </c>
      <c r="X27" s="25" t="n">
        <f aca="false">(J27*N27)-(J27*L27)-(J27*O27)-(J27*P27)-(J27*Q27)-(J27*R27)-(J27*W27)</f>
        <v>0</v>
      </c>
      <c r="Y27" s="97" t="str">
        <f aca="true">CELL("filename",$A$1)</f>
        <v>'file:///mnt/12tb/@roms/datasets/enron/EDRM Enron Email Data Set v2 XML/filtered-attachments/xls/RT_STCA_August.xls'#$Aug17</v>
      </c>
      <c r="Z27" s="98"/>
      <c r="AA27" s="247"/>
      <c r="AB27" s="247"/>
    </row>
    <row r="28" customFormat="false" ht="10.5" hidden="false" customHeight="true" outlineLevel="0" collapsed="false">
      <c r="A28" s="130" t="n">
        <f aca="false">$A$3</f>
        <v>37120</v>
      </c>
      <c r="B28" s="130"/>
      <c r="C28" s="236"/>
      <c r="D28" s="237" t="n">
        <v>20</v>
      </c>
      <c r="E28" s="237" t="n">
        <v>20</v>
      </c>
      <c r="F28" s="238" t="n">
        <f aca="false">+E28-D28+1</f>
        <v>1</v>
      </c>
      <c r="G28" s="132" t="s">
        <v>25</v>
      </c>
      <c r="H28" s="132" t="s">
        <v>37</v>
      </c>
      <c r="I28" s="68" t="n">
        <v>25</v>
      </c>
      <c r="J28" s="237" t="n">
        <f aca="false">F28*I28</f>
        <v>25</v>
      </c>
      <c r="K28" s="69"/>
      <c r="L28" s="239" t="n">
        <v>44</v>
      </c>
      <c r="M28" s="133" t="s">
        <v>67</v>
      </c>
      <c r="N28" s="64" t="n">
        <v>44</v>
      </c>
      <c r="O28" s="65"/>
      <c r="P28" s="65"/>
      <c r="Q28" s="66"/>
      <c r="R28" s="67"/>
      <c r="S28" s="240"/>
      <c r="T28" s="237"/>
      <c r="U28" s="241" t="s">
        <v>204</v>
      </c>
      <c r="V28" s="70" t="n">
        <v>1</v>
      </c>
      <c r="W28" s="71" t="n">
        <f aca="false">N28-(N28*V28)</f>
        <v>0</v>
      </c>
      <c r="X28" s="25" t="n">
        <f aca="false">(J28*N28)-(J28*L28)-(J28*O28)-(J28*P28)-(J28*Q28)-(J28*R28)-(J28*W28)</f>
        <v>0</v>
      </c>
      <c r="Y28" s="97" t="str">
        <f aca="true">CELL("filename",$A$1)</f>
        <v>'file:///mnt/12tb/@roms/datasets/enron/EDRM Enron Email Data Set v2 XML/filtered-attachments/xls/RT_STCA_August.xls'#$Aug17</v>
      </c>
      <c r="Z28" s="98"/>
      <c r="AA28" s="128"/>
      <c r="AB28" s="128"/>
    </row>
    <row r="29" customFormat="false" ht="10.5" hidden="false" customHeight="true" outlineLevel="0" collapsed="false">
      <c r="A29" s="130" t="n">
        <f aca="false">$A$3</f>
        <v>37120</v>
      </c>
      <c r="B29" s="130"/>
      <c r="C29" s="236"/>
      <c r="D29" s="237" t="n">
        <v>21</v>
      </c>
      <c r="E29" s="237" t="n">
        <v>22</v>
      </c>
      <c r="F29" s="238" t="n">
        <f aca="false">+E29-D29+1</f>
        <v>2</v>
      </c>
      <c r="G29" s="132" t="s">
        <v>25</v>
      </c>
      <c r="H29" s="132" t="s">
        <v>46</v>
      </c>
      <c r="I29" s="68" t="n">
        <v>25</v>
      </c>
      <c r="J29" s="237" t="n">
        <f aca="false">F29*I29</f>
        <v>50</v>
      </c>
      <c r="K29" s="69"/>
      <c r="L29" s="239" t="n">
        <v>32</v>
      </c>
      <c r="M29" s="133" t="s">
        <v>67</v>
      </c>
      <c r="N29" s="64" t="n">
        <v>32</v>
      </c>
      <c r="O29" s="65"/>
      <c r="P29" s="65"/>
      <c r="Q29" s="66"/>
      <c r="R29" s="67"/>
      <c r="S29" s="240"/>
      <c r="T29" s="237"/>
      <c r="U29" s="254" t="s">
        <v>205</v>
      </c>
      <c r="V29" s="70" t="n">
        <v>1</v>
      </c>
      <c r="W29" s="71" t="n">
        <f aca="false">N29-(N29*V29)</f>
        <v>0</v>
      </c>
      <c r="X29" s="25" t="n">
        <f aca="false">(J29*N29)-(J29*L29)-(J29*O29)-(J29*P29)-(J29*Q29)-(J29*R29)-(J29*W29)</f>
        <v>0</v>
      </c>
      <c r="Y29" s="97" t="str">
        <f aca="true">CELL("filename",$A$1)</f>
        <v>'file:///mnt/12tb/@roms/datasets/enron/EDRM Enron Email Data Set v2 XML/filtered-attachments/xls/RT_STCA_August.xls'#$Aug17</v>
      </c>
      <c r="Z29" s="98"/>
      <c r="AA29" s="128"/>
      <c r="AB29" s="128"/>
    </row>
    <row r="30" customFormat="false" ht="10.5" hidden="false" customHeight="true" outlineLevel="0" collapsed="false">
      <c r="A30" s="130" t="n">
        <f aca="false">$A$3</f>
        <v>37120</v>
      </c>
      <c r="B30" s="130"/>
      <c r="C30" s="236"/>
      <c r="D30" s="237" t="n">
        <v>23</v>
      </c>
      <c r="E30" s="237" t="n">
        <v>24</v>
      </c>
      <c r="F30" s="238" t="n">
        <f aca="false">+E30-D30+1</f>
        <v>2</v>
      </c>
      <c r="G30" s="132" t="s">
        <v>25</v>
      </c>
      <c r="H30" s="132" t="s">
        <v>46</v>
      </c>
      <c r="I30" s="68" t="n">
        <v>30</v>
      </c>
      <c r="J30" s="237" t="n">
        <f aca="false">F30*I30</f>
        <v>60</v>
      </c>
      <c r="K30" s="69"/>
      <c r="L30" s="239" t="n">
        <v>32</v>
      </c>
      <c r="M30" s="133" t="s">
        <v>67</v>
      </c>
      <c r="N30" s="64" t="n">
        <v>32</v>
      </c>
      <c r="O30" s="65"/>
      <c r="P30" s="65"/>
      <c r="Q30" s="66"/>
      <c r="R30" s="67"/>
      <c r="S30" s="240"/>
      <c r="T30" s="237"/>
      <c r="U30" s="241" t="s">
        <v>205</v>
      </c>
      <c r="V30" s="70" t="n">
        <v>1</v>
      </c>
      <c r="W30" s="71" t="n">
        <f aca="false">N30-(N30*V30)</f>
        <v>0</v>
      </c>
      <c r="X30" s="25" t="n">
        <f aca="false">(J30*N30)-(J30*L30)-(J30*O30)-(J30*P30)-(J30*Q30)-(J30*R30)-(J30*W30)</f>
        <v>0</v>
      </c>
      <c r="Y30" s="97" t="str">
        <f aca="true">CELL("filename",$A$1)</f>
        <v>'file:///mnt/12tb/@roms/datasets/enron/EDRM Enron Email Data Set v2 XML/filtered-attachments/xls/RT_STCA_August.xls'#$Aug17</v>
      </c>
      <c r="Z30" s="98"/>
      <c r="AA30" s="128"/>
      <c r="AB30" s="128"/>
    </row>
    <row r="31" customFormat="false" ht="10.5" hidden="false" customHeight="true" outlineLevel="0" collapsed="false">
      <c r="A31" s="80" t="n">
        <f aca="false">$A$3</f>
        <v>37120</v>
      </c>
      <c r="B31" s="80"/>
      <c r="C31" s="81"/>
      <c r="D31" s="82" t="n">
        <v>23</v>
      </c>
      <c r="E31" s="82" t="n">
        <v>24</v>
      </c>
      <c r="F31" s="83" t="n">
        <f aca="false">+E31-D31+1</f>
        <v>2</v>
      </c>
      <c r="G31" s="84" t="s">
        <v>206</v>
      </c>
      <c r="H31" s="84" t="s">
        <v>207</v>
      </c>
      <c r="I31" s="85" t="n">
        <v>55</v>
      </c>
      <c r="J31" s="82" t="n">
        <f aca="false">F31*I31</f>
        <v>110</v>
      </c>
      <c r="K31" s="99"/>
      <c r="L31" s="87" t="n">
        <v>50</v>
      </c>
      <c r="M31" s="88" t="s">
        <v>67</v>
      </c>
      <c r="N31" s="89" t="n">
        <v>50</v>
      </c>
      <c r="O31" s="90"/>
      <c r="P31" s="90"/>
      <c r="Q31" s="91"/>
      <c r="R31" s="92"/>
      <c r="S31" s="93"/>
      <c r="T31" s="82"/>
      <c r="U31" s="94" t="s">
        <v>208</v>
      </c>
      <c r="V31" s="95" t="n">
        <v>1</v>
      </c>
      <c r="W31" s="96" t="n">
        <f aca="false">N31-(N31*V31)</f>
        <v>0</v>
      </c>
      <c r="X31" s="255" t="n">
        <f aca="false">(J31*N31)-(J31*L31)-(J31*O31)-(J31*P31)-(J31*Q31)-(J31*R31)-(J31*W31)</f>
        <v>0</v>
      </c>
      <c r="Y31" s="256" t="str">
        <f aca="true">CELL("filename",$A$1)</f>
        <v>'file:///mnt/12tb/@roms/datasets/enron/EDRM Enron Email Data Set v2 XML/filtered-attachments/xls/RT_STCA_August.xls'#$Aug17</v>
      </c>
      <c r="Z31" s="257"/>
      <c r="AA31" s="258"/>
      <c r="AB31" s="258"/>
    </row>
    <row r="32" customFormat="false" ht="11.25" hidden="false" customHeight="true" outlineLevel="0" collapsed="false">
      <c r="A32" s="104" t="n">
        <v>37120</v>
      </c>
      <c r="B32" s="104"/>
      <c r="C32" s="104" t="s">
        <v>24</v>
      </c>
      <c r="D32" s="60" t="n">
        <v>1</v>
      </c>
      <c r="E32" s="60" t="n">
        <v>1</v>
      </c>
      <c r="F32" s="105" t="n">
        <f aca="false">(E32-D32)+1</f>
        <v>1</v>
      </c>
      <c r="G32" s="106" t="s">
        <v>83</v>
      </c>
      <c r="H32" s="106" t="s">
        <v>54</v>
      </c>
      <c r="I32" s="60" t="n">
        <v>30</v>
      </c>
      <c r="J32" s="60" t="n">
        <f aca="false">I32*F32</f>
        <v>30</v>
      </c>
      <c r="K32" s="259"/>
      <c r="L32" s="260" t="n">
        <v>32</v>
      </c>
      <c r="M32" s="107" t="s">
        <v>67</v>
      </c>
      <c r="N32" s="260" t="n">
        <v>32</v>
      </c>
      <c r="O32" s="57"/>
      <c r="P32" s="58"/>
      <c r="Q32" s="58"/>
      <c r="R32" s="59"/>
      <c r="S32" s="59"/>
      <c r="T32" s="60"/>
      <c r="U32" s="61" t="s">
        <v>209</v>
      </c>
      <c r="V32" s="62" t="n">
        <v>1</v>
      </c>
      <c r="W32" s="63" t="n">
        <f aca="false">N32-(N32*V32)</f>
        <v>0</v>
      </c>
      <c r="X32" s="226" t="n">
        <f aca="false">(J32*N32)-(J32*L32)-(J32*O32)-(J32*P32)-(J32*Q32)-(J32*R32)-(J32*W32)</f>
        <v>0</v>
      </c>
      <c r="Y32" s="26"/>
      <c r="Z32" s="27"/>
      <c r="AA32" s="128"/>
      <c r="AB32" s="128"/>
    </row>
    <row r="33" customFormat="false" ht="10.5" hidden="false" customHeight="true" outlineLevel="0" collapsed="false">
      <c r="A33" s="104" t="n">
        <v>37120</v>
      </c>
      <c r="B33" s="104"/>
      <c r="C33" s="104" t="s">
        <v>24</v>
      </c>
      <c r="D33" s="60" t="n">
        <v>2</v>
      </c>
      <c r="E33" s="60" t="n">
        <v>2</v>
      </c>
      <c r="F33" s="105" t="n">
        <f aca="false">(E33-D33)+1</f>
        <v>1</v>
      </c>
      <c r="G33" s="106" t="s">
        <v>83</v>
      </c>
      <c r="H33" s="106" t="s">
        <v>54</v>
      </c>
      <c r="I33" s="60" t="n">
        <v>24</v>
      </c>
      <c r="J33" s="60" t="n">
        <f aca="false">I33*F33</f>
        <v>24</v>
      </c>
      <c r="K33" s="259"/>
      <c r="L33" s="260" t="n">
        <v>32</v>
      </c>
      <c r="M33" s="107" t="s">
        <v>67</v>
      </c>
      <c r="N33" s="260" t="n">
        <v>32</v>
      </c>
      <c r="O33" s="57"/>
      <c r="P33" s="58"/>
      <c r="Q33" s="58"/>
      <c r="R33" s="59"/>
      <c r="S33" s="59"/>
      <c r="T33" s="60"/>
      <c r="U33" s="61" t="s">
        <v>209</v>
      </c>
      <c r="V33" s="62" t="n">
        <v>1</v>
      </c>
      <c r="W33" s="63" t="n">
        <f aca="false">N33-(N33*V33)</f>
        <v>0</v>
      </c>
      <c r="X33" s="226" t="n">
        <f aca="false">(J33*N33)-(J33*L33)-(J33*O33)-(J33*P33)-(J33*Q33)-(J33*R33)-(J33*W33)</f>
        <v>0</v>
      </c>
      <c r="Y33" s="26"/>
      <c r="Z33" s="27"/>
      <c r="AA33" s="128"/>
      <c r="AB33" s="128"/>
    </row>
    <row r="34" customFormat="false" ht="11.25" hidden="false" customHeight="true" outlineLevel="0" collapsed="false">
      <c r="A34" s="104" t="n">
        <v>37120</v>
      </c>
      <c r="B34" s="104"/>
      <c r="C34" s="104" t="s">
        <v>24</v>
      </c>
      <c r="D34" s="60" t="n">
        <v>2</v>
      </c>
      <c r="E34" s="60" t="n">
        <v>2</v>
      </c>
      <c r="F34" s="105" t="n">
        <f aca="false">(E34-D34)+1</f>
        <v>1</v>
      </c>
      <c r="G34" s="106" t="s">
        <v>25</v>
      </c>
      <c r="H34" s="106" t="s">
        <v>34</v>
      </c>
      <c r="I34" s="60" t="n">
        <v>6</v>
      </c>
      <c r="J34" s="60" t="n">
        <f aca="false">I34*F34</f>
        <v>6</v>
      </c>
      <c r="K34" s="259"/>
      <c r="L34" s="260" t="n">
        <v>25</v>
      </c>
      <c r="M34" s="107" t="s">
        <v>67</v>
      </c>
      <c r="N34" s="260" t="n">
        <v>25</v>
      </c>
      <c r="O34" s="57"/>
      <c r="P34" s="58"/>
      <c r="Q34" s="58"/>
      <c r="R34" s="59"/>
      <c r="S34" s="59"/>
      <c r="T34" s="60"/>
      <c r="U34" s="61" t="s">
        <v>210</v>
      </c>
      <c r="V34" s="62" t="n">
        <v>1</v>
      </c>
      <c r="W34" s="63" t="n">
        <f aca="false">N34-(N34*V34)</f>
        <v>0</v>
      </c>
      <c r="X34" s="226" t="n">
        <f aca="false">(J34*N34)-(J34*L34)-(J34*O34)-(J34*P34)-(J34*Q34)-(J34*R34)-(J34*W34)</f>
        <v>0</v>
      </c>
      <c r="Y34" s="26"/>
      <c r="Z34" s="27"/>
      <c r="AA34" s="128"/>
      <c r="AB34" s="128"/>
    </row>
    <row r="35" customFormat="false" ht="11.25" hidden="false" customHeight="true" outlineLevel="0" collapsed="false">
      <c r="A35" s="104" t="n">
        <v>37120</v>
      </c>
      <c r="B35" s="104"/>
      <c r="C35" s="104" t="s">
        <v>24</v>
      </c>
      <c r="D35" s="60" t="n">
        <v>3</v>
      </c>
      <c r="E35" s="60" t="n">
        <v>3</v>
      </c>
      <c r="F35" s="105" t="n">
        <f aca="false">(E35-D35)+1</f>
        <v>1</v>
      </c>
      <c r="G35" s="106" t="s">
        <v>25</v>
      </c>
      <c r="H35" s="106" t="s">
        <v>34</v>
      </c>
      <c r="I35" s="60" t="n">
        <v>20</v>
      </c>
      <c r="J35" s="60" t="n">
        <f aca="false">I35*F35</f>
        <v>20</v>
      </c>
      <c r="K35" s="259"/>
      <c r="L35" s="260" t="n">
        <v>25</v>
      </c>
      <c r="M35" s="107" t="s">
        <v>67</v>
      </c>
      <c r="N35" s="260" t="n">
        <v>25</v>
      </c>
      <c r="O35" s="57"/>
      <c r="P35" s="58"/>
      <c r="Q35" s="58"/>
      <c r="R35" s="59"/>
      <c r="S35" s="59"/>
      <c r="T35" s="60"/>
      <c r="U35" s="61" t="s">
        <v>210</v>
      </c>
      <c r="V35" s="62" t="n">
        <v>1</v>
      </c>
      <c r="W35" s="63" t="n">
        <f aca="false">N35-(N35*V35)</f>
        <v>0</v>
      </c>
      <c r="X35" s="226" t="n">
        <f aca="false">(J35*N35)-(J35*L35)-(J35*O35)-(J35*P35)-(J35*Q35)-(J35*R35)-(J35*W35)</f>
        <v>0</v>
      </c>
      <c r="Y35" s="26"/>
      <c r="Z35" s="27"/>
      <c r="AA35" s="128"/>
      <c r="AB35" s="128"/>
    </row>
    <row r="36" customFormat="false" ht="10.5" hidden="false" customHeight="true" outlineLevel="0" collapsed="false">
      <c r="A36" s="104" t="n">
        <v>37120</v>
      </c>
      <c r="B36" s="104"/>
      <c r="C36" s="104" t="s">
        <v>24</v>
      </c>
      <c r="D36" s="60" t="n">
        <v>4</v>
      </c>
      <c r="E36" s="60" t="n">
        <v>4</v>
      </c>
      <c r="F36" s="105" t="n">
        <f aca="false">(E36-D36)+1</f>
        <v>1</v>
      </c>
      <c r="G36" s="106" t="s">
        <v>25</v>
      </c>
      <c r="H36" s="106" t="s">
        <v>34</v>
      </c>
      <c r="I36" s="60" t="n">
        <v>24</v>
      </c>
      <c r="J36" s="60" t="n">
        <f aca="false">I36*F36</f>
        <v>24</v>
      </c>
      <c r="K36" s="259"/>
      <c r="L36" s="260" t="n">
        <v>25</v>
      </c>
      <c r="M36" s="107" t="s">
        <v>67</v>
      </c>
      <c r="N36" s="260" t="n">
        <v>25</v>
      </c>
      <c r="O36" s="57"/>
      <c r="P36" s="58"/>
      <c r="Q36" s="58"/>
      <c r="R36" s="59"/>
      <c r="S36" s="59"/>
      <c r="T36" s="60"/>
      <c r="U36" s="61" t="s">
        <v>210</v>
      </c>
      <c r="V36" s="62" t="n">
        <v>1</v>
      </c>
      <c r="W36" s="63" t="n">
        <f aca="false">N36-(N36*V36)</f>
        <v>0</v>
      </c>
      <c r="X36" s="226" t="n">
        <f aca="false">(J36*N36)-(J36*L36)-(J36*O36)-(J36*P36)-(J36*Q36)-(J36*R36)-(J36*W36)</f>
        <v>0</v>
      </c>
      <c r="Y36" s="26"/>
      <c r="Z36" s="27"/>
      <c r="AA36" s="128"/>
      <c r="AB36" s="128"/>
    </row>
    <row r="37" customFormat="false" ht="11.25" hidden="false" customHeight="true" outlineLevel="0" collapsed="false">
      <c r="A37" s="134" t="n">
        <v>37120</v>
      </c>
      <c r="B37" s="134"/>
      <c r="C37" s="134" t="s">
        <v>24</v>
      </c>
      <c r="D37" s="135" t="n">
        <v>3</v>
      </c>
      <c r="E37" s="135" t="n">
        <v>3</v>
      </c>
      <c r="F37" s="136" t="n">
        <f aca="false">(E37-D37)+1</f>
        <v>1</v>
      </c>
      <c r="G37" s="137" t="s">
        <v>25</v>
      </c>
      <c r="H37" s="137" t="s">
        <v>62</v>
      </c>
      <c r="I37" s="135" t="n">
        <v>10</v>
      </c>
      <c r="J37" s="135" t="n">
        <f aca="false">I37*F37</f>
        <v>10</v>
      </c>
      <c r="K37" s="228"/>
      <c r="L37" s="261" t="n">
        <v>30</v>
      </c>
      <c r="M37" s="140" t="s">
        <v>67</v>
      </c>
      <c r="N37" s="261" t="n">
        <v>30</v>
      </c>
      <c r="O37" s="141"/>
      <c r="P37" s="142"/>
      <c r="Q37" s="142"/>
      <c r="R37" s="143"/>
      <c r="S37" s="143"/>
      <c r="T37" s="135"/>
      <c r="U37" s="138" t="s">
        <v>211</v>
      </c>
      <c r="V37" s="144" t="n">
        <v>1</v>
      </c>
      <c r="W37" s="145" t="n">
        <f aca="false">N37-(N37*V37)</f>
        <v>0</v>
      </c>
      <c r="X37" s="226" t="n">
        <f aca="false">(J37*N37)-(J37*L37)-(J37*O37)-(J37*P37)-(J37*Q37)-(J37*R37)-(J37*W37)</f>
        <v>0</v>
      </c>
      <c r="Y37" s="26"/>
      <c r="Z37" s="27"/>
      <c r="AA37" s="128"/>
      <c r="AB37" s="128"/>
    </row>
    <row r="38" customFormat="false" ht="10.5" hidden="false" customHeight="true" outlineLevel="0" collapsed="false">
      <c r="A38" s="134" t="n">
        <v>37120</v>
      </c>
      <c r="B38" s="134"/>
      <c r="C38" s="134" t="s">
        <v>24</v>
      </c>
      <c r="D38" s="135" t="n">
        <v>4</v>
      </c>
      <c r="E38" s="135" t="n">
        <v>4</v>
      </c>
      <c r="F38" s="136" t="n">
        <f aca="false">(E38-D38)+1</f>
        <v>1</v>
      </c>
      <c r="G38" s="137" t="s">
        <v>25</v>
      </c>
      <c r="H38" s="137" t="s">
        <v>62</v>
      </c>
      <c r="I38" s="135" t="n">
        <v>6</v>
      </c>
      <c r="J38" s="135" t="n">
        <f aca="false">I38*F38</f>
        <v>6</v>
      </c>
      <c r="K38" s="228"/>
      <c r="L38" s="261" t="n">
        <v>30</v>
      </c>
      <c r="M38" s="140" t="s">
        <v>67</v>
      </c>
      <c r="N38" s="261" t="n">
        <v>30</v>
      </c>
      <c r="O38" s="141"/>
      <c r="P38" s="142"/>
      <c r="Q38" s="142"/>
      <c r="R38" s="143"/>
      <c r="S38" s="143"/>
      <c r="T38" s="135"/>
      <c r="U38" s="138" t="s">
        <v>211</v>
      </c>
      <c r="V38" s="144" t="n">
        <v>1</v>
      </c>
      <c r="W38" s="145" t="n">
        <f aca="false">N38-(N38*V38)</f>
        <v>0</v>
      </c>
      <c r="X38" s="226" t="n">
        <f aca="false">(J38*N38)-(J38*L38)-(J38*O38)-(J38*P38)-(J38*Q38)-(J38*R38)-(J38*W38)</f>
        <v>0</v>
      </c>
      <c r="Y38" s="26"/>
      <c r="Z38" s="27"/>
      <c r="AA38" s="128"/>
      <c r="AB38" s="128"/>
    </row>
    <row r="39" customFormat="false" ht="10.5" hidden="false" customHeight="true" outlineLevel="0" collapsed="false">
      <c r="A39" s="134" t="n">
        <v>37120</v>
      </c>
      <c r="B39" s="134"/>
      <c r="C39" s="134" t="s">
        <v>24</v>
      </c>
      <c r="D39" s="135" t="n">
        <v>5</v>
      </c>
      <c r="E39" s="135" t="n">
        <v>5</v>
      </c>
      <c r="F39" s="136" t="n">
        <f aca="false">(E39-D39)+1</f>
        <v>1</v>
      </c>
      <c r="G39" s="137" t="s">
        <v>25</v>
      </c>
      <c r="H39" s="137" t="s">
        <v>62</v>
      </c>
      <c r="I39" s="135" t="n">
        <v>18</v>
      </c>
      <c r="J39" s="135" t="n">
        <f aca="false">I39*F39</f>
        <v>18</v>
      </c>
      <c r="K39" s="228"/>
      <c r="L39" s="261" t="n">
        <v>30</v>
      </c>
      <c r="M39" s="140" t="s">
        <v>67</v>
      </c>
      <c r="N39" s="261" t="n">
        <v>30</v>
      </c>
      <c r="O39" s="141"/>
      <c r="P39" s="142"/>
      <c r="Q39" s="142"/>
      <c r="R39" s="143"/>
      <c r="S39" s="143"/>
      <c r="T39" s="135"/>
      <c r="U39" s="138" t="s">
        <v>211</v>
      </c>
      <c r="V39" s="144" t="n">
        <v>1</v>
      </c>
      <c r="W39" s="145" t="n">
        <f aca="false">N39-(N39*V39)</f>
        <v>0</v>
      </c>
      <c r="X39" s="226" t="n">
        <f aca="false">(J39*N39)-(J39*L39)-(J39*O39)-(J39*P39)-(J39*Q39)-(J39*R39)-(J39*W39)</f>
        <v>0</v>
      </c>
      <c r="Y39" s="26"/>
      <c r="Z39" s="27"/>
      <c r="AA39" s="128"/>
      <c r="AB39" s="128"/>
    </row>
    <row r="40" customFormat="false" ht="10.5" hidden="false" customHeight="true" outlineLevel="0" collapsed="false">
      <c r="A40" s="134" t="n">
        <v>37120</v>
      </c>
      <c r="B40" s="134"/>
      <c r="C40" s="134" t="s">
        <v>24</v>
      </c>
      <c r="D40" s="135" t="n">
        <v>6</v>
      </c>
      <c r="E40" s="135" t="n">
        <v>6</v>
      </c>
      <c r="F40" s="136" t="n">
        <f aca="false">(E40-D40)+1</f>
        <v>1</v>
      </c>
      <c r="G40" s="137" t="s">
        <v>25</v>
      </c>
      <c r="H40" s="137" t="s">
        <v>62</v>
      </c>
      <c r="I40" s="135" t="n">
        <v>30</v>
      </c>
      <c r="J40" s="135" t="n">
        <f aca="false">I40*F40</f>
        <v>30</v>
      </c>
      <c r="K40" s="228"/>
      <c r="L40" s="261" t="n">
        <v>30</v>
      </c>
      <c r="M40" s="140" t="s">
        <v>67</v>
      </c>
      <c r="N40" s="261" t="n">
        <v>30</v>
      </c>
      <c r="O40" s="141"/>
      <c r="P40" s="142"/>
      <c r="Q40" s="142"/>
      <c r="R40" s="143"/>
      <c r="S40" s="143"/>
      <c r="T40" s="135"/>
      <c r="U40" s="138" t="s">
        <v>211</v>
      </c>
      <c r="V40" s="144" t="n">
        <v>1</v>
      </c>
      <c r="W40" s="145" t="n">
        <f aca="false">N40-(N40*V40)</f>
        <v>0</v>
      </c>
      <c r="X40" s="226" t="n">
        <f aca="false">(J40*N40)-(J40*L40)-(J40*O40)-(J40*P40)-(J40*Q40)-(J40*R40)-(J40*W40)</f>
        <v>0</v>
      </c>
      <c r="Y40" s="26"/>
      <c r="Z40" s="27"/>
      <c r="AA40" s="128"/>
      <c r="AB40" s="128"/>
    </row>
    <row r="41" customFormat="false" ht="10.5" hidden="false" customHeight="true" outlineLevel="0" collapsed="false">
      <c r="A41" s="104" t="n">
        <v>37120</v>
      </c>
      <c r="B41" s="104"/>
      <c r="C41" s="104" t="s">
        <v>24</v>
      </c>
      <c r="D41" s="60" t="n">
        <v>5</v>
      </c>
      <c r="E41" s="60" t="n">
        <v>5</v>
      </c>
      <c r="F41" s="105" t="n">
        <f aca="false">(E41-D41)+1</f>
        <v>1</v>
      </c>
      <c r="G41" s="106" t="s">
        <v>25</v>
      </c>
      <c r="H41" s="106" t="s">
        <v>84</v>
      </c>
      <c r="I41" s="60" t="n">
        <v>12</v>
      </c>
      <c r="J41" s="60" t="n">
        <f aca="false">I41*F41</f>
        <v>12</v>
      </c>
      <c r="K41" s="259"/>
      <c r="L41" s="260" t="n">
        <v>35</v>
      </c>
      <c r="M41" s="107" t="s">
        <v>67</v>
      </c>
      <c r="N41" s="260" t="n">
        <v>35</v>
      </c>
      <c r="O41" s="57"/>
      <c r="P41" s="58"/>
      <c r="Q41" s="58"/>
      <c r="R41" s="59"/>
      <c r="S41" s="59"/>
      <c r="T41" s="60"/>
      <c r="U41" s="61" t="s">
        <v>212</v>
      </c>
      <c r="V41" s="62" t="n">
        <v>1</v>
      </c>
      <c r="W41" s="63" t="n">
        <f aca="false">N41-(N41*V41)</f>
        <v>0</v>
      </c>
      <c r="X41" s="226" t="n">
        <f aca="false">(J41*N41)-(J41*L41)-(J41*O41)-(J41*P41)-(J41*Q41)-(J41*R41)-(J41*W41)</f>
        <v>0</v>
      </c>
      <c r="Y41" s="26"/>
      <c r="Z41" s="27"/>
      <c r="AA41" s="128"/>
      <c r="AB41" s="1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7" activeCellId="0" sqref="I27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3" min="2" style="0" width="9.06"/>
    <col collapsed="false" customWidth="true" hidden="false" outlineLevel="0" max="7" min="7" style="0" width="9.7"/>
    <col collapsed="false" customWidth="true" hidden="false" outlineLevel="0" max="8" min="8" style="0" width="10.85"/>
    <col collapsed="false" customWidth="false" hidden="true" outlineLevel="0" max="11" min="11" style="0" width="9.06"/>
    <col collapsed="false" customWidth="false" hidden="true" outlineLevel="0" max="29" min="14" style="0" width="9.06"/>
  </cols>
  <sheetData>
    <row r="1" customFormat="false" ht="27.7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5" t="s">
        <v>11</v>
      </c>
      <c r="M1" s="6" t="s">
        <v>12</v>
      </c>
      <c r="N1" s="7" t="s">
        <v>11</v>
      </c>
      <c r="O1" s="7" t="s">
        <v>13</v>
      </c>
      <c r="P1" s="8" t="s">
        <v>14</v>
      </c>
      <c r="Q1" s="8" t="s">
        <v>15</v>
      </c>
      <c r="R1" s="8" t="s">
        <v>16</v>
      </c>
      <c r="S1" s="5" t="s">
        <v>17</v>
      </c>
      <c r="T1" s="4" t="s">
        <v>18</v>
      </c>
      <c r="U1" s="7" t="s">
        <v>19</v>
      </c>
      <c r="V1" s="9" t="s">
        <v>20</v>
      </c>
      <c r="W1" s="10" t="s">
        <v>21</v>
      </c>
      <c r="X1" s="10" t="s">
        <v>22</v>
      </c>
      <c r="Y1" s="11" t="s">
        <v>23</v>
      </c>
      <c r="Z1" s="12"/>
      <c r="AA1" s="127"/>
      <c r="AB1" s="127"/>
      <c r="AC1" s="127"/>
    </row>
    <row r="3" customFormat="false" ht="10.5" hidden="false" customHeight="true" outlineLevel="0" collapsed="false">
      <c r="A3" s="80" t="n">
        <v>37121</v>
      </c>
      <c r="B3" s="80"/>
      <c r="C3" s="81"/>
      <c r="D3" s="82" t="n">
        <v>1</v>
      </c>
      <c r="E3" s="82" t="n">
        <v>1</v>
      </c>
      <c r="F3" s="83" t="n">
        <v>1</v>
      </c>
      <c r="G3" s="84" t="s">
        <v>25</v>
      </c>
      <c r="H3" s="84" t="s">
        <v>34</v>
      </c>
      <c r="I3" s="85" t="n">
        <v>5</v>
      </c>
      <c r="J3" s="82" t="n">
        <v>5</v>
      </c>
      <c r="K3" s="99"/>
      <c r="L3" s="87" t="n">
        <v>20</v>
      </c>
      <c r="M3" s="88" t="s">
        <v>67</v>
      </c>
      <c r="N3" s="87" t="n">
        <v>20</v>
      </c>
      <c r="O3" s="90"/>
      <c r="P3" s="90"/>
      <c r="Q3" s="91"/>
      <c r="R3" s="92"/>
      <c r="S3" s="93"/>
      <c r="T3" s="82"/>
      <c r="U3" s="94" t="s">
        <v>213</v>
      </c>
      <c r="V3" s="95" t="n">
        <v>1</v>
      </c>
      <c r="W3" s="96" t="n">
        <v>0</v>
      </c>
      <c r="X3" s="25" t="n">
        <v>0</v>
      </c>
      <c r="Y3" s="97" t="s">
        <v>214</v>
      </c>
      <c r="Z3" s="98"/>
      <c r="AA3" s="128"/>
      <c r="AB3" s="128"/>
      <c r="AC3" s="128"/>
    </row>
    <row r="4" customFormat="false" ht="10.5" hidden="false" customHeight="true" outlineLevel="0" collapsed="false">
      <c r="A4" s="13" t="n">
        <v>37121</v>
      </c>
      <c r="B4" s="13"/>
      <c r="C4" s="262"/>
      <c r="D4" s="263" t="n">
        <v>1</v>
      </c>
      <c r="E4" s="263" t="n">
        <v>1</v>
      </c>
      <c r="F4" s="264" t="n">
        <v>1</v>
      </c>
      <c r="G4" s="16" t="s">
        <v>25</v>
      </c>
      <c r="H4" s="16" t="s">
        <v>215</v>
      </c>
      <c r="I4" s="14" t="n">
        <v>25</v>
      </c>
      <c r="J4" s="263" t="n">
        <v>25</v>
      </c>
      <c r="K4" s="17"/>
      <c r="L4" s="265" t="n">
        <v>35</v>
      </c>
      <c r="M4" s="19" t="s">
        <v>67</v>
      </c>
      <c r="N4" s="265" t="n">
        <v>35</v>
      </c>
      <c r="O4" s="20"/>
      <c r="P4" s="20"/>
      <c r="Q4" s="21"/>
      <c r="R4" s="22"/>
      <c r="S4" s="266"/>
      <c r="T4" s="263"/>
      <c r="U4" s="267" t="s">
        <v>216</v>
      </c>
      <c r="V4" s="23" t="n">
        <v>1</v>
      </c>
      <c r="W4" s="24" t="n">
        <v>0</v>
      </c>
      <c r="X4" s="25" t="n">
        <v>0</v>
      </c>
      <c r="Y4" s="97" t="s">
        <v>214</v>
      </c>
      <c r="Z4" s="98"/>
      <c r="AA4" s="128"/>
      <c r="AB4" s="128"/>
      <c r="AC4" s="128"/>
    </row>
    <row r="5" customFormat="false" ht="10.5" hidden="false" customHeight="true" outlineLevel="0" collapsed="false">
      <c r="A5" s="80" t="n">
        <v>37121</v>
      </c>
      <c r="B5" s="80"/>
      <c r="C5" s="81"/>
      <c r="D5" s="82" t="n">
        <v>2</v>
      </c>
      <c r="E5" s="82" t="n">
        <v>2</v>
      </c>
      <c r="F5" s="83" t="n">
        <v>1</v>
      </c>
      <c r="G5" s="84" t="s">
        <v>25</v>
      </c>
      <c r="H5" s="84" t="s">
        <v>34</v>
      </c>
      <c r="I5" s="85" t="n">
        <v>27</v>
      </c>
      <c r="J5" s="82" t="n">
        <v>27</v>
      </c>
      <c r="K5" s="99"/>
      <c r="L5" s="87" t="n">
        <v>20</v>
      </c>
      <c r="M5" s="88" t="s">
        <v>67</v>
      </c>
      <c r="N5" s="87" t="n">
        <v>20</v>
      </c>
      <c r="O5" s="90"/>
      <c r="P5" s="90"/>
      <c r="Q5" s="91"/>
      <c r="R5" s="92"/>
      <c r="S5" s="93"/>
      <c r="T5" s="82"/>
      <c r="U5" s="94" t="s">
        <v>213</v>
      </c>
      <c r="V5" s="95" t="n">
        <v>1</v>
      </c>
      <c r="W5" s="96" t="n">
        <v>0</v>
      </c>
      <c r="X5" s="25" t="n">
        <v>0</v>
      </c>
      <c r="Y5" s="97" t="s">
        <v>214</v>
      </c>
      <c r="Z5" s="98"/>
      <c r="AA5" s="128"/>
      <c r="AB5" s="128"/>
      <c r="AC5" s="128"/>
    </row>
    <row r="6" customFormat="false" ht="10.5" hidden="false" customHeight="true" outlineLevel="0" collapsed="false">
      <c r="A6" s="13" t="n">
        <v>37121</v>
      </c>
      <c r="B6" s="13"/>
      <c r="C6" s="262"/>
      <c r="D6" s="263" t="n">
        <v>2</v>
      </c>
      <c r="E6" s="263" t="n">
        <v>2</v>
      </c>
      <c r="F6" s="264" t="n">
        <v>1</v>
      </c>
      <c r="G6" s="16" t="s">
        <v>25</v>
      </c>
      <c r="H6" s="16" t="s">
        <v>215</v>
      </c>
      <c r="I6" s="14" t="n">
        <v>3</v>
      </c>
      <c r="J6" s="263" t="n">
        <v>3</v>
      </c>
      <c r="K6" s="17"/>
      <c r="L6" s="265" t="n">
        <v>35</v>
      </c>
      <c r="M6" s="19" t="s">
        <v>67</v>
      </c>
      <c r="N6" s="265" t="n">
        <v>35</v>
      </c>
      <c r="O6" s="20"/>
      <c r="P6" s="20"/>
      <c r="Q6" s="21"/>
      <c r="R6" s="22"/>
      <c r="S6" s="266"/>
      <c r="T6" s="263"/>
      <c r="U6" s="267" t="s">
        <v>216</v>
      </c>
      <c r="V6" s="23" t="n">
        <v>1</v>
      </c>
      <c r="W6" s="24" t="n">
        <v>0</v>
      </c>
      <c r="X6" s="25" t="n">
        <v>0</v>
      </c>
      <c r="Y6" s="97" t="s">
        <v>214</v>
      </c>
      <c r="Z6" s="98"/>
      <c r="AA6" s="128"/>
      <c r="AB6" s="128"/>
      <c r="AC6" s="128"/>
    </row>
    <row r="7" customFormat="false" ht="10.5" hidden="false" customHeight="true" outlineLevel="0" collapsed="false">
      <c r="A7" s="80" t="n">
        <v>37121</v>
      </c>
      <c r="B7" s="80"/>
      <c r="C7" s="81"/>
      <c r="D7" s="82" t="n">
        <v>3</v>
      </c>
      <c r="E7" s="82" t="n">
        <v>5</v>
      </c>
      <c r="F7" s="83" t="n">
        <v>3</v>
      </c>
      <c r="G7" s="84" t="s">
        <v>25</v>
      </c>
      <c r="H7" s="84" t="s">
        <v>34</v>
      </c>
      <c r="I7" s="85" t="n">
        <v>30</v>
      </c>
      <c r="J7" s="82" t="n">
        <v>90</v>
      </c>
      <c r="K7" s="99"/>
      <c r="L7" s="87" t="n">
        <v>20</v>
      </c>
      <c r="M7" s="88" t="s">
        <v>67</v>
      </c>
      <c r="N7" s="87" t="n">
        <v>20</v>
      </c>
      <c r="O7" s="90"/>
      <c r="P7" s="90"/>
      <c r="Q7" s="91"/>
      <c r="R7" s="92"/>
      <c r="S7" s="93"/>
      <c r="T7" s="82"/>
      <c r="U7" s="94" t="s">
        <v>213</v>
      </c>
      <c r="V7" s="95" t="n">
        <v>1</v>
      </c>
      <c r="W7" s="96" t="n">
        <v>0</v>
      </c>
      <c r="X7" s="25" t="n">
        <v>0</v>
      </c>
      <c r="Y7" s="97" t="s">
        <v>214</v>
      </c>
      <c r="Z7" s="98"/>
      <c r="AA7" s="128"/>
      <c r="AB7" s="128"/>
      <c r="AC7" s="128"/>
    </row>
    <row r="8" customFormat="false" ht="9.75" hidden="false" customHeight="true" outlineLevel="0" collapsed="false">
      <c r="A8" s="80" t="n">
        <v>37121</v>
      </c>
      <c r="B8" s="80"/>
      <c r="C8" s="81"/>
      <c r="D8" s="82" t="n">
        <v>6</v>
      </c>
      <c r="E8" s="82" t="n">
        <v>6</v>
      </c>
      <c r="F8" s="83" t="n">
        <v>1</v>
      </c>
      <c r="G8" s="84" t="s">
        <v>25</v>
      </c>
      <c r="H8" s="84" t="s">
        <v>34</v>
      </c>
      <c r="I8" s="85" t="n">
        <v>17</v>
      </c>
      <c r="J8" s="82" t="n">
        <v>17</v>
      </c>
      <c r="K8" s="99"/>
      <c r="L8" s="87" t="n">
        <v>20</v>
      </c>
      <c r="M8" s="88" t="s">
        <v>67</v>
      </c>
      <c r="N8" s="87" t="n">
        <v>20</v>
      </c>
      <c r="O8" s="90"/>
      <c r="P8" s="90"/>
      <c r="Q8" s="91"/>
      <c r="R8" s="92"/>
      <c r="S8" s="93"/>
      <c r="T8" s="82"/>
      <c r="U8" s="94" t="s">
        <v>213</v>
      </c>
      <c r="V8" s="95" t="n">
        <v>1</v>
      </c>
      <c r="W8" s="96" t="n">
        <v>0</v>
      </c>
      <c r="X8" s="25" t="n">
        <v>0</v>
      </c>
      <c r="Y8" s="97" t="s">
        <v>214</v>
      </c>
      <c r="Z8" s="98"/>
      <c r="AA8" s="128"/>
      <c r="AB8" s="128"/>
      <c r="AC8" s="128"/>
    </row>
    <row r="9" customFormat="false" ht="10.5" hidden="false" customHeight="true" outlineLevel="0" collapsed="false">
      <c r="A9" s="13" t="n">
        <v>37121</v>
      </c>
      <c r="B9" s="13"/>
      <c r="C9" s="262"/>
      <c r="D9" s="263" t="n">
        <v>6</v>
      </c>
      <c r="E9" s="263" t="n">
        <v>6</v>
      </c>
      <c r="F9" s="264" t="n">
        <v>1</v>
      </c>
      <c r="G9" s="16" t="s">
        <v>25</v>
      </c>
      <c r="H9" s="16" t="s">
        <v>215</v>
      </c>
      <c r="I9" s="14" t="n">
        <v>13</v>
      </c>
      <c r="J9" s="263" t="n">
        <v>13</v>
      </c>
      <c r="K9" s="17"/>
      <c r="L9" s="265" t="n">
        <v>35</v>
      </c>
      <c r="M9" s="19" t="s">
        <v>67</v>
      </c>
      <c r="N9" s="265" t="n">
        <v>35</v>
      </c>
      <c r="O9" s="20"/>
      <c r="P9" s="20"/>
      <c r="Q9" s="21"/>
      <c r="R9" s="22"/>
      <c r="S9" s="266"/>
      <c r="T9" s="263"/>
      <c r="U9" s="267" t="s">
        <v>216</v>
      </c>
      <c r="V9" s="23" t="n">
        <v>1</v>
      </c>
      <c r="W9" s="24" t="n">
        <v>0</v>
      </c>
      <c r="X9" s="25" t="n">
        <v>0</v>
      </c>
      <c r="Y9" s="97" t="s">
        <v>214</v>
      </c>
      <c r="Z9" s="98"/>
      <c r="AA9" s="128"/>
      <c r="AB9" s="128"/>
      <c r="AC9" s="128"/>
    </row>
    <row r="10" customFormat="false" ht="9.75" hidden="false" customHeight="true" outlineLevel="0" collapsed="false">
      <c r="A10" s="80" t="n">
        <v>37121</v>
      </c>
      <c r="B10" s="80"/>
      <c r="C10" s="81"/>
      <c r="D10" s="82" t="n">
        <v>7</v>
      </c>
      <c r="E10" s="82" t="n">
        <v>9</v>
      </c>
      <c r="F10" s="83" t="n">
        <v>3</v>
      </c>
      <c r="G10" s="84" t="s">
        <v>25</v>
      </c>
      <c r="H10" s="84" t="s">
        <v>34</v>
      </c>
      <c r="I10" s="85" t="n">
        <v>25</v>
      </c>
      <c r="J10" s="82" t="n">
        <v>75</v>
      </c>
      <c r="K10" s="99"/>
      <c r="L10" s="87" t="n">
        <v>25</v>
      </c>
      <c r="M10" s="88" t="s">
        <v>67</v>
      </c>
      <c r="N10" s="87" t="n">
        <v>25</v>
      </c>
      <c r="O10" s="90"/>
      <c r="P10" s="90"/>
      <c r="Q10" s="91"/>
      <c r="R10" s="92"/>
      <c r="S10" s="93"/>
      <c r="T10" s="82"/>
      <c r="U10" s="94" t="s">
        <v>213</v>
      </c>
      <c r="V10" s="95" t="n">
        <v>1</v>
      </c>
      <c r="W10" s="96" t="n">
        <v>0</v>
      </c>
      <c r="X10" s="25" t="n">
        <v>0</v>
      </c>
      <c r="Y10" s="97" t="s">
        <v>214</v>
      </c>
      <c r="Z10" s="98"/>
      <c r="AA10" s="128"/>
      <c r="AB10" s="128"/>
      <c r="AC10" s="128"/>
    </row>
    <row r="11" customFormat="false" ht="9.75" hidden="false" customHeight="true" outlineLevel="0" collapsed="false">
      <c r="A11" s="108" t="n">
        <v>37121</v>
      </c>
      <c r="B11" s="108"/>
      <c r="C11" s="268"/>
      <c r="D11" s="269" t="n">
        <v>10</v>
      </c>
      <c r="E11" s="269" t="n">
        <v>12</v>
      </c>
      <c r="F11" s="270" t="n">
        <v>3</v>
      </c>
      <c r="G11" s="111" t="s">
        <v>25</v>
      </c>
      <c r="H11" s="111" t="s">
        <v>27</v>
      </c>
      <c r="I11" s="109" t="n">
        <v>25</v>
      </c>
      <c r="J11" s="269" t="n">
        <v>75</v>
      </c>
      <c r="K11" s="112"/>
      <c r="L11" s="271" t="n">
        <v>44</v>
      </c>
      <c r="M11" s="114" t="s">
        <v>67</v>
      </c>
      <c r="N11" s="271" t="n">
        <v>44</v>
      </c>
      <c r="O11" s="115"/>
      <c r="P11" s="115"/>
      <c r="Q11" s="116"/>
      <c r="R11" s="117"/>
      <c r="S11" s="272"/>
      <c r="T11" s="269"/>
      <c r="U11" s="273" t="s">
        <v>217</v>
      </c>
      <c r="V11" s="118" t="n">
        <v>1</v>
      </c>
      <c r="W11" s="119" t="n">
        <v>0</v>
      </c>
      <c r="X11" s="25" t="n">
        <v>0</v>
      </c>
      <c r="Y11" s="97" t="s">
        <v>214</v>
      </c>
      <c r="Z11" s="98"/>
      <c r="AA11" s="128"/>
      <c r="AB11" s="128"/>
      <c r="AC11" s="128"/>
    </row>
    <row r="12" customFormat="false" ht="9.75" hidden="false" customHeight="true" outlineLevel="0" collapsed="false">
      <c r="A12" s="202" t="n">
        <v>37121</v>
      </c>
      <c r="B12" s="202"/>
      <c r="C12" s="274"/>
      <c r="D12" s="275" t="n">
        <v>13</v>
      </c>
      <c r="E12" s="275" t="n">
        <v>14</v>
      </c>
      <c r="F12" s="276" t="n">
        <v>2</v>
      </c>
      <c r="G12" s="205" t="s">
        <v>25</v>
      </c>
      <c r="H12" s="205" t="s">
        <v>32</v>
      </c>
      <c r="I12" s="203" t="n">
        <v>25</v>
      </c>
      <c r="J12" s="275" t="n">
        <v>50</v>
      </c>
      <c r="K12" s="206"/>
      <c r="L12" s="277" t="n">
        <v>45</v>
      </c>
      <c r="M12" s="213" t="s">
        <v>67</v>
      </c>
      <c r="N12" s="277" t="n">
        <v>45</v>
      </c>
      <c r="O12" s="208"/>
      <c r="P12" s="208"/>
      <c r="Q12" s="209"/>
      <c r="R12" s="210"/>
      <c r="S12" s="278"/>
      <c r="T12" s="275"/>
      <c r="U12" s="279" t="s">
        <v>218</v>
      </c>
      <c r="V12" s="211" t="n">
        <v>1</v>
      </c>
      <c r="W12" s="212" t="n">
        <v>0</v>
      </c>
      <c r="X12" s="25" t="n">
        <v>0</v>
      </c>
      <c r="Y12" s="97" t="s">
        <v>214</v>
      </c>
      <c r="Z12" s="98"/>
      <c r="AA12" s="128"/>
      <c r="AB12" s="128"/>
      <c r="AC12" s="128"/>
    </row>
    <row r="13" customFormat="false" ht="9.75" hidden="false" customHeight="true" outlineLevel="0" collapsed="false">
      <c r="A13" s="202" t="n">
        <v>37121</v>
      </c>
      <c r="B13" s="202"/>
      <c r="C13" s="274"/>
      <c r="D13" s="275" t="n">
        <v>15</v>
      </c>
      <c r="E13" s="275" t="n">
        <v>15</v>
      </c>
      <c r="F13" s="276" t="n">
        <v>1</v>
      </c>
      <c r="G13" s="205" t="s">
        <v>25</v>
      </c>
      <c r="H13" s="205" t="s">
        <v>32</v>
      </c>
      <c r="I13" s="203" t="n">
        <v>24</v>
      </c>
      <c r="J13" s="275" t="n">
        <v>24</v>
      </c>
      <c r="K13" s="206"/>
      <c r="L13" s="277" t="n">
        <v>45</v>
      </c>
      <c r="M13" s="213" t="s">
        <v>67</v>
      </c>
      <c r="N13" s="277" t="n">
        <v>45</v>
      </c>
      <c r="O13" s="208"/>
      <c r="P13" s="208"/>
      <c r="Q13" s="209"/>
      <c r="R13" s="210"/>
      <c r="S13" s="278"/>
      <c r="T13" s="275"/>
      <c r="U13" s="279" t="s">
        <v>218</v>
      </c>
      <c r="V13" s="211" t="n">
        <v>1</v>
      </c>
      <c r="W13" s="212" t="n">
        <v>0</v>
      </c>
      <c r="X13" s="25" t="n">
        <v>0</v>
      </c>
      <c r="Y13" s="97" t="s">
        <v>214</v>
      </c>
      <c r="Z13" s="98"/>
      <c r="AA13" s="128"/>
      <c r="AB13" s="128"/>
      <c r="AC13" s="128"/>
    </row>
    <row r="14" customFormat="false" ht="9.75" hidden="false" customHeight="true" outlineLevel="0" collapsed="false">
      <c r="A14" s="28" t="n">
        <v>37121</v>
      </c>
      <c r="B14" s="28"/>
      <c r="C14" s="248"/>
      <c r="D14" s="249" t="n">
        <v>15</v>
      </c>
      <c r="E14" s="249" t="n">
        <v>15</v>
      </c>
      <c r="F14" s="250" t="n">
        <v>1</v>
      </c>
      <c r="G14" s="31" t="s">
        <v>25</v>
      </c>
      <c r="H14" s="31" t="s">
        <v>57</v>
      </c>
      <c r="I14" s="29" t="n">
        <v>1</v>
      </c>
      <c r="J14" s="249" t="n">
        <v>1</v>
      </c>
      <c r="K14" s="32"/>
      <c r="L14" s="171" t="n">
        <v>42</v>
      </c>
      <c r="M14" s="34" t="s">
        <v>67</v>
      </c>
      <c r="N14" s="171" t="n">
        <v>42</v>
      </c>
      <c r="O14" s="35"/>
      <c r="P14" s="35"/>
      <c r="Q14" s="36"/>
      <c r="R14" s="37"/>
      <c r="S14" s="251"/>
      <c r="T14" s="249"/>
      <c r="U14" s="252" t="s">
        <v>219</v>
      </c>
      <c r="V14" s="38" t="n">
        <v>1</v>
      </c>
      <c r="W14" s="39" t="n">
        <v>0</v>
      </c>
      <c r="X14" s="25" t="n">
        <v>0</v>
      </c>
      <c r="Y14" s="97" t="s">
        <v>214</v>
      </c>
      <c r="Z14" s="98"/>
      <c r="AA14" s="128"/>
      <c r="AB14" s="128"/>
      <c r="AC14" s="128"/>
    </row>
    <row r="15" customFormat="false" ht="9.75" hidden="false" customHeight="true" outlineLevel="0" collapsed="false">
      <c r="A15" s="202" t="n">
        <v>37121</v>
      </c>
      <c r="B15" s="202"/>
      <c r="C15" s="274"/>
      <c r="D15" s="275" t="n">
        <v>16</v>
      </c>
      <c r="E15" s="275" t="n">
        <v>16</v>
      </c>
      <c r="F15" s="276" t="n">
        <v>1</v>
      </c>
      <c r="G15" s="205" t="s">
        <v>25</v>
      </c>
      <c r="H15" s="205" t="s">
        <v>32</v>
      </c>
      <c r="I15" s="203" t="n">
        <v>25</v>
      </c>
      <c r="J15" s="275" t="n">
        <v>25</v>
      </c>
      <c r="K15" s="206"/>
      <c r="L15" s="277" t="n">
        <v>45</v>
      </c>
      <c r="M15" s="213" t="s">
        <v>67</v>
      </c>
      <c r="N15" s="277" t="n">
        <v>45</v>
      </c>
      <c r="O15" s="208"/>
      <c r="P15" s="208"/>
      <c r="Q15" s="209"/>
      <c r="R15" s="210"/>
      <c r="S15" s="278"/>
      <c r="T15" s="275"/>
      <c r="U15" s="279" t="s">
        <v>218</v>
      </c>
      <c r="V15" s="211" t="n">
        <v>1</v>
      </c>
      <c r="W15" s="212" t="n">
        <v>0</v>
      </c>
      <c r="X15" s="25" t="n">
        <v>0</v>
      </c>
      <c r="Y15" s="97" t="s">
        <v>214</v>
      </c>
      <c r="Z15" s="98"/>
      <c r="AA15" s="128"/>
      <c r="AB15" s="128"/>
      <c r="AC15" s="128"/>
    </row>
    <row r="16" customFormat="false" ht="9.75" hidden="false" customHeight="true" outlineLevel="0" collapsed="false">
      <c r="A16" s="108" t="n">
        <v>37121</v>
      </c>
      <c r="B16" s="108"/>
      <c r="C16" s="268"/>
      <c r="D16" s="269" t="n">
        <v>17</v>
      </c>
      <c r="E16" s="269" t="n">
        <v>18</v>
      </c>
      <c r="F16" s="270" t="n">
        <v>2</v>
      </c>
      <c r="G16" s="111" t="s">
        <v>25</v>
      </c>
      <c r="H16" s="111" t="s">
        <v>27</v>
      </c>
      <c r="I16" s="109" t="n">
        <v>25</v>
      </c>
      <c r="J16" s="269" t="n">
        <v>50</v>
      </c>
      <c r="K16" s="112"/>
      <c r="L16" s="271" t="n">
        <v>45</v>
      </c>
      <c r="M16" s="114" t="s">
        <v>67</v>
      </c>
      <c r="N16" s="271" t="n">
        <v>45</v>
      </c>
      <c r="O16" s="115"/>
      <c r="P16" s="115"/>
      <c r="Q16" s="116"/>
      <c r="R16" s="117"/>
      <c r="S16" s="272"/>
      <c r="T16" s="269"/>
      <c r="U16" s="273" t="s">
        <v>217</v>
      </c>
      <c r="V16" s="118" t="n">
        <v>1</v>
      </c>
      <c r="W16" s="119" t="n">
        <v>0</v>
      </c>
      <c r="X16" s="25" t="n">
        <v>0</v>
      </c>
      <c r="Y16" s="97" t="s">
        <v>214</v>
      </c>
      <c r="Z16" s="98"/>
      <c r="AA16" s="128"/>
      <c r="AB16" s="128"/>
      <c r="AC16" s="128"/>
    </row>
    <row r="17" customFormat="false" ht="10.5" hidden="false" customHeight="true" outlineLevel="0" collapsed="false">
      <c r="A17" s="13" t="n">
        <v>37121</v>
      </c>
      <c r="B17" s="13"/>
      <c r="C17" s="262"/>
      <c r="D17" s="263" t="n">
        <v>19</v>
      </c>
      <c r="E17" s="263" t="n">
        <v>20</v>
      </c>
      <c r="F17" s="264" t="n">
        <v>2</v>
      </c>
      <c r="G17" s="16" t="s">
        <v>25</v>
      </c>
      <c r="H17" s="16" t="s">
        <v>215</v>
      </c>
      <c r="I17" s="14" t="n">
        <v>25</v>
      </c>
      <c r="J17" s="263" t="n">
        <v>50</v>
      </c>
      <c r="K17" s="17"/>
      <c r="L17" s="265" t="n">
        <v>42</v>
      </c>
      <c r="M17" s="19" t="s">
        <v>67</v>
      </c>
      <c r="N17" s="265" t="n">
        <v>42</v>
      </c>
      <c r="O17" s="20"/>
      <c r="P17" s="20"/>
      <c r="Q17" s="21"/>
      <c r="R17" s="22"/>
      <c r="S17" s="266"/>
      <c r="T17" s="263"/>
      <c r="U17" s="267" t="s">
        <v>216</v>
      </c>
      <c r="V17" s="23" t="n">
        <v>1</v>
      </c>
      <c r="W17" s="24" t="n">
        <v>0</v>
      </c>
      <c r="X17" s="25" t="n">
        <v>0</v>
      </c>
      <c r="Y17" s="97" t="s">
        <v>214</v>
      </c>
      <c r="Z17" s="98"/>
      <c r="AA17" s="128"/>
      <c r="AB17" s="128"/>
      <c r="AC17" s="128"/>
    </row>
    <row r="18" customFormat="false" ht="9.75" hidden="false" customHeight="true" outlineLevel="0" collapsed="false">
      <c r="A18" s="108" t="n">
        <v>37121</v>
      </c>
      <c r="B18" s="108"/>
      <c r="C18" s="268"/>
      <c r="D18" s="269" t="n">
        <v>21</v>
      </c>
      <c r="E18" s="269" t="n">
        <v>21</v>
      </c>
      <c r="F18" s="270" t="n">
        <v>1</v>
      </c>
      <c r="G18" s="111" t="s">
        <v>25</v>
      </c>
      <c r="H18" s="111" t="s">
        <v>27</v>
      </c>
      <c r="I18" s="109" t="n">
        <v>25</v>
      </c>
      <c r="J18" s="269" t="n">
        <v>25</v>
      </c>
      <c r="K18" s="112"/>
      <c r="L18" s="271" t="n">
        <v>45</v>
      </c>
      <c r="M18" s="114" t="s">
        <v>67</v>
      </c>
      <c r="N18" s="271" t="n">
        <v>45</v>
      </c>
      <c r="O18" s="115"/>
      <c r="P18" s="115"/>
      <c r="Q18" s="116"/>
      <c r="R18" s="117"/>
      <c r="S18" s="272"/>
      <c r="T18" s="269"/>
      <c r="U18" s="273" t="s">
        <v>217</v>
      </c>
      <c r="V18" s="118" t="n">
        <v>1</v>
      </c>
      <c r="W18" s="119" t="n">
        <v>0</v>
      </c>
      <c r="X18" s="25" t="n">
        <v>0</v>
      </c>
      <c r="Y18" s="97" t="s">
        <v>214</v>
      </c>
      <c r="Z18" s="98"/>
      <c r="AA18" s="128"/>
      <c r="AB18" s="128"/>
      <c r="AC18" s="128"/>
    </row>
    <row r="19" customFormat="false" ht="9.75" hidden="false" customHeight="true" outlineLevel="0" collapsed="false">
      <c r="A19" s="80" t="n">
        <v>37121</v>
      </c>
      <c r="B19" s="80"/>
      <c r="C19" s="81"/>
      <c r="D19" s="82" t="n">
        <v>22</v>
      </c>
      <c r="E19" s="82" t="n">
        <v>22</v>
      </c>
      <c r="F19" s="83" t="n">
        <v>1</v>
      </c>
      <c r="G19" s="84" t="s">
        <v>25</v>
      </c>
      <c r="H19" s="84" t="s">
        <v>34</v>
      </c>
      <c r="I19" s="85" t="n">
        <v>25</v>
      </c>
      <c r="J19" s="82" t="n">
        <v>25</v>
      </c>
      <c r="K19" s="99"/>
      <c r="L19" s="87" t="n">
        <v>30</v>
      </c>
      <c r="M19" s="88" t="s">
        <v>67</v>
      </c>
      <c r="N19" s="87" t="n">
        <v>30</v>
      </c>
      <c r="O19" s="90"/>
      <c r="P19" s="90"/>
      <c r="Q19" s="91"/>
      <c r="R19" s="92"/>
      <c r="S19" s="93"/>
      <c r="T19" s="82"/>
      <c r="U19" s="94" t="s">
        <v>213</v>
      </c>
      <c r="V19" s="95" t="n">
        <v>1</v>
      </c>
      <c r="W19" s="96" t="n">
        <v>0</v>
      </c>
      <c r="X19" s="25" t="n">
        <v>0</v>
      </c>
      <c r="Y19" s="97" t="s">
        <v>214</v>
      </c>
      <c r="Z19" s="98"/>
      <c r="AA19" s="128"/>
      <c r="AB19" s="128"/>
      <c r="AC19" s="128"/>
    </row>
    <row r="20" customFormat="false" ht="9.75" hidden="false" customHeight="true" outlineLevel="0" collapsed="false">
      <c r="A20" s="108" t="n">
        <v>37121</v>
      </c>
      <c r="B20" s="108"/>
      <c r="C20" s="268"/>
      <c r="D20" s="269" t="n">
        <v>23</v>
      </c>
      <c r="E20" s="269" t="n">
        <v>24</v>
      </c>
      <c r="F20" s="270" t="n">
        <v>2</v>
      </c>
      <c r="G20" s="111" t="s">
        <v>25</v>
      </c>
      <c r="H20" s="111" t="s">
        <v>27</v>
      </c>
      <c r="I20" s="109" t="n">
        <v>30</v>
      </c>
      <c r="J20" s="269" t="n">
        <v>60</v>
      </c>
      <c r="K20" s="112"/>
      <c r="L20" s="271" t="n">
        <v>41</v>
      </c>
      <c r="M20" s="114" t="s">
        <v>67</v>
      </c>
      <c r="N20" s="271" t="n">
        <v>41</v>
      </c>
      <c r="O20" s="115"/>
      <c r="P20" s="115"/>
      <c r="Q20" s="116"/>
      <c r="R20" s="117"/>
      <c r="S20" s="272"/>
      <c r="T20" s="269"/>
      <c r="U20" s="273" t="s">
        <v>217</v>
      </c>
      <c r="V20" s="118" t="n">
        <v>1</v>
      </c>
      <c r="W20" s="119" t="n">
        <v>0</v>
      </c>
      <c r="X20" s="25" t="n">
        <v>0</v>
      </c>
      <c r="Y20" s="97" t="s">
        <v>214</v>
      </c>
      <c r="Z20" s="98"/>
      <c r="AA20" s="128"/>
      <c r="AB20" s="128"/>
      <c r="AC20" s="128"/>
    </row>
    <row r="21" customFormat="false" ht="10.5" hidden="false" customHeight="true" outlineLevel="0" collapsed="false">
      <c r="A21" s="159" t="n">
        <v>37121</v>
      </c>
      <c r="B21" s="159"/>
      <c r="C21" s="280"/>
      <c r="D21" s="281" t="n">
        <v>1</v>
      </c>
      <c r="E21" s="281" t="n">
        <v>1</v>
      </c>
      <c r="F21" s="282" t="n">
        <v>1</v>
      </c>
      <c r="G21" s="162" t="s">
        <v>206</v>
      </c>
      <c r="H21" s="162" t="s">
        <v>62</v>
      </c>
      <c r="I21" s="160" t="n">
        <v>10</v>
      </c>
      <c r="J21" s="281" t="n">
        <v>10</v>
      </c>
      <c r="K21" s="163"/>
      <c r="L21" s="164" t="n">
        <v>37</v>
      </c>
      <c r="M21" s="165" t="s">
        <v>67</v>
      </c>
      <c r="N21" s="283" t="n">
        <v>37</v>
      </c>
      <c r="O21" s="166"/>
      <c r="P21" s="166"/>
      <c r="Q21" s="167"/>
      <c r="R21" s="168"/>
      <c r="S21" s="284"/>
      <c r="T21" s="281"/>
      <c r="U21" s="285" t="s">
        <v>220</v>
      </c>
      <c r="V21" s="169" t="n">
        <v>1</v>
      </c>
      <c r="W21" s="170" t="n">
        <v>0</v>
      </c>
      <c r="X21" s="25" t="n">
        <v>0</v>
      </c>
      <c r="Y21" s="97" t="s">
        <v>214</v>
      </c>
      <c r="Z21" s="98"/>
      <c r="AA21" s="258"/>
      <c r="AB21" s="258"/>
      <c r="AC21" s="258"/>
    </row>
    <row r="22" customFormat="false" ht="10.5" hidden="false" customHeight="true" outlineLevel="0" collapsed="false">
      <c r="A22" s="130" t="n">
        <v>37121</v>
      </c>
      <c r="B22" s="130"/>
      <c r="C22" s="236"/>
      <c r="D22" s="237" t="n">
        <v>2</v>
      </c>
      <c r="E22" s="237" t="n">
        <v>2</v>
      </c>
      <c r="F22" s="238" t="n">
        <v>1</v>
      </c>
      <c r="G22" s="132" t="s">
        <v>221</v>
      </c>
      <c r="H22" s="132" t="s">
        <v>187</v>
      </c>
      <c r="I22" s="68" t="n">
        <v>6</v>
      </c>
      <c r="J22" s="237" t="n">
        <v>6</v>
      </c>
      <c r="K22" s="69"/>
      <c r="L22" s="239" t="n">
        <v>40</v>
      </c>
      <c r="M22" s="133" t="s">
        <v>67</v>
      </c>
      <c r="N22" s="64" t="n">
        <v>40</v>
      </c>
      <c r="O22" s="65"/>
      <c r="P22" s="65"/>
      <c r="Q22" s="66"/>
      <c r="R22" s="67"/>
      <c r="S22" s="240"/>
      <c r="T22" s="237"/>
      <c r="U22" s="241" t="s">
        <v>222</v>
      </c>
      <c r="V22" s="70" t="n">
        <v>1</v>
      </c>
      <c r="W22" s="71" t="n">
        <v>0</v>
      </c>
      <c r="X22" s="25" t="n">
        <v>0</v>
      </c>
      <c r="Y22" s="97" t="s">
        <v>214</v>
      </c>
      <c r="Z22" s="98"/>
      <c r="AA22" s="286"/>
      <c r="AB22" s="286"/>
      <c r="AC22" s="286"/>
    </row>
    <row r="23" customFormat="false" ht="10.5" hidden="false" customHeight="true" outlineLevel="0" collapsed="false">
      <c r="A23" s="130" t="n">
        <v>37121</v>
      </c>
      <c r="B23" s="130"/>
      <c r="C23" s="236"/>
      <c r="D23" s="237" t="n">
        <v>3</v>
      </c>
      <c r="E23" s="237" t="n">
        <v>4</v>
      </c>
      <c r="F23" s="238" t="n">
        <v>2</v>
      </c>
      <c r="G23" s="132" t="s">
        <v>221</v>
      </c>
      <c r="H23" s="132" t="s">
        <v>187</v>
      </c>
      <c r="I23" s="68" t="n">
        <v>30</v>
      </c>
      <c r="J23" s="237" t="n">
        <v>60</v>
      </c>
      <c r="K23" s="69"/>
      <c r="L23" s="239" t="n">
        <v>40</v>
      </c>
      <c r="M23" s="133" t="s">
        <v>67</v>
      </c>
      <c r="N23" s="64" t="n">
        <v>40</v>
      </c>
      <c r="O23" s="65"/>
      <c r="P23" s="65"/>
      <c r="Q23" s="66"/>
      <c r="R23" s="67"/>
      <c r="S23" s="240"/>
      <c r="T23" s="237"/>
      <c r="U23" s="241" t="s">
        <v>222</v>
      </c>
      <c r="V23" s="70" t="n">
        <v>1</v>
      </c>
      <c r="W23" s="71" t="n">
        <v>0</v>
      </c>
      <c r="X23" s="25" t="n">
        <v>0</v>
      </c>
      <c r="Y23" s="97" t="s">
        <v>214</v>
      </c>
      <c r="Z23" s="98"/>
      <c r="AA23" s="286"/>
      <c r="AB23" s="286"/>
      <c r="AC23" s="286"/>
    </row>
    <row r="24" customFormat="false" ht="10.5" hidden="false" customHeight="true" outlineLevel="0" collapsed="false">
      <c r="A24" s="130" t="n">
        <v>37121</v>
      </c>
      <c r="B24" s="130"/>
      <c r="C24" s="236"/>
      <c r="D24" s="237" t="n">
        <v>5</v>
      </c>
      <c r="E24" s="237" t="n">
        <v>5</v>
      </c>
      <c r="F24" s="238" t="n">
        <v>1</v>
      </c>
      <c r="G24" s="132" t="s">
        <v>221</v>
      </c>
      <c r="H24" s="132" t="s">
        <v>187</v>
      </c>
      <c r="I24" s="68" t="n">
        <v>15</v>
      </c>
      <c r="J24" s="237" t="n">
        <v>15</v>
      </c>
      <c r="K24" s="69"/>
      <c r="L24" s="239" t="n">
        <v>40</v>
      </c>
      <c r="M24" s="133" t="s">
        <v>67</v>
      </c>
      <c r="N24" s="64" t="n">
        <v>40</v>
      </c>
      <c r="O24" s="65"/>
      <c r="P24" s="65"/>
      <c r="Q24" s="66"/>
      <c r="R24" s="67"/>
      <c r="S24" s="240"/>
      <c r="T24" s="237"/>
      <c r="U24" s="241" t="s">
        <v>222</v>
      </c>
      <c r="V24" s="70" t="n">
        <v>1</v>
      </c>
      <c r="W24" s="71" t="n">
        <v>0</v>
      </c>
      <c r="X24" s="25" t="n">
        <v>0</v>
      </c>
      <c r="Y24" s="97" t="s">
        <v>214</v>
      </c>
      <c r="Z24" s="98"/>
      <c r="AA24" s="286"/>
      <c r="AB24" s="286"/>
      <c r="AC24" s="286"/>
    </row>
    <row r="25" customFormat="false" ht="10.5" hidden="false" customHeight="true" outlineLevel="0" collapsed="false">
      <c r="A25" s="130" t="n">
        <v>37121</v>
      </c>
      <c r="B25" s="130"/>
      <c r="C25" s="236"/>
      <c r="D25" s="237" t="n">
        <v>6</v>
      </c>
      <c r="E25" s="237" t="n">
        <v>6</v>
      </c>
      <c r="F25" s="238" t="n">
        <v>1</v>
      </c>
      <c r="G25" s="132" t="s">
        <v>221</v>
      </c>
      <c r="H25" s="132" t="s">
        <v>187</v>
      </c>
      <c r="I25" s="68" t="n">
        <v>15</v>
      </c>
      <c r="J25" s="237" t="n">
        <v>15</v>
      </c>
      <c r="K25" s="69"/>
      <c r="L25" s="239" t="n">
        <v>40</v>
      </c>
      <c r="M25" s="133" t="s">
        <v>67</v>
      </c>
      <c r="N25" s="64" t="n">
        <v>40</v>
      </c>
      <c r="O25" s="65"/>
      <c r="P25" s="65"/>
      <c r="Q25" s="66"/>
      <c r="R25" s="67"/>
      <c r="S25" s="240"/>
      <c r="T25" s="237"/>
      <c r="U25" s="241" t="s">
        <v>222</v>
      </c>
      <c r="V25" s="70" t="n">
        <v>1</v>
      </c>
      <c r="W25" s="71" t="n">
        <v>0</v>
      </c>
      <c r="X25" s="25" t="n">
        <v>0</v>
      </c>
      <c r="Y25" s="97" t="s">
        <v>214</v>
      </c>
      <c r="Z25" s="98"/>
      <c r="AA25" s="286"/>
      <c r="AB25" s="286"/>
      <c r="AC25" s="286"/>
    </row>
    <row r="26" customFormat="false" ht="10.5" hidden="false" customHeight="true" outlineLevel="0" collapsed="false">
      <c r="A26" s="159" t="n">
        <v>37121</v>
      </c>
      <c r="B26" s="159"/>
      <c r="C26" s="280"/>
      <c r="D26" s="281" t="n">
        <v>2</v>
      </c>
      <c r="E26" s="281" t="n">
        <v>5</v>
      </c>
      <c r="F26" s="282" t="n">
        <v>4</v>
      </c>
      <c r="G26" s="162" t="s">
        <v>206</v>
      </c>
      <c r="H26" s="162" t="s">
        <v>62</v>
      </c>
      <c r="I26" s="160" t="n">
        <v>25</v>
      </c>
      <c r="J26" s="281" t="n">
        <v>100</v>
      </c>
      <c r="K26" s="163"/>
      <c r="L26" s="164" t="n">
        <v>37</v>
      </c>
      <c r="M26" s="165" t="s">
        <v>67</v>
      </c>
      <c r="N26" s="283" t="n">
        <v>37</v>
      </c>
      <c r="O26" s="166"/>
      <c r="P26" s="166"/>
      <c r="Q26" s="167"/>
      <c r="R26" s="168"/>
      <c r="S26" s="284"/>
      <c r="T26" s="281"/>
      <c r="U26" s="285" t="s">
        <v>220</v>
      </c>
      <c r="V26" s="169" t="n">
        <v>1</v>
      </c>
      <c r="W26" s="170" t="n">
        <v>0</v>
      </c>
      <c r="X26" s="25" t="n">
        <v>0</v>
      </c>
      <c r="Y26" s="97" t="s">
        <v>214</v>
      </c>
      <c r="Z26" s="98"/>
      <c r="AA26" s="258"/>
      <c r="AB26" s="258"/>
      <c r="AC26" s="258"/>
    </row>
    <row r="27" customFormat="false" ht="10.5" hidden="false" customHeight="true" outlineLevel="0" collapsed="false">
      <c r="A27" s="159" t="n">
        <v>37121</v>
      </c>
      <c r="B27" s="159"/>
      <c r="C27" s="280"/>
      <c r="D27" s="281" t="n">
        <v>6</v>
      </c>
      <c r="E27" s="281" t="n">
        <v>6</v>
      </c>
      <c r="F27" s="282" t="n">
        <v>1</v>
      </c>
      <c r="G27" s="162" t="s">
        <v>206</v>
      </c>
      <c r="H27" s="162" t="s">
        <v>62</v>
      </c>
      <c r="I27" s="160" t="n">
        <v>15</v>
      </c>
      <c r="J27" s="281" t="n">
        <v>15</v>
      </c>
      <c r="K27" s="163"/>
      <c r="L27" s="164" t="n">
        <v>37</v>
      </c>
      <c r="M27" s="165" t="s">
        <v>67</v>
      </c>
      <c r="N27" s="283" t="n">
        <v>37</v>
      </c>
      <c r="O27" s="166"/>
      <c r="P27" s="166"/>
      <c r="Q27" s="167"/>
      <c r="R27" s="168"/>
      <c r="S27" s="284"/>
      <c r="T27" s="281"/>
      <c r="U27" s="285" t="s">
        <v>220</v>
      </c>
      <c r="V27" s="169" t="n">
        <v>1</v>
      </c>
      <c r="W27" s="170" t="n">
        <v>0</v>
      </c>
      <c r="X27" s="25" t="n">
        <v>0</v>
      </c>
      <c r="Y27" s="97" t="s">
        <v>214</v>
      </c>
      <c r="Z27" s="98"/>
      <c r="AA27" s="258"/>
      <c r="AB27" s="258"/>
      <c r="AC27" s="258"/>
    </row>
    <row r="28" customFormat="false" ht="10.5" hidden="false" customHeight="true" outlineLevel="0" collapsed="false">
      <c r="A28" s="146" t="n">
        <v>37121</v>
      </c>
      <c r="B28" s="146"/>
      <c r="C28" s="287"/>
      <c r="D28" s="288" t="n">
        <v>23</v>
      </c>
      <c r="E28" s="288" t="n">
        <v>23</v>
      </c>
      <c r="F28" s="289" t="n">
        <v>1</v>
      </c>
      <c r="G28" s="149" t="s">
        <v>223</v>
      </c>
      <c r="H28" s="149" t="s">
        <v>143</v>
      </c>
      <c r="I28" s="147" t="n">
        <v>20</v>
      </c>
      <c r="J28" s="288" t="n">
        <v>20</v>
      </c>
      <c r="K28" s="151" t="s">
        <v>224</v>
      </c>
      <c r="L28" s="152" t="n">
        <v>46</v>
      </c>
      <c r="M28" s="153" t="s">
        <v>67</v>
      </c>
      <c r="N28" s="186" t="n">
        <v>46</v>
      </c>
      <c r="O28" s="154"/>
      <c r="P28" s="154"/>
      <c r="Q28" s="155"/>
      <c r="R28" s="156"/>
      <c r="S28" s="290"/>
      <c r="T28" s="288"/>
      <c r="U28" s="291" t="s">
        <v>225</v>
      </c>
      <c r="V28" s="157" t="n">
        <v>1</v>
      </c>
      <c r="W28" s="158" t="n">
        <v>0</v>
      </c>
      <c r="X28" s="25" t="n">
        <v>0</v>
      </c>
      <c r="Y28" s="97" t="s">
        <v>214</v>
      </c>
      <c r="Z28" s="98"/>
      <c r="AA28" s="258"/>
      <c r="AB28" s="258"/>
      <c r="AC28" s="258"/>
    </row>
    <row r="29" customFormat="false" ht="10.5" hidden="false" customHeight="true" outlineLevel="0" collapsed="false">
      <c r="A29" s="80" t="n">
        <v>37121</v>
      </c>
      <c r="B29" s="80"/>
      <c r="C29" s="81"/>
      <c r="D29" s="82" t="n">
        <v>23</v>
      </c>
      <c r="E29" s="82" t="n">
        <v>23</v>
      </c>
      <c r="F29" s="83" t="n">
        <v>1</v>
      </c>
      <c r="G29" s="84" t="s">
        <v>223</v>
      </c>
      <c r="H29" s="84" t="s">
        <v>187</v>
      </c>
      <c r="I29" s="85" t="n">
        <v>10</v>
      </c>
      <c r="J29" s="82" t="n">
        <v>10</v>
      </c>
      <c r="K29" s="99" t="s">
        <v>224</v>
      </c>
      <c r="L29" s="87" t="n">
        <v>45</v>
      </c>
      <c r="M29" s="88" t="s">
        <v>67</v>
      </c>
      <c r="N29" s="89" t="n">
        <v>45</v>
      </c>
      <c r="O29" s="90"/>
      <c r="P29" s="90"/>
      <c r="Q29" s="91"/>
      <c r="R29" s="92"/>
      <c r="S29" s="93"/>
      <c r="T29" s="82"/>
      <c r="U29" s="94" t="s">
        <v>226</v>
      </c>
      <c r="V29" s="95" t="n">
        <v>1</v>
      </c>
      <c r="W29" s="96" t="n">
        <v>0</v>
      </c>
      <c r="X29" s="25" t="n">
        <v>0</v>
      </c>
      <c r="Y29" s="97" t="s">
        <v>214</v>
      </c>
      <c r="Z29" s="98"/>
      <c r="AA29" s="258"/>
      <c r="AB29" s="258"/>
      <c r="AC29" s="258"/>
    </row>
    <row r="30" customFormat="false" ht="10.5" hidden="false" customHeight="true" outlineLevel="0" collapsed="false">
      <c r="A30" s="292" t="n">
        <v>37121</v>
      </c>
      <c r="B30" s="292"/>
      <c r="C30" s="293"/>
      <c r="D30" s="294" t="n">
        <v>23</v>
      </c>
      <c r="E30" s="294" t="n">
        <v>23</v>
      </c>
      <c r="F30" s="295" t="n">
        <v>1</v>
      </c>
      <c r="G30" s="296" t="s">
        <v>223</v>
      </c>
      <c r="H30" s="296" t="s">
        <v>102</v>
      </c>
      <c r="I30" s="297" t="n">
        <v>25</v>
      </c>
      <c r="J30" s="294" t="n">
        <v>25</v>
      </c>
      <c r="K30" s="298" t="s">
        <v>224</v>
      </c>
      <c r="L30" s="299" t="n">
        <v>40</v>
      </c>
      <c r="M30" s="300" t="s">
        <v>67</v>
      </c>
      <c r="N30" s="301" t="n">
        <v>45.06</v>
      </c>
      <c r="O30" s="302" t="n">
        <v>5.06</v>
      </c>
      <c r="P30" s="302"/>
      <c r="Q30" s="303"/>
      <c r="R30" s="304"/>
      <c r="S30" s="305"/>
      <c r="T30" s="294"/>
      <c r="U30" s="306" t="s">
        <v>227</v>
      </c>
      <c r="V30" s="307" t="n">
        <v>1</v>
      </c>
      <c r="W30" s="308" t="n">
        <v>0</v>
      </c>
      <c r="X30" s="25" t="n">
        <v>1.4210854715202E-014</v>
      </c>
      <c r="Y30" s="97" t="s">
        <v>214</v>
      </c>
      <c r="Z30" s="98"/>
      <c r="AA30" s="258"/>
      <c r="AB30" s="258"/>
      <c r="AC30" s="258"/>
    </row>
    <row r="31" customFormat="false" ht="10.5" hidden="false" customHeight="true" outlineLevel="0" collapsed="false">
      <c r="A31" s="292" t="n">
        <v>37121</v>
      </c>
      <c r="B31" s="292"/>
      <c r="C31" s="293"/>
      <c r="D31" s="294" t="n">
        <v>24</v>
      </c>
      <c r="E31" s="294" t="n">
        <v>24</v>
      </c>
      <c r="F31" s="295" t="n">
        <v>1</v>
      </c>
      <c r="G31" s="296" t="s">
        <v>223</v>
      </c>
      <c r="H31" s="296" t="s">
        <v>102</v>
      </c>
      <c r="I31" s="297" t="n">
        <v>15</v>
      </c>
      <c r="J31" s="294" t="n">
        <v>15</v>
      </c>
      <c r="K31" s="298" t="s">
        <v>224</v>
      </c>
      <c r="L31" s="299" t="n">
        <v>40</v>
      </c>
      <c r="M31" s="300" t="s">
        <v>67</v>
      </c>
      <c r="N31" s="301" t="n">
        <v>45.06</v>
      </c>
      <c r="O31" s="302" t="n">
        <v>5.06</v>
      </c>
      <c r="P31" s="302"/>
      <c r="Q31" s="303"/>
      <c r="R31" s="304"/>
      <c r="S31" s="305"/>
      <c r="T31" s="294"/>
      <c r="U31" s="306" t="s">
        <v>227</v>
      </c>
      <c r="V31" s="307" t="n">
        <v>1</v>
      </c>
      <c r="W31" s="308" t="n">
        <v>0</v>
      </c>
      <c r="X31" s="25" t="n">
        <v>9.9475983006414E-014</v>
      </c>
      <c r="Y31" s="97" t="s">
        <v>214</v>
      </c>
      <c r="Z31" s="98"/>
      <c r="AA31" s="258"/>
      <c r="AB31" s="258"/>
      <c r="AC31" s="258"/>
    </row>
    <row r="32" customFormat="false" ht="10.5" hidden="false" customHeight="true" outlineLevel="0" collapsed="false">
      <c r="A32" s="146" t="n">
        <v>37121</v>
      </c>
      <c r="B32" s="146"/>
      <c r="C32" s="287"/>
      <c r="D32" s="288" t="n">
        <v>24</v>
      </c>
      <c r="E32" s="288" t="n">
        <v>24</v>
      </c>
      <c r="F32" s="289" t="n">
        <v>1</v>
      </c>
      <c r="G32" s="149" t="s">
        <v>223</v>
      </c>
      <c r="H32" s="149" t="s">
        <v>143</v>
      </c>
      <c r="I32" s="147" t="n">
        <v>40</v>
      </c>
      <c r="J32" s="288" t="n">
        <v>40</v>
      </c>
      <c r="K32" s="151" t="s">
        <v>224</v>
      </c>
      <c r="L32" s="152" t="n">
        <v>44</v>
      </c>
      <c r="M32" s="153" t="s">
        <v>67</v>
      </c>
      <c r="N32" s="186" t="n">
        <v>44</v>
      </c>
      <c r="O32" s="154"/>
      <c r="P32" s="154"/>
      <c r="Q32" s="155"/>
      <c r="R32" s="156"/>
      <c r="S32" s="290"/>
      <c r="T32" s="288"/>
      <c r="U32" s="291" t="s">
        <v>225</v>
      </c>
      <c r="V32" s="157" t="n">
        <v>1</v>
      </c>
      <c r="W32" s="158" t="n">
        <v>0</v>
      </c>
      <c r="X32" s="25" t="n">
        <v>0</v>
      </c>
      <c r="Y32" s="97" t="s">
        <v>214</v>
      </c>
      <c r="Z32" s="98"/>
      <c r="AA32" s="258"/>
      <c r="AB32" s="258"/>
      <c r="AC32" s="2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M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29" activeCellId="0" sqref="M29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3" min="2" style="0" width="9.06"/>
    <col collapsed="false" customWidth="false" hidden="true" outlineLevel="0" max="11" min="11" style="0" width="9.06"/>
    <col collapsed="false" customWidth="false" hidden="true" outlineLevel="0" max="91" min="14" style="0" width="9.06"/>
  </cols>
  <sheetData>
    <row r="1" customFormat="false" ht="27.7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5" t="s">
        <v>11</v>
      </c>
      <c r="M1" s="6" t="s">
        <v>12</v>
      </c>
      <c r="N1" s="7" t="s">
        <v>11</v>
      </c>
      <c r="O1" s="7" t="s">
        <v>13</v>
      </c>
      <c r="P1" s="8" t="s">
        <v>14</v>
      </c>
      <c r="Q1" s="8" t="s">
        <v>15</v>
      </c>
      <c r="R1" s="8" t="s">
        <v>16</v>
      </c>
      <c r="S1" s="5" t="s">
        <v>17</v>
      </c>
      <c r="T1" s="4" t="s">
        <v>18</v>
      </c>
      <c r="U1" s="7" t="s">
        <v>19</v>
      </c>
      <c r="V1" s="9" t="s">
        <v>20</v>
      </c>
      <c r="W1" s="10" t="s">
        <v>21</v>
      </c>
      <c r="X1" s="10" t="s">
        <v>22</v>
      </c>
      <c r="Y1" s="11" t="s">
        <v>23</v>
      </c>
      <c r="Z1" s="12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</row>
    <row r="3" customFormat="false" ht="10.5" hidden="false" customHeight="true" outlineLevel="0" collapsed="false">
      <c r="A3" s="173" t="n">
        <v>37122</v>
      </c>
      <c r="B3" s="173"/>
      <c r="C3" s="309"/>
      <c r="D3" s="310" t="n">
        <v>1</v>
      </c>
      <c r="E3" s="310" t="n">
        <v>1</v>
      </c>
      <c r="F3" s="311" t="n">
        <f aca="false">+E3-D3+1</f>
        <v>1</v>
      </c>
      <c r="G3" s="176" t="s">
        <v>25</v>
      </c>
      <c r="H3" s="176" t="s">
        <v>34</v>
      </c>
      <c r="I3" s="174" t="n">
        <v>52</v>
      </c>
      <c r="J3" s="310" t="n">
        <f aca="false">F3*I3</f>
        <v>52</v>
      </c>
      <c r="K3" s="177"/>
      <c r="L3" s="178" t="n">
        <v>33</v>
      </c>
      <c r="M3" s="179" t="s">
        <v>67</v>
      </c>
      <c r="N3" s="178" t="n">
        <v>33</v>
      </c>
      <c r="O3" s="180"/>
      <c r="P3" s="180"/>
      <c r="Q3" s="181"/>
      <c r="R3" s="182"/>
      <c r="S3" s="312"/>
      <c r="T3" s="310"/>
      <c r="U3" s="313" t="s">
        <v>228</v>
      </c>
      <c r="V3" s="183" t="n">
        <v>1</v>
      </c>
      <c r="W3" s="184" t="n">
        <f aca="false">N3-(N3*V3)</f>
        <v>0</v>
      </c>
      <c r="X3" s="25" t="n">
        <f aca="false">(J3*N3)-(J3*L3)-(J3*O3)-(J3*P3)-(J3*Q3)-(J3*R3)-(J3*W3)</f>
        <v>0</v>
      </c>
      <c r="Y3" s="97" t="str">
        <f aca="true">CELL("filename",$A$1)</f>
        <v>'file:///mnt/12tb/@roms/datasets/enron/EDRM Enron Email Data Set v2 XML/filtered-attachments/xls/RT_STCA_August.xls'#$Aug19</v>
      </c>
      <c r="Z3" s="9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</row>
    <row r="4" customFormat="false" ht="10.5" hidden="false" customHeight="true" outlineLevel="0" collapsed="false">
      <c r="A4" s="173" t="n">
        <v>37122</v>
      </c>
      <c r="B4" s="173"/>
      <c r="C4" s="309"/>
      <c r="D4" s="310" t="n">
        <v>2</v>
      </c>
      <c r="E4" s="310" t="n">
        <v>2</v>
      </c>
      <c r="F4" s="311" t="n">
        <f aca="false">+E4-D4+1</f>
        <v>1</v>
      </c>
      <c r="G4" s="176" t="s">
        <v>25</v>
      </c>
      <c r="H4" s="176" t="s">
        <v>34</v>
      </c>
      <c r="I4" s="174" t="n">
        <v>52</v>
      </c>
      <c r="J4" s="310" t="n">
        <v>35</v>
      </c>
      <c r="K4" s="177"/>
      <c r="L4" s="178" t="n">
        <v>33</v>
      </c>
      <c r="M4" s="179" t="s">
        <v>67</v>
      </c>
      <c r="N4" s="178" t="n">
        <v>33</v>
      </c>
      <c r="O4" s="180"/>
      <c r="P4" s="180"/>
      <c r="Q4" s="181"/>
      <c r="R4" s="182"/>
      <c r="S4" s="312"/>
      <c r="T4" s="310"/>
      <c r="U4" s="313" t="s">
        <v>228</v>
      </c>
      <c r="V4" s="183" t="n">
        <v>1</v>
      </c>
      <c r="W4" s="184" t="n">
        <f aca="false">N4-(N4*V4)</f>
        <v>0</v>
      </c>
      <c r="X4" s="25" t="n">
        <f aca="false">(J4*N4)-(J4*L4)-(J4*O4)-(J4*P4)-(J4*Q4)-(J4*R4)-(J4*W4)</f>
        <v>0</v>
      </c>
      <c r="Y4" s="97" t="str">
        <f aca="true">CELL("filename",$A$1)</f>
        <v>'file:///mnt/12tb/@roms/datasets/enron/EDRM Enron Email Data Set v2 XML/filtered-attachments/xls/RT_STCA_August.xls'#$Aug19</v>
      </c>
      <c r="Z4" s="9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</row>
    <row r="5" customFormat="false" ht="10.5" hidden="false" customHeight="true" outlineLevel="0" collapsed="false">
      <c r="A5" s="173" t="n">
        <v>37122</v>
      </c>
      <c r="B5" s="173"/>
      <c r="C5" s="309"/>
      <c r="D5" s="310" t="n">
        <v>3</v>
      </c>
      <c r="E5" s="310" t="n">
        <v>3</v>
      </c>
      <c r="F5" s="311" t="n">
        <f aca="false">+E5-D5+1</f>
        <v>1</v>
      </c>
      <c r="G5" s="176" t="s">
        <v>25</v>
      </c>
      <c r="H5" s="176" t="s">
        <v>34</v>
      </c>
      <c r="I5" s="174" t="n">
        <v>52</v>
      </c>
      <c r="J5" s="310" t="n">
        <f aca="false">F5*I5</f>
        <v>52</v>
      </c>
      <c r="K5" s="177"/>
      <c r="L5" s="178" t="n">
        <v>33</v>
      </c>
      <c r="M5" s="179" t="s">
        <v>67</v>
      </c>
      <c r="N5" s="178" t="n">
        <v>33</v>
      </c>
      <c r="O5" s="180"/>
      <c r="P5" s="180"/>
      <c r="Q5" s="181"/>
      <c r="R5" s="182"/>
      <c r="S5" s="312"/>
      <c r="T5" s="310"/>
      <c r="U5" s="313" t="s">
        <v>228</v>
      </c>
      <c r="V5" s="183" t="n">
        <v>1</v>
      </c>
      <c r="W5" s="184" t="n">
        <f aca="false">N5-(N5*V5)</f>
        <v>0</v>
      </c>
      <c r="X5" s="25" t="n">
        <f aca="false">(J5*N5)-(J5*L5)-(J5*O5)-(J5*P5)-(J5*Q5)-(J5*R5)-(J5*W5)</f>
        <v>0</v>
      </c>
      <c r="Y5" s="97" t="str">
        <f aca="true">CELL("filename",$A$1)</f>
        <v>'file:///mnt/12tb/@roms/datasets/enron/EDRM Enron Email Data Set v2 XML/filtered-attachments/xls/RT_STCA_August.xls'#$Aug19</v>
      </c>
      <c r="Z5" s="9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</row>
    <row r="6" customFormat="false" ht="10.5" hidden="false" customHeight="true" outlineLevel="0" collapsed="false">
      <c r="A6" s="173" t="n">
        <v>37122</v>
      </c>
      <c r="B6" s="173"/>
      <c r="C6" s="309"/>
      <c r="D6" s="310" t="n">
        <v>4</v>
      </c>
      <c r="E6" s="310" t="n">
        <v>4</v>
      </c>
      <c r="F6" s="311" t="n">
        <f aca="false">+E6-D6+1</f>
        <v>1</v>
      </c>
      <c r="G6" s="176" t="s">
        <v>25</v>
      </c>
      <c r="H6" s="176" t="s">
        <v>34</v>
      </c>
      <c r="I6" s="174" t="n">
        <v>52</v>
      </c>
      <c r="J6" s="310" t="n">
        <f aca="false">F6*I6</f>
        <v>52</v>
      </c>
      <c r="K6" s="177"/>
      <c r="L6" s="178" t="n">
        <v>33</v>
      </c>
      <c r="M6" s="179" t="s">
        <v>67</v>
      </c>
      <c r="N6" s="178" t="n">
        <v>33</v>
      </c>
      <c r="O6" s="180"/>
      <c r="P6" s="180"/>
      <c r="Q6" s="181"/>
      <c r="R6" s="182"/>
      <c r="S6" s="312"/>
      <c r="T6" s="310"/>
      <c r="U6" s="313" t="s">
        <v>228</v>
      </c>
      <c r="V6" s="183" t="n">
        <v>1</v>
      </c>
      <c r="W6" s="184" t="n">
        <f aca="false">N6-(N6*V6)</f>
        <v>0</v>
      </c>
      <c r="X6" s="25" t="n">
        <f aca="false">(J6*N6)-(J6*L6)-(J6*O6)-(J6*P6)-(J6*Q6)-(J6*R6)-(J6*W6)</f>
        <v>0</v>
      </c>
      <c r="Y6" s="97" t="str">
        <f aca="true">CELL("filename",$A$1)</f>
        <v>'file:///mnt/12tb/@roms/datasets/enron/EDRM Enron Email Data Set v2 XML/filtered-attachments/xls/RT_STCA_August.xls'#$Aug19</v>
      </c>
      <c r="Z6" s="9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</row>
    <row r="7" customFormat="false" ht="10.5" hidden="false" customHeight="true" outlineLevel="0" collapsed="false">
      <c r="A7" s="173" t="n">
        <v>37122</v>
      </c>
      <c r="B7" s="173"/>
      <c r="C7" s="309"/>
      <c r="D7" s="310" t="n">
        <v>5</v>
      </c>
      <c r="E7" s="310" t="n">
        <v>5</v>
      </c>
      <c r="F7" s="311" t="n">
        <f aca="false">+E7-D7+1</f>
        <v>1</v>
      </c>
      <c r="G7" s="176" t="s">
        <v>25</v>
      </c>
      <c r="H7" s="176" t="s">
        <v>34</v>
      </c>
      <c r="I7" s="174" t="n">
        <v>52</v>
      </c>
      <c r="J7" s="310" t="n">
        <f aca="false">F7*I7</f>
        <v>52</v>
      </c>
      <c r="K7" s="177"/>
      <c r="L7" s="178" t="n">
        <v>33</v>
      </c>
      <c r="M7" s="179" t="s">
        <v>67</v>
      </c>
      <c r="N7" s="178" t="n">
        <v>33</v>
      </c>
      <c r="O7" s="180"/>
      <c r="P7" s="180"/>
      <c r="Q7" s="181"/>
      <c r="R7" s="182"/>
      <c r="S7" s="312"/>
      <c r="T7" s="310"/>
      <c r="U7" s="313" t="s">
        <v>228</v>
      </c>
      <c r="V7" s="183" t="n">
        <v>1</v>
      </c>
      <c r="W7" s="184" t="n">
        <f aca="false">N7-(N7*V7)</f>
        <v>0</v>
      </c>
      <c r="X7" s="25" t="n">
        <f aca="false">(J7*N7)-(J7*L7)-(J7*O7)-(J7*P7)-(J7*Q7)-(J7*R7)-(J7*W7)</f>
        <v>0</v>
      </c>
      <c r="Y7" s="97" t="str">
        <f aca="true">CELL("filename",$A$1)</f>
        <v>'file:///mnt/12tb/@roms/datasets/enron/EDRM Enron Email Data Set v2 XML/filtered-attachments/xls/RT_STCA_August.xls'#$Aug19</v>
      </c>
      <c r="Z7" s="9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</row>
    <row r="8" customFormat="false" ht="9.75" hidden="false" customHeight="true" outlineLevel="0" collapsed="false">
      <c r="A8" s="173" t="n">
        <v>37122</v>
      </c>
      <c r="B8" s="173"/>
      <c r="C8" s="309"/>
      <c r="D8" s="310" t="n">
        <v>6</v>
      </c>
      <c r="E8" s="310" t="n">
        <v>6</v>
      </c>
      <c r="F8" s="311" t="n">
        <f aca="false">+E8-D8+1</f>
        <v>1</v>
      </c>
      <c r="G8" s="176" t="s">
        <v>25</v>
      </c>
      <c r="H8" s="176" t="s">
        <v>34</v>
      </c>
      <c r="I8" s="174" t="n">
        <v>52</v>
      </c>
      <c r="J8" s="310" t="n">
        <f aca="false">F8*I8</f>
        <v>52</v>
      </c>
      <c r="K8" s="177"/>
      <c r="L8" s="178" t="n">
        <v>33</v>
      </c>
      <c r="M8" s="179" t="s">
        <v>67</v>
      </c>
      <c r="N8" s="178" t="n">
        <v>33</v>
      </c>
      <c r="O8" s="180"/>
      <c r="P8" s="180"/>
      <c r="Q8" s="181"/>
      <c r="R8" s="182"/>
      <c r="S8" s="312"/>
      <c r="T8" s="310"/>
      <c r="U8" s="313" t="s">
        <v>228</v>
      </c>
      <c r="V8" s="183" t="n">
        <v>1</v>
      </c>
      <c r="W8" s="184" t="n">
        <f aca="false">N8-(N8*V8)</f>
        <v>0</v>
      </c>
      <c r="X8" s="25" t="n">
        <f aca="false">(J8*N8)-(J8*L8)-(J8*O8)-(J8*P8)-(J8*Q8)-(J8*R8)-(J8*W8)</f>
        <v>0</v>
      </c>
      <c r="Y8" s="97" t="str">
        <f aca="true">CELL("filename",$A$1)</f>
        <v>'file:///mnt/12tb/@roms/datasets/enron/EDRM Enron Email Data Set v2 XML/filtered-attachments/xls/RT_STCA_August.xls'#$Aug19</v>
      </c>
      <c r="Z8" s="9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</row>
    <row r="9" customFormat="false" ht="10.5" hidden="false" customHeight="true" outlineLevel="0" collapsed="false">
      <c r="A9" s="173" t="n">
        <v>37122</v>
      </c>
      <c r="B9" s="173"/>
      <c r="C9" s="309"/>
      <c r="D9" s="310" t="n">
        <v>7</v>
      </c>
      <c r="E9" s="310" t="n">
        <v>7</v>
      </c>
      <c r="F9" s="311" t="n">
        <f aca="false">+E9-D9+1</f>
        <v>1</v>
      </c>
      <c r="G9" s="176" t="s">
        <v>25</v>
      </c>
      <c r="H9" s="176" t="s">
        <v>34</v>
      </c>
      <c r="I9" s="174" t="n">
        <v>52</v>
      </c>
      <c r="J9" s="310" t="n">
        <f aca="false">F9*I9</f>
        <v>52</v>
      </c>
      <c r="K9" s="177"/>
      <c r="L9" s="178" t="n">
        <v>33</v>
      </c>
      <c r="M9" s="179" t="s">
        <v>67</v>
      </c>
      <c r="N9" s="178" t="n">
        <v>33</v>
      </c>
      <c r="O9" s="180"/>
      <c r="P9" s="180"/>
      <c r="Q9" s="181"/>
      <c r="R9" s="182"/>
      <c r="S9" s="312"/>
      <c r="T9" s="310"/>
      <c r="U9" s="313" t="s">
        <v>228</v>
      </c>
      <c r="V9" s="183" t="n">
        <v>1</v>
      </c>
      <c r="W9" s="184" t="n">
        <f aca="false">N9-(N9*V9)</f>
        <v>0</v>
      </c>
      <c r="X9" s="25" t="n">
        <f aca="false">(J9*N9)-(J9*L9)-(J9*O9)-(J9*P9)-(J9*Q9)-(J9*R9)-(J9*W9)</f>
        <v>0</v>
      </c>
      <c r="Y9" s="97" t="str">
        <f aca="true">CELL("filename",$A$1)</f>
        <v>'file:///mnt/12tb/@roms/datasets/enron/EDRM Enron Email Data Set v2 XML/filtered-attachments/xls/RT_STCA_August.xls'#$Aug19</v>
      </c>
      <c r="Z9" s="9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</row>
    <row r="10" customFormat="false" ht="10.5" hidden="false" customHeight="true" outlineLevel="0" collapsed="false">
      <c r="A10" s="173" t="n">
        <v>37122</v>
      </c>
      <c r="B10" s="173"/>
      <c r="C10" s="309"/>
      <c r="D10" s="310" t="n">
        <v>8</v>
      </c>
      <c r="E10" s="310" t="n">
        <v>8</v>
      </c>
      <c r="F10" s="311" t="n">
        <f aca="false">+E10-D10+1</f>
        <v>1</v>
      </c>
      <c r="G10" s="176" t="s">
        <v>25</v>
      </c>
      <c r="H10" s="176" t="s">
        <v>34</v>
      </c>
      <c r="I10" s="174" t="n">
        <v>52</v>
      </c>
      <c r="J10" s="310" t="n">
        <f aca="false">F10*I10</f>
        <v>52</v>
      </c>
      <c r="K10" s="177"/>
      <c r="L10" s="178" t="n">
        <v>33</v>
      </c>
      <c r="M10" s="179" t="s">
        <v>67</v>
      </c>
      <c r="N10" s="178" t="n">
        <v>33</v>
      </c>
      <c r="O10" s="180"/>
      <c r="P10" s="180"/>
      <c r="Q10" s="181"/>
      <c r="R10" s="182"/>
      <c r="S10" s="312"/>
      <c r="T10" s="310"/>
      <c r="U10" s="313" t="s">
        <v>228</v>
      </c>
      <c r="V10" s="183" t="n">
        <v>1</v>
      </c>
      <c r="W10" s="184" t="n">
        <f aca="false">N10-(N10*V10)</f>
        <v>0</v>
      </c>
      <c r="X10" s="25" t="n">
        <f aca="false">(J10*N10)-(J10*L10)-(J10*O10)-(J10*P10)-(J10*Q10)-(J10*R10)-(J10*W10)</f>
        <v>0</v>
      </c>
      <c r="Y10" s="97" t="str">
        <f aca="true">CELL("filename",$A$1)</f>
        <v>'file:///mnt/12tb/@roms/datasets/enron/EDRM Enron Email Data Set v2 XML/filtered-attachments/xls/RT_STCA_August.xls'#$Aug19</v>
      </c>
      <c r="Z10" s="9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</row>
    <row r="11" customFormat="false" ht="10.5" hidden="false" customHeight="true" outlineLevel="0" collapsed="false">
      <c r="A11" s="173" t="n">
        <v>37122</v>
      </c>
      <c r="B11" s="173"/>
      <c r="C11" s="309"/>
      <c r="D11" s="310" t="n">
        <v>9</v>
      </c>
      <c r="E11" s="310" t="n">
        <v>9</v>
      </c>
      <c r="F11" s="311" t="n">
        <f aca="false">+E11-D11+1</f>
        <v>1</v>
      </c>
      <c r="G11" s="176" t="s">
        <v>25</v>
      </c>
      <c r="H11" s="176" t="s">
        <v>34</v>
      </c>
      <c r="I11" s="174" t="n">
        <v>52</v>
      </c>
      <c r="J11" s="310" t="n">
        <f aca="false">F11*I11</f>
        <v>52</v>
      </c>
      <c r="K11" s="177"/>
      <c r="L11" s="178" t="n">
        <v>33</v>
      </c>
      <c r="M11" s="179" t="s">
        <v>67</v>
      </c>
      <c r="N11" s="178" t="n">
        <v>33</v>
      </c>
      <c r="O11" s="180"/>
      <c r="P11" s="180"/>
      <c r="Q11" s="181"/>
      <c r="R11" s="182"/>
      <c r="S11" s="312"/>
      <c r="T11" s="310"/>
      <c r="U11" s="313" t="s">
        <v>228</v>
      </c>
      <c r="V11" s="183" t="n">
        <v>1</v>
      </c>
      <c r="W11" s="184" t="n">
        <f aca="false">N11-(N11*V11)</f>
        <v>0</v>
      </c>
      <c r="X11" s="25" t="n">
        <f aca="false">(J11*N11)-(J11*L11)-(J11*O11)-(J11*P11)-(J11*Q11)-(J11*R11)-(J11*W11)</f>
        <v>0</v>
      </c>
      <c r="Y11" s="97" t="str">
        <f aca="true">CELL("filename",$A$1)</f>
        <v>'file:///mnt/12tb/@roms/datasets/enron/EDRM Enron Email Data Set v2 XML/filtered-attachments/xls/RT_STCA_August.xls'#$Aug19</v>
      </c>
      <c r="Z11" s="9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</row>
    <row r="12" customFormat="false" ht="9.75" hidden="false" customHeight="true" outlineLevel="0" collapsed="false">
      <c r="A12" s="173" t="n">
        <v>37122</v>
      </c>
      <c r="B12" s="173"/>
      <c r="C12" s="309"/>
      <c r="D12" s="310" t="n">
        <v>10</v>
      </c>
      <c r="E12" s="310" t="n">
        <v>10</v>
      </c>
      <c r="F12" s="311" t="n">
        <f aca="false">+E12-D12+1</f>
        <v>1</v>
      </c>
      <c r="G12" s="176" t="s">
        <v>25</v>
      </c>
      <c r="H12" s="176" t="s">
        <v>34</v>
      </c>
      <c r="I12" s="174" t="n">
        <v>28</v>
      </c>
      <c r="J12" s="310" t="n">
        <f aca="false">F12*I12</f>
        <v>28</v>
      </c>
      <c r="K12" s="177"/>
      <c r="L12" s="178" t="n">
        <v>33</v>
      </c>
      <c r="M12" s="179" t="s">
        <v>67</v>
      </c>
      <c r="N12" s="178" t="n">
        <v>33</v>
      </c>
      <c r="O12" s="180"/>
      <c r="P12" s="180"/>
      <c r="Q12" s="181"/>
      <c r="R12" s="182"/>
      <c r="S12" s="312"/>
      <c r="T12" s="310"/>
      <c r="U12" s="313" t="s">
        <v>228</v>
      </c>
      <c r="V12" s="183" t="n">
        <v>1</v>
      </c>
      <c r="W12" s="184" t="n">
        <f aca="false">N12-(N12*V12)</f>
        <v>0</v>
      </c>
      <c r="X12" s="25" t="n">
        <f aca="false">(J12*N12)-(J12*L12)-(J12*O12)-(J12*P12)-(J12*Q12)-(J12*R12)-(J12*W12)</f>
        <v>0</v>
      </c>
      <c r="Y12" s="97" t="str">
        <f aca="true">CELL("filename",$A$1)</f>
        <v>'file:///mnt/12tb/@roms/datasets/enron/EDRM Enron Email Data Set v2 XML/filtered-attachments/xls/RT_STCA_August.xls'#$Aug19</v>
      </c>
      <c r="Z12" s="9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</row>
    <row r="13" customFormat="false" ht="11.25" hidden="false" customHeight="true" outlineLevel="0" collapsed="false">
      <c r="A13" s="159" t="n">
        <v>37122</v>
      </c>
      <c r="B13" s="159"/>
      <c r="C13" s="280"/>
      <c r="D13" s="281" t="n">
        <v>10</v>
      </c>
      <c r="E13" s="281" t="n">
        <v>10</v>
      </c>
      <c r="F13" s="282" t="n">
        <f aca="false">+E13-D13+1</f>
        <v>1</v>
      </c>
      <c r="G13" s="162" t="s">
        <v>25</v>
      </c>
      <c r="H13" s="162" t="s">
        <v>46</v>
      </c>
      <c r="I13" s="160" t="n">
        <v>24</v>
      </c>
      <c r="J13" s="281" t="n">
        <f aca="false">F13*I13</f>
        <v>24</v>
      </c>
      <c r="K13" s="163"/>
      <c r="L13" s="164" t="n">
        <v>38</v>
      </c>
      <c r="M13" s="165" t="s">
        <v>67</v>
      </c>
      <c r="N13" s="283" t="n">
        <v>38</v>
      </c>
      <c r="O13" s="166"/>
      <c r="P13" s="166"/>
      <c r="Q13" s="167"/>
      <c r="R13" s="168"/>
      <c r="S13" s="284"/>
      <c r="T13" s="281"/>
      <c r="U13" s="285" t="s">
        <v>229</v>
      </c>
      <c r="V13" s="169" t="n">
        <v>1</v>
      </c>
      <c r="W13" s="170" t="n">
        <f aca="false">N13-(N13*V13)</f>
        <v>0</v>
      </c>
      <c r="X13" s="25" t="n">
        <f aca="false">(J13*N13)-(J13*L13)-(J13*O13)-(J13*P13)-(J13*Q13)-(J13*R13)-(J13*W13)</f>
        <v>0</v>
      </c>
      <c r="Y13" s="314" t="str">
        <f aca="true">CELL("filename",$A$1)</f>
        <v>'file:///mnt/12tb/@roms/datasets/enron/EDRM Enron Email Data Set v2 XML/filtered-attachments/xls/RT_STCA_August.xls'#$Aug19</v>
      </c>
      <c r="Z13" s="98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86"/>
      <c r="AM13" s="286"/>
      <c r="AN13" s="286"/>
      <c r="AO13" s="286"/>
      <c r="AP13" s="286"/>
      <c r="AQ13" s="286"/>
      <c r="AR13" s="286"/>
      <c r="AS13" s="286"/>
      <c r="AT13" s="286"/>
      <c r="AU13" s="286"/>
      <c r="AV13" s="286"/>
      <c r="AW13" s="286"/>
      <c r="AX13" s="286"/>
      <c r="AY13" s="286"/>
      <c r="AZ13" s="286"/>
      <c r="BA13" s="286"/>
      <c r="BB13" s="286"/>
      <c r="BC13" s="286"/>
      <c r="BD13" s="286"/>
      <c r="BE13" s="286"/>
      <c r="BF13" s="286"/>
      <c r="BG13" s="286"/>
      <c r="BH13" s="286"/>
      <c r="BI13" s="286"/>
      <c r="BJ13" s="286"/>
      <c r="BK13" s="286"/>
      <c r="BL13" s="286"/>
      <c r="BM13" s="286"/>
      <c r="BN13" s="286"/>
      <c r="BO13" s="286"/>
      <c r="BP13" s="286"/>
      <c r="BQ13" s="286"/>
      <c r="BR13" s="286"/>
      <c r="BS13" s="286"/>
      <c r="BT13" s="286"/>
      <c r="BU13" s="286"/>
      <c r="BV13" s="286"/>
      <c r="BW13" s="286"/>
      <c r="BX13" s="286"/>
      <c r="BY13" s="286"/>
      <c r="BZ13" s="286"/>
      <c r="CA13" s="286"/>
      <c r="CB13" s="286"/>
      <c r="CC13" s="286"/>
      <c r="CD13" s="286"/>
      <c r="CE13" s="286"/>
      <c r="CF13" s="286"/>
      <c r="CG13" s="286"/>
      <c r="CH13" s="286"/>
      <c r="CI13" s="286"/>
      <c r="CJ13" s="286"/>
      <c r="CK13" s="286"/>
      <c r="CL13" s="286"/>
      <c r="CM13" s="286"/>
    </row>
    <row r="14" customFormat="false" ht="9.75" hidden="false" customHeight="true" outlineLevel="0" collapsed="false">
      <c r="A14" s="173" t="n">
        <v>37122</v>
      </c>
      <c r="B14" s="173"/>
      <c r="C14" s="309"/>
      <c r="D14" s="310" t="n">
        <v>11</v>
      </c>
      <c r="E14" s="310" t="n">
        <v>11</v>
      </c>
      <c r="F14" s="311" t="n">
        <f aca="false">+E14-D14+1</f>
        <v>1</v>
      </c>
      <c r="G14" s="176" t="s">
        <v>25</v>
      </c>
      <c r="H14" s="176" t="s">
        <v>34</v>
      </c>
      <c r="I14" s="174" t="n">
        <v>3</v>
      </c>
      <c r="J14" s="310" t="n">
        <f aca="false">F14*I14</f>
        <v>3</v>
      </c>
      <c r="K14" s="177"/>
      <c r="L14" s="178" t="n">
        <v>33</v>
      </c>
      <c r="M14" s="179" t="s">
        <v>67</v>
      </c>
      <c r="N14" s="178" t="n">
        <v>33</v>
      </c>
      <c r="O14" s="180"/>
      <c r="P14" s="180"/>
      <c r="Q14" s="181"/>
      <c r="R14" s="182"/>
      <c r="S14" s="312"/>
      <c r="T14" s="310"/>
      <c r="U14" s="313" t="s">
        <v>228</v>
      </c>
      <c r="V14" s="183" t="n">
        <v>1</v>
      </c>
      <c r="W14" s="184" t="n">
        <f aca="false">N14-(N14*V14)</f>
        <v>0</v>
      </c>
      <c r="X14" s="25" t="n">
        <f aca="false">(J14*N14)-(J14*L14)-(J14*O14)-(J14*P14)-(J14*Q14)-(J14*R14)-(J14*W14)</f>
        <v>0</v>
      </c>
      <c r="Y14" s="97" t="str">
        <f aca="true">CELL("filename",$A$1)</f>
        <v>'file:///mnt/12tb/@roms/datasets/enron/EDRM Enron Email Data Set v2 XML/filtered-attachments/xls/RT_STCA_August.xls'#$Aug19</v>
      </c>
      <c r="Z14" s="9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</row>
    <row r="15" customFormat="false" ht="11.25" hidden="false" customHeight="true" outlineLevel="0" collapsed="false">
      <c r="A15" s="159" t="n">
        <v>37122</v>
      </c>
      <c r="B15" s="159"/>
      <c r="C15" s="280"/>
      <c r="D15" s="281" t="n">
        <v>11</v>
      </c>
      <c r="E15" s="281" t="n">
        <v>11</v>
      </c>
      <c r="F15" s="282" t="n">
        <f aca="false">+E15-D15+1</f>
        <v>1</v>
      </c>
      <c r="G15" s="162" t="s">
        <v>25</v>
      </c>
      <c r="H15" s="162" t="s">
        <v>46</v>
      </c>
      <c r="I15" s="160" t="n">
        <v>49</v>
      </c>
      <c r="J15" s="281" t="n">
        <f aca="false">F15*I15</f>
        <v>49</v>
      </c>
      <c r="K15" s="163"/>
      <c r="L15" s="164" t="n">
        <v>39</v>
      </c>
      <c r="M15" s="165" t="s">
        <v>67</v>
      </c>
      <c r="N15" s="283" t="n">
        <v>39</v>
      </c>
      <c r="O15" s="166"/>
      <c r="P15" s="166"/>
      <c r="Q15" s="167"/>
      <c r="R15" s="168"/>
      <c r="S15" s="284"/>
      <c r="T15" s="281"/>
      <c r="U15" s="285" t="s">
        <v>229</v>
      </c>
      <c r="V15" s="169" t="n">
        <v>1</v>
      </c>
      <c r="W15" s="170" t="n">
        <f aca="false">N15-(N15*V15)</f>
        <v>0</v>
      </c>
      <c r="X15" s="25" t="n">
        <f aca="false">(J15*N15)-(J15*L15)-(J15*O15)-(J15*P15)-(J15*Q15)-(J15*R15)-(J15*W15)</f>
        <v>0</v>
      </c>
      <c r="Y15" s="314" t="str">
        <f aca="true">CELL("filename",$A$1)</f>
        <v>'file:///mnt/12tb/@roms/datasets/enron/EDRM Enron Email Data Set v2 XML/filtered-attachments/xls/RT_STCA_August.xls'#$Aug19</v>
      </c>
      <c r="Z15" s="98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  <c r="AK15" s="286"/>
      <c r="AL15" s="286"/>
      <c r="AM15" s="286"/>
      <c r="AN15" s="286"/>
      <c r="AO15" s="286"/>
      <c r="AP15" s="286"/>
      <c r="AQ15" s="286"/>
      <c r="AR15" s="286"/>
      <c r="AS15" s="286"/>
      <c r="AT15" s="286"/>
      <c r="AU15" s="286"/>
      <c r="AV15" s="286"/>
      <c r="AW15" s="286"/>
      <c r="AX15" s="286"/>
      <c r="AY15" s="286"/>
      <c r="AZ15" s="286"/>
      <c r="BA15" s="286"/>
      <c r="BB15" s="286"/>
      <c r="BC15" s="286"/>
      <c r="BD15" s="286"/>
      <c r="BE15" s="286"/>
      <c r="BF15" s="286"/>
      <c r="BG15" s="286"/>
      <c r="BH15" s="286"/>
      <c r="BI15" s="286"/>
      <c r="BJ15" s="286"/>
      <c r="BK15" s="286"/>
      <c r="BL15" s="286"/>
      <c r="BM15" s="286"/>
      <c r="BN15" s="286"/>
      <c r="BO15" s="286"/>
      <c r="BP15" s="286"/>
      <c r="BQ15" s="286"/>
      <c r="BR15" s="286"/>
      <c r="BS15" s="286"/>
      <c r="BT15" s="286"/>
      <c r="BU15" s="286"/>
      <c r="BV15" s="286"/>
      <c r="BW15" s="286"/>
      <c r="BX15" s="286"/>
      <c r="BY15" s="286"/>
      <c r="BZ15" s="286"/>
      <c r="CA15" s="286"/>
      <c r="CB15" s="286"/>
      <c r="CC15" s="286"/>
      <c r="CD15" s="286"/>
      <c r="CE15" s="286"/>
      <c r="CF15" s="286"/>
      <c r="CG15" s="286"/>
      <c r="CH15" s="286"/>
      <c r="CI15" s="286"/>
      <c r="CJ15" s="286"/>
      <c r="CK15" s="286"/>
      <c r="CL15" s="286"/>
      <c r="CM15" s="286"/>
    </row>
    <row r="16" customFormat="false" ht="11.25" hidden="false" customHeight="true" outlineLevel="0" collapsed="false">
      <c r="A16" s="159" t="n">
        <v>37122</v>
      </c>
      <c r="B16" s="159"/>
      <c r="C16" s="280"/>
      <c r="D16" s="281" t="n">
        <v>12</v>
      </c>
      <c r="E16" s="281" t="n">
        <v>20</v>
      </c>
      <c r="F16" s="282" t="n">
        <f aca="false">+E16-D16+1</f>
        <v>9</v>
      </c>
      <c r="G16" s="162" t="s">
        <v>25</v>
      </c>
      <c r="H16" s="162" t="s">
        <v>46</v>
      </c>
      <c r="I16" s="160" t="n">
        <v>52</v>
      </c>
      <c r="J16" s="281" t="n">
        <f aca="false">F16*I16</f>
        <v>468</v>
      </c>
      <c r="K16" s="163"/>
      <c r="L16" s="164" t="n">
        <v>39</v>
      </c>
      <c r="M16" s="165" t="s">
        <v>67</v>
      </c>
      <c r="N16" s="283" t="n">
        <v>39</v>
      </c>
      <c r="O16" s="166"/>
      <c r="P16" s="166"/>
      <c r="Q16" s="167"/>
      <c r="R16" s="168"/>
      <c r="S16" s="284"/>
      <c r="T16" s="281"/>
      <c r="U16" s="285" t="s">
        <v>229</v>
      </c>
      <c r="V16" s="169" t="n">
        <v>1</v>
      </c>
      <c r="W16" s="170" t="n">
        <f aca="false">N16-(N16*V16)</f>
        <v>0</v>
      </c>
      <c r="X16" s="25" t="n">
        <f aca="false">(J16*N16)-(J16*L16)-(J16*O16)-(J16*P16)-(J16*Q16)-(J16*R16)-(J16*W16)</f>
        <v>0</v>
      </c>
      <c r="Y16" s="314" t="str">
        <f aca="true">CELL("filename",$A$1)</f>
        <v>'file:///mnt/12tb/@roms/datasets/enron/EDRM Enron Email Data Set v2 XML/filtered-attachments/xls/RT_STCA_August.xls'#$Aug19</v>
      </c>
      <c r="Z16" s="98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286"/>
      <c r="AP16" s="286"/>
      <c r="AQ16" s="286"/>
      <c r="AR16" s="286"/>
      <c r="AS16" s="286"/>
      <c r="AT16" s="286"/>
      <c r="AU16" s="286"/>
      <c r="AV16" s="286"/>
      <c r="AW16" s="286"/>
      <c r="AX16" s="286"/>
      <c r="AY16" s="286"/>
      <c r="AZ16" s="286"/>
      <c r="BA16" s="286"/>
      <c r="BB16" s="286"/>
      <c r="BC16" s="286"/>
      <c r="BD16" s="286"/>
      <c r="BE16" s="286"/>
      <c r="BF16" s="286"/>
      <c r="BG16" s="286"/>
      <c r="BH16" s="286"/>
      <c r="BI16" s="286"/>
      <c r="BJ16" s="286"/>
      <c r="BK16" s="286"/>
      <c r="BL16" s="286"/>
      <c r="BM16" s="286"/>
      <c r="BN16" s="286"/>
      <c r="BO16" s="286"/>
      <c r="BP16" s="286"/>
      <c r="BQ16" s="286"/>
      <c r="BR16" s="286"/>
      <c r="BS16" s="286"/>
      <c r="BT16" s="286"/>
      <c r="BU16" s="286"/>
      <c r="BV16" s="286"/>
      <c r="BW16" s="286"/>
      <c r="BX16" s="286"/>
      <c r="BY16" s="286"/>
      <c r="BZ16" s="286"/>
      <c r="CA16" s="286"/>
      <c r="CB16" s="286"/>
      <c r="CC16" s="286"/>
      <c r="CD16" s="286"/>
      <c r="CE16" s="286"/>
      <c r="CF16" s="286"/>
      <c r="CG16" s="286"/>
      <c r="CH16" s="286"/>
      <c r="CI16" s="286"/>
      <c r="CJ16" s="286"/>
      <c r="CK16" s="286"/>
      <c r="CL16" s="286"/>
      <c r="CM16" s="286"/>
    </row>
    <row r="17" customFormat="false" ht="11.25" hidden="false" customHeight="true" outlineLevel="0" collapsed="false">
      <c r="A17" s="104" t="n">
        <v>37122</v>
      </c>
      <c r="B17" s="104"/>
      <c r="C17" s="315"/>
      <c r="D17" s="232" t="n">
        <v>21</v>
      </c>
      <c r="E17" s="232" t="n">
        <v>21</v>
      </c>
      <c r="F17" s="316" t="n">
        <f aca="false">+E17-D17+1</f>
        <v>1</v>
      </c>
      <c r="G17" s="106" t="s">
        <v>25</v>
      </c>
      <c r="H17" s="106" t="s">
        <v>37</v>
      </c>
      <c r="I17" s="60" t="n">
        <v>27</v>
      </c>
      <c r="J17" s="232" t="n">
        <f aca="false">F17*I17</f>
        <v>27</v>
      </c>
      <c r="K17" s="61"/>
      <c r="L17" s="233" t="n">
        <v>45</v>
      </c>
      <c r="M17" s="107" t="s">
        <v>67</v>
      </c>
      <c r="N17" s="56" t="n">
        <v>45</v>
      </c>
      <c r="O17" s="57"/>
      <c r="P17" s="57"/>
      <c r="Q17" s="58"/>
      <c r="R17" s="59"/>
      <c r="S17" s="234"/>
      <c r="T17" s="232"/>
      <c r="U17" s="235" t="s">
        <v>230</v>
      </c>
      <c r="V17" s="62" t="n">
        <v>1</v>
      </c>
      <c r="W17" s="63" t="n">
        <f aca="false">N17-(N17*V17)</f>
        <v>0</v>
      </c>
      <c r="X17" s="25" t="n">
        <f aca="false">(J17*N17)-(J17*L17)-(J17*O17)-(J17*P17)-(J17*Q17)-(J17*R17)-(J17*W17)</f>
        <v>0</v>
      </c>
      <c r="Y17" s="314" t="str">
        <f aca="true">CELL("filename",$A$1)</f>
        <v>'file:///mnt/12tb/@roms/datasets/enron/EDRM Enron Email Data Set v2 XML/filtered-attachments/xls/RT_STCA_August.xls'#$Aug19</v>
      </c>
      <c r="Z17" s="98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86"/>
      <c r="AL17" s="286"/>
      <c r="AM17" s="286"/>
      <c r="AN17" s="286"/>
      <c r="AO17" s="286"/>
      <c r="AP17" s="286"/>
      <c r="AQ17" s="286"/>
      <c r="AR17" s="286"/>
      <c r="AS17" s="286"/>
      <c r="AT17" s="286"/>
      <c r="AU17" s="286"/>
      <c r="AV17" s="286"/>
      <c r="AW17" s="286"/>
      <c r="AX17" s="286"/>
      <c r="AY17" s="286"/>
      <c r="AZ17" s="286"/>
      <c r="BA17" s="286"/>
      <c r="BB17" s="286"/>
      <c r="BC17" s="286"/>
      <c r="BD17" s="286"/>
      <c r="BE17" s="286"/>
      <c r="BF17" s="286"/>
      <c r="BG17" s="286"/>
      <c r="BH17" s="286"/>
      <c r="BI17" s="286"/>
      <c r="BJ17" s="286"/>
      <c r="BK17" s="286"/>
      <c r="BL17" s="286"/>
      <c r="BM17" s="286"/>
      <c r="BN17" s="286"/>
      <c r="BO17" s="286"/>
      <c r="BP17" s="286"/>
      <c r="BQ17" s="286"/>
      <c r="BR17" s="286"/>
      <c r="BS17" s="286"/>
      <c r="BT17" s="286"/>
      <c r="BU17" s="286"/>
      <c r="BV17" s="286"/>
      <c r="BW17" s="286"/>
      <c r="BX17" s="286"/>
      <c r="BY17" s="286"/>
      <c r="BZ17" s="286"/>
      <c r="CA17" s="286"/>
      <c r="CB17" s="286"/>
      <c r="CC17" s="286"/>
      <c r="CD17" s="286"/>
      <c r="CE17" s="286"/>
      <c r="CF17" s="286"/>
      <c r="CG17" s="286"/>
      <c r="CH17" s="286"/>
      <c r="CI17" s="286"/>
      <c r="CJ17" s="286"/>
      <c r="CK17" s="286"/>
      <c r="CL17" s="286"/>
      <c r="CM17" s="286"/>
    </row>
    <row r="18" customFormat="false" ht="11.25" hidden="false" customHeight="true" outlineLevel="0" collapsed="false">
      <c r="A18" s="100" t="n">
        <v>37122</v>
      </c>
      <c r="B18" s="100"/>
      <c r="C18" s="242"/>
      <c r="D18" s="243" t="n">
        <v>21</v>
      </c>
      <c r="E18" s="243" t="n">
        <v>21</v>
      </c>
      <c r="F18" s="244" t="n">
        <f aca="false">+E18-D18+1</f>
        <v>1</v>
      </c>
      <c r="G18" s="102" t="s">
        <v>25</v>
      </c>
      <c r="H18" s="102" t="s">
        <v>143</v>
      </c>
      <c r="I18" s="76" t="n">
        <v>25</v>
      </c>
      <c r="J18" s="243" t="n">
        <f aca="false">F18*I18</f>
        <v>25</v>
      </c>
      <c r="K18" s="77"/>
      <c r="L18" s="172" t="n">
        <v>45</v>
      </c>
      <c r="M18" s="103" t="s">
        <v>67</v>
      </c>
      <c r="N18" s="72" t="n">
        <v>45</v>
      </c>
      <c r="O18" s="73"/>
      <c r="P18" s="73"/>
      <c r="Q18" s="74"/>
      <c r="R18" s="75"/>
      <c r="S18" s="245"/>
      <c r="T18" s="243"/>
      <c r="U18" s="267" t="s">
        <v>231</v>
      </c>
      <c r="V18" s="78" t="n">
        <v>1</v>
      </c>
      <c r="W18" s="79" t="n">
        <f aca="false">N18-(N18*V18)</f>
        <v>0</v>
      </c>
      <c r="X18" s="25" t="n">
        <f aca="false">(J18*N18)-(J18*L18)-(J18*O18)-(J18*P18)-(J18*Q18)-(J18*R18)-(J18*W18)</f>
        <v>0</v>
      </c>
      <c r="Y18" s="314" t="str">
        <f aca="true">CELL("filename",$A$1)</f>
        <v>'file:///mnt/12tb/@roms/datasets/enron/EDRM Enron Email Data Set v2 XML/filtered-attachments/xls/RT_STCA_August.xls'#$Aug19</v>
      </c>
      <c r="Z18" s="98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6"/>
      <c r="AQ18" s="286"/>
      <c r="AR18" s="286"/>
      <c r="AS18" s="286"/>
      <c r="AT18" s="286"/>
      <c r="AU18" s="286"/>
      <c r="AV18" s="286"/>
      <c r="AW18" s="286"/>
      <c r="AX18" s="286"/>
      <c r="AY18" s="286"/>
      <c r="AZ18" s="286"/>
      <c r="BA18" s="286"/>
      <c r="BB18" s="286"/>
      <c r="BC18" s="286"/>
      <c r="BD18" s="286"/>
      <c r="BE18" s="286"/>
      <c r="BF18" s="286"/>
      <c r="BG18" s="286"/>
      <c r="BH18" s="286"/>
      <c r="BI18" s="286"/>
      <c r="BJ18" s="286"/>
      <c r="BK18" s="286"/>
      <c r="BL18" s="286"/>
      <c r="BM18" s="286"/>
      <c r="BN18" s="286"/>
      <c r="BO18" s="286"/>
      <c r="BP18" s="286"/>
      <c r="BQ18" s="286"/>
      <c r="BR18" s="286"/>
      <c r="BS18" s="286"/>
      <c r="BT18" s="286"/>
      <c r="BU18" s="286"/>
      <c r="BV18" s="286"/>
      <c r="BW18" s="286"/>
      <c r="BX18" s="286"/>
      <c r="BY18" s="286"/>
      <c r="BZ18" s="286"/>
      <c r="CA18" s="286"/>
      <c r="CB18" s="286"/>
      <c r="CC18" s="286"/>
      <c r="CD18" s="286"/>
      <c r="CE18" s="286"/>
      <c r="CF18" s="286"/>
      <c r="CG18" s="286"/>
      <c r="CH18" s="286"/>
      <c r="CI18" s="286"/>
      <c r="CJ18" s="286"/>
      <c r="CK18" s="286"/>
      <c r="CL18" s="286"/>
      <c r="CM18" s="286"/>
    </row>
    <row r="19" customFormat="false" ht="11.25" hidden="false" customHeight="true" outlineLevel="0" collapsed="false">
      <c r="A19" s="214" t="n">
        <v>37122</v>
      </c>
      <c r="B19" s="214"/>
      <c r="C19" s="317"/>
      <c r="D19" s="318" t="n">
        <v>22</v>
      </c>
      <c r="E19" s="318" t="n">
        <v>22</v>
      </c>
      <c r="F19" s="319" t="n">
        <f aca="false">+E19-D19+1</f>
        <v>1</v>
      </c>
      <c r="G19" s="216" t="s">
        <v>25</v>
      </c>
      <c r="H19" s="216" t="s">
        <v>57</v>
      </c>
      <c r="I19" s="52" t="n">
        <v>26</v>
      </c>
      <c r="J19" s="318" t="n">
        <f aca="false">F19*I19</f>
        <v>26</v>
      </c>
      <c r="K19" s="53"/>
      <c r="L19" s="320" t="n">
        <v>39</v>
      </c>
      <c r="M19" s="217" t="s">
        <v>67</v>
      </c>
      <c r="N19" s="48" t="n">
        <v>39</v>
      </c>
      <c r="O19" s="49"/>
      <c r="P19" s="49"/>
      <c r="Q19" s="50"/>
      <c r="R19" s="51"/>
      <c r="S19" s="321"/>
      <c r="T19" s="318"/>
      <c r="U19" s="322" t="s">
        <v>232</v>
      </c>
      <c r="V19" s="54" t="n">
        <v>1</v>
      </c>
      <c r="W19" s="55" t="n">
        <f aca="false">N19-(N19*V19)</f>
        <v>0</v>
      </c>
      <c r="X19" s="25" t="n">
        <f aca="false">(J19*N19)-(J19*L19)-(J19*O19)-(J19*P19)-(J19*Q19)-(J19*R19)-(J19*W19)</f>
        <v>0</v>
      </c>
      <c r="Y19" s="314" t="str">
        <f aca="true">CELL("filename",$A$1)</f>
        <v>'file:///mnt/12tb/@roms/datasets/enron/EDRM Enron Email Data Set v2 XML/filtered-attachments/xls/RT_STCA_August.xls'#$Aug19</v>
      </c>
      <c r="Z19" s="98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  <c r="AO19" s="286"/>
      <c r="AP19" s="286"/>
      <c r="AQ19" s="286"/>
      <c r="AR19" s="286"/>
      <c r="AS19" s="286"/>
      <c r="AT19" s="286"/>
      <c r="AU19" s="286"/>
      <c r="AV19" s="286"/>
      <c r="AW19" s="286"/>
      <c r="AX19" s="286"/>
      <c r="AY19" s="286"/>
      <c r="AZ19" s="286"/>
      <c r="BA19" s="286"/>
      <c r="BB19" s="286"/>
      <c r="BC19" s="286"/>
      <c r="BD19" s="286"/>
      <c r="BE19" s="286"/>
      <c r="BF19" s="286"/>
      <c r="BG19" s="286"/>
      <c r="BH19" s="286"/>
      <c r="BI19" s="286"/>
      <c r="BJ19" s="286"/>
      <c r="BK19" s="286"/>
      <c r="BL19" s="286"/>
      <c r="BM19" s="286"/>
      <c r="BN19" s="286"/>
      <c r="BO19" s="286"/>
      <c r="BP19" s="286"/>
      <c r="BQ19" s="286"/>
      <c r="BR19" s="286"/>
      <c r="BS19" s="286"/>
      <c r="BT19" s="286"/>
      <c r="BU19" s="286"/>
      <c r="BV19" s="286"/>
      <c r="BW19" s="286"/>
      <c r="BX19" s="286"/>
      <c r="BY19" s="286"/>
      <c r="BZ19" s="286"/>
      <c r="CA19" s="286"/>
      <c r="CB19" s="286"/>
      <c r="CC19" s="286"/>
      <c r="CD19" s="286"/>
      <c r="CE19" s="286"/>
      <c r="CF19" s="286"/>
      <c r="CG19" s="286"/>
      <c r="CH19" s="286"/>
      <c r="CI19" s="286"/>
      <c r="CJ19" s="286"/>
      <c r="CK19" s="286"/>
      <c r="CL19" s="286"/>
      <c r="CM19" s="286"/>
    </row>
    <row r="20" customFormat="false" ht="11.25" hidden="false" customHeight="true" outlineLevel="0" collapsed="false">
      <c r="A20" s="80" t="n">
        <v>37122</v>
      </c>
      <c r="B20" s="80"/>
      <c r="C20" s="81"/>
      <c r="D20" s="82" t="n">
        <v>22</v>
      </c>
      <c r="E20" s="82" t="n">
        <v>22</v>
      </c>
      <c r="F20" s="83" t="n">
        <f aca="false">+E20-D20+1</f>
        <v>1</v>
      </c>
      <c r="G20" s="84" t="s">
        <v>25</v>
      </c>
      <c r="H20" s="84" t="s">
        <v>27</v>
      </c>
      <c r="I20" s="85" t="n">
        <v>26</v>
      </c>
      <c r="J20" s="82" t="n">
        <f aca="false">F20*I20</f>
        <v>26</v>
      </c>
      <c r="K20" s="99"/>
      <c r="L20" s="87" t="n">
        <v>43</v>
      </c>
      <c r="M20" s="88" t="s">
        <v>67</v>
      </c>
      <c r="N20" s="89" t="n">
        <v>43</v>
      </c>
      <c r="O20" s="90"/>
      <c r="P20" s="90"/>
      <c r="Q20" s="91"/>
      <c r="R20" s="92"/>
      <c r="S20" s="93"/>
      <c r="T20" s="82"/>
      <c r="U20" s="94" t="s">
        <v>233</v>
      </c>
      <c r="V20" s="95" t="n">
        <v>1</v>
      </c>
      <c r="W20" s="96" t="n">
        <f aca="false">N20-(N20*V20)</f>
        <v>0</v>
      </c>
      <c r="X20" s="25" t="n">
        <f aca="false">(J20*N20)-(J20*L20)-(J20*O20)-(J20*P20)-(J20*Q20)-(J20*R20)-(J20*W20)</f>
        <v>0</v>
      </c>
      <c r="Y20" s="314" t="str">
        <f aca="true">CELL("filename",$A$1)</f>
        <v>'file:///mnt/12tb/@roms/datasets/enron/EDRM Enron Email Data Set v2 XML/filtered-attachments/xls/RT_STCA_August.xls'#$Aug19</v>
      </c>
      <c r="Z20" s="98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6"/>
      <c r="BB20" s="286"/>
      <c r="BC20" s="286"/>
      <c r="BD20" s="286"/>
      <c r="BE20" s="286"/>
      <c r="BF20" s="286"/>
      <c r="BG20" s="286"/>
      <c r="BH20" s="286"/>
      <c r="BI20" s="286"/>
      <c r="BJ20" s="286"/>
      <c r="BK20" s="286"/>
      <c r="BL20" s="286"/>
      <c r="BM20" s="286"/>
      <c r="BN20" s="286"/>
      <c r="BO20" s="286"/>
      <c r="BP20" s="286"/>
      <c r="BQ20" s="286"/>
      <c r="BR20" s="286"/>
      <c r="BS20" s="286"/>
      <c r="BT20" s="286"/>
      <c r="BU20" s="286"/>
      <c r="BV20" s="286"/>
      <c r="BW20" s="286"/>
      <c r="BX20" s="286"/>
      <c r="BY20" s="286"/>
      <c r="BZ20" s="286"/>
      <c r="CA20" s="286"/>
      <c r="CB20" s="286"/>
      <c r="CC20" s="286"/>
      <c r="CD20" s="286"/>
      <c r="CE20" s="286"/>
      <c r="CF20" s="286"/>
      <c r="CG20" s="286"/>
      <c r="CH20" s="286"/>
      <c r="CI20" s="286"/>
      <c r="CJ20" s="286"/>
      <c r="CK20" s="286"/>
      <c r="CL20" s="286"/>
      <c r="CM20" s="286"/>
    </row>
    <row r="21" customFormat="false" ht="11.25" hidden="false" customHeight="true" outlineLevel="0" collapsed="false">
      <c r="A21" s="80" t="n">
        <v>37122</v>
      </c>
      <c r="B21" s="80"/>
      <c r="C21" s="81"/>
      <c r="D21" s="82" t="n">
        <v>23</v>
      </c>
      <c r="E21" s="82" t="n">
        <v>23</v>
      </c>
      <c r="F21" s="83" t="n">
        <f aca="false">+E21-D21+1</f>
        <v>1</v>
      </c>
      <c r="G21" s="84" t="s">
        <v>25</v>
      </c>
      <c r="H21" s="84" t="s">
        <v>27</v>
      </c>
      <c r="I21" s="85" t="n">
        <v>52</v>
      </c>
      <c r="J21" s="82" t="n">
        <f aca="false">F21*I21</f>
        <v>52</v>
      </c>
      <c r="K21" s="99"/>
      <c r="L21" s="87" t="n">
        <v>42</v>
      </c>
      <c r="M21" s="88" t="s">
        <v>67</v>
      </c>
      <c r="N21" s="89" t="n">
        <v>42</v>
      </c>
      <c r="O21" s="90"/>
      <c r="P21" s="90"/>
      <c r="Q21" s="91"/>
      <c r="R21" s="92"/>
      <c r="S21" s="93"/>
      <c r="T21" s="82"/>
      <c r="U21" s="94" t="s">
        <v>233</v>
      </c>
      <c r="V21" s="95" t="n">
        <v>1</v>
      </c>
      <c r="W21" s="96" t="n">
        <f aca="false">N21-(N21*V21)</f>
        <v>0</v>
      </c>
      <c r="X21" s="25" t="n">
        <f aca="false">(J21*N21)-(J21*L21)-(J21*O21)-(J21*P21)-(J21*Q21)-(J21*R21)-(J21*W21)</f>
        <v>0</v>
      </c>
      <c r="Y21" s="314" t="str">
        <f aca="true">CELL("filename",$A$1)</f>
        <v>'file:///mnt/12tb/@roms/datasets/enron/EDRM Enron Email Data Set v2 XML/filtered-attachments/xls/RT_STCA_August.xls'#$Aug19</v>
      </c>
      <c r="Z21" s="98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  <c r="AK21" s="286"/>
      <c r="AL21" s="286"/>
      <c r="AM21" s="286"/>
      <c r="AN21" s="286"/>
      <c r="AO21" s="286"/>
      <c r="AP21" s="286"/>
      <c r="AQ21" s="286"/>
      <c r="AR21" s="286"/>
      <c r="AS21" s="286"/>
      <c r="AT21" s="286"/>
      <c r="AU21" s="286"/>
      <c r="AV21" s="286"/>
      <c r="AW21" s="286"/>
      <c r="AX21" s="286"/>
      <c r="AY21" s="286"/>
      <c r="AZ21" s="286"/>
      <c r="BA21" s="286"/>
      <c r="BB21" s="286"/>
      <c r="BC21" s="286"/>
      <c r="BD21" s="286"/>
      <c r="BE21" s="286"/>
      <c r="BF21" s="286"/>
      <c r="BG21" s="286"/>
      <c r="BH21" s="286"/>
      <c r="BI21" s="286"/>
      <c r="BJ21" s="286"/>
      <c r="BK21" s="286"/>
      <c r="BL21" s="286"/>
      <c r="BM21" s="286"/>
      <c r="BN21" s="286"/>
      <c r="BO21" s="286"/>
      <c r="BP21" s="286"/>
      <c r="BQ21" s="286"/>
      <c r="BR21" s="286"/>
      <c r="BS21" s="286"/>
      <c r="BT21" s="286"/>
      <c r="BU21" s="286"/>
      <c r="BV21" s="286"/>
      <c r="BW21" s="286"/>
      <c r="BX21" s="286"/>
      <c r="BY21" s="286"/>
      <c r="BZ21" s="286"/>
      <c r="CA21" s="286"/>
      <c r="CB21" s="286"/>
      <c r="CC21" s="286"/>
      <c r="CD21" s="286"/>
      <c r="CE21" s="286"/>
      <c r="CF21" s="286"/>
      <c r="CG21" s="286"/>
      <c r="CH21" s="286"/>
      <c r="CI21" s="286"/>
      <c r="CJ21" s="286"/>
      <c r="CK21" s="286"/>
      <c r="CL21" s="286"/>
      <c r="CM21" s="286"/>
    </row>
    <row r="22" customFormat="false" ht="11.25" hidden="false" customHeight="true" outlineLevel="0" collapsed="false">
      <c r="A22" s="80" t="n">
        <v>37122</v>
      </c>
      <c r="B22" s="80"/>
      <c r="C22" s="81"/>
      <c r="D22" s="82" t="n">
        <v>24</v>
      </c>
      <c r="E22" s="82" t="n">
        <v>24</v>
      </c>
      <c r="F22" s="83" t="n">
        <f aca="false">+E22-D22+1</f>
        <v>1</v>
      </c>
      <c r="G22" s="84" t="s">
        <v>25</v>
      </c>
      <c r="H22" s="84" t="s">
        <v>27</v>
      </c>
      <c r="I22" s="85" t="n">
        <v>17</v>
      </c>
      <c r="J22" s="82" t="n">
        <f aca="false">F22*I22</f>
        <v>17</v>
      </c>
      <c r="K22" s="99"/>
      <c r="L22" s="87" t="n">
        <v>42</v>
      </c>
      <c r="M22" s="88" t="s">
        <v>67</v>
      </c>
      <c r="N22" s="89" t="n">
        <v>42</v>
      </c>
      <c r="O22" s="90"/>
      <c r="P22" s="90"/>
      <c r="Q22" s="91"/>
      <c r="R22" s="92"/>
      <c r="S22" s="93"/>
      <c r="T22" s="82"/>
      <c r="U22" s="94" t="s">
        <v>233</v>
      </c>
      <c r="V22" s="95" t="n">
        <v>1</v>
      </c>
      <c r="W22" s="96" t="n">
        <f aca="false">N22-(N22*V22)</f>
        <v>0</v>
      </c>
      <c r="X22" s="25" t="n">
        <f aca="false">(J22*N22)-(J22*L22)-(J22*O22)-(J22*P22)-(J22*Q22)-(J22*R22)-(J22*W22)</f>
        <v>0</v>
      </c>
      <c r="Y22" s="314" t="str">
        <f aca="true">CELL("filename",$A$1)</f>
        <v>'file:///mnt/12tb/@roms/datasets/enron/EDRM Enron Email Data Set v2 XML/filtered-attachments/xls/RT_STCA_August.xls'#$Aug19</v>
      </c>
      <c r="Z22" s="98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  <c r="AO22" s="286"/>
      <c r="AP22" s="286"/>
      <c r="AQ22" s="286"/>
      <c r="AR22" s="286"/>
      <c r="AS22" s="286"/>
      <c r="AT22" s="286"/>
      <c r="AU22" s="286"/>
      <c r="AV22" s="286"/>
      <c r="AW22" s="286"/>
      <c r="AX22" s="286"/>
      <c r="AY22" s="286"/>
      <c r="AZ22" s="286"/>
      <c r="BA22" s="286"/>
      <c r="BB22" s="286"/>
      <c r="BC22" s="286"/>
      <c r="BD22" s="286"/>
      <c r="BE22" s="286"/>
      <c r="BF22" s="286"/>
      <c r="BG22" s="286"/>
      <c r="BH22" s="286"/>
      <c r="BI22" s="286"/>
      <c r="BJ22" s="286"/>
      <c r="BK22" s="286"/>
      <c r="BL22" s="286"/>
      <c r="BM22" s="286"/>
      <c r="BN22" s="286"/>
      <c r="BO22" s="286"/>
      <c r="BP22" s="286"/>
      <c r="BQ22" s="286"/>
      <c r="BR22" s="286"/>
      <c r="BS22" s="286"/>
      <c r="BT22" s="286"/>
      <c r="BU22" s="286"/>
      <c r="BV22" s="286"/>
      <c r="BW22" s="286"/>
      <c r="BX22" s="286"/>
      <c r="BY22" s="286"/>
      <c r="BZ22" s="286"/>
      <c r="CA22" s="286"/>
      <c r="CB22" s="286"/>
      <c r="CC22" s="286"/>
      <c r="CD22" s="286"/>
      <c r="CE22" s="286"/>
      <c r="CF22" s="286"/>
      <c r="CG22" s="286"/>
      <c r="CH22" s="286"/>
      <c r="CI22" s="286"/>
      <c r="CJ22" s="286"/>
      <c r="CK22" s="286"/>
      <c r="CL22" s="286"/>
      <c r="CM22" s="286"/>
    </row>
    <row r="23" customFormat="false" ht="9.75" hidden="false" customHeight="true" outlineLevel="0" collapsed="false">
      <c r="A23" s="173" t="n">
        <v>37122</v>
      </c>
      <c r="B23" s="173"/>
      <c r="C23" s="309"/>
      <c r="D23" s="310" t="n">
        <v>24</v>
      </c>
      <c r="E23" s="310" t="n">
        <v>24</v>
      </c>
      <c r="F23" s="311" t="n">
        <f aca="false">+E23-D23+1</f>
        <v>1</v>
      </c>
      <c r="G23" s="176" t="s">
        <v>25</v>
      </c>
      <c r="H23" s="176" t="s">
        <v>34</v>
      </c>
      <c r="I23" s="174" t="n">
        <v>35</v>
      </c>
      <c r="J23" s="310" t="n">
        <f aca="false">F23*I23</f>
        <v>35</v>
      </c>
      <c r="K23" s="177"/>
      <c r="L23" s="178" t="n">
        <v>38</v>
      </c>
      <c r="M23" s="179" t="s">
        <v>67</v>
      </c>
      <c r="N23" s="178" t="n">
        <v>38</v>
      </c>
      <c r="O23" s="180"/>
      <c r="P23" s="180"/>
      <c r="Q23" s="181"/>
      <c r="R23" s="182"/>
      <c r="S23" s="312"/>
      <c r="T23" s="310"/>
      <c r="U23" s="313" t="s">
        <v>228</v>
      </c>
      <c r="V23" s="183" t="n">
        <v>1</v>
      </c>
      <c r="W23" s="184" t="n">
        <f aca="false">N23-(N23*V23)</f>
        <v>0</v>
      </c>
      <c r="X23" s="25" t="n">
        <f aca="false">(J23*N23)-(J23*L23)-(J23*O23)-(J23*P23)-(J23*Q23)-(J23*R23)-(J23*W23)</f>
        <v>0</v>
      </c>
      <c r="Y23" s="97" t="str">
        <f aca="true">CELL("filename",$A$1)</f>
        <v>'file:///mnt/12tb/@roms/datasets/enron/EDRM Enron Email Data Set v2 XML/filtered-attachments/xls/RT_STCA_August.xls'#$Aug19</v>
      </c>
      <c r="Z23" s="9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3" min="2" style="0" width="9.06"/>
    <col collapsed="false" customWidth="false" hidden="true" outlineLevel="0" max="11" min="11" style="0" width="9.06"/>
    <col collapsed="false" customWidth="false" hidden="true" outlineLevel="0" max="26" min="14" style="0" width="9.06"/>
  </cols>
  <sheetData>
    <row r="1" customFormat="false" ht="27.7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5" t="s">
        <v>11</v>
      </c>
      <c r="M1" s="6" t="s">
        <v>12</v>
      </c>
      <c r="N1" s="7" t="s">
        <v>11</v>
      </c>
      <c r="O1" s="7" t="s">
        <v>13</v>
      </c>
      <c r="P1" s="8" t="s">
        <v>14</v>
      </c>
      <c r="Q1" s="8" t="s">
        <v>15</v>
      </c>
      <c r="R1" s="8" t="s">
        <v>16</v>
      </c>
      <c r="S1" s="5" t="s">
        <v>17</v>
      </c>
      <c r="T1" s="4" t="s">
        <v>18</v>
      </c>
      <c r="U1" s="7" t="s">
        <v>19</v>
      </c>
      <c r="V1" s="9" t="s">
        <v>20</v>
      </c>
      <c r="W1" s="10" t="s">
        <v>21</v>
      </c>
      <c r="X1" s="10" t="s">
        <v>22</v>
      </c>
      <c r="Y1" s="11" t="s">
        <v>23</v>
      </c>
      <c r="Z1" s="12"/>
    </row>
    <row r="3" customFormat="false" ht="12" hidden="false" customHeight="true" outlineLevel="0" collapsed="false">
      <c r="A3" s="13" t="n">
        <v>37105</v>
      </c>
      <c r="B3" s="13"/>
      <c r="C3" s="13" t="s">
        <v>24</v>
      </c>
      <c r="D3" s="14" t="n">
        <v>7</v>
      </c>
      <c r="E3" s="14" t="n">
        <v>10</v>
      </c>
      <c r="F3" s="15" t="n">
        <f aca="false">(E3-D3)+1</f>
        <v>4</v>
      </c>
      <c r="G3" s="16" t="s">
        <v>25</v>
      </c>
      <c r="H3" s="16" t="s">
        <v>41</v>
      </c>
      <c r="I3" s="14" t="n">
        <v>5</v>
      </c>
      <c r="J3" s="14" t="n">
        <f aca="false">I3*F3</f>
        <v>20</v>
      </c>
      <c r="K3" s="17"/>
      <c r="L3" s="18" t="n">
        <v>30</v>
      </c>
      <c r="M3" s="16" t="s">
        <v>26</v>
      </c>
      <c r="N3" s="18" t="n">
        <v>49.69</v>
      </c>
      <c r="O3" s="20"/>
      <c r="P3" s="21"/>
      <c r="Q3" s="21"/>
      <c r="R3" s="22"/>
      <c r="S3" s="22"/>
      <c r="T3" s="14"/>
      <c r="U3" s="17" t="s">
        <v>42</v>
      </c>
      <c r="V3" s="23" t="n">
        <v>1</v>
      </c>
      <c r="W3" s="24" t="n">
        <f aca="false">N3-(N3*V3)</f>
        <v>0</v>
      </c>
      <c r="X3" s="25" t="n">
        <f aca="false">(J3*N3)-(J3*L3)-(J3*O3)-(J3*P3)-(J3*Q3)-(J3*R3)-(J3*W3)</f>
        <v>393.8</v>
      </c>
      <c r="Y3" s="26"/>
      <c r="Z3" s="27"/>
    </row>
    <row r="4" customFormat="false" ht="12" hidden="false" customHeight="true" outlineLevel="0" collapsed="false">
      <c r="A4" s="13" t="n">
        <v>37105</v>
      </c>
      <c r="B4" s="13"/>
      <c r="C4" s="13" t="s">
        <v>24</v>
      </c>
      <c r="D4" s="14" t="n">
        <v>7</v>
      </c>
      <c r="E4" s="14" t="n">
        <v>8</v>
      </c>
      <c r="F4" s="15" t="n">
        <f aca="false">(E4-D4)+1</f>
        <v>2</v>
      </c>
      <c r="G4" s="16" t="s">
        <v>25</v>
      </c>
      <c r="H4" s="16" t="s">
        <v>34</v>
      </c>
      <c r="I4" s="14" t="n">
        <v>20</v>
      </c>
      <c r="J4" s="14" t="n">
        <f aca="false">I4*F4</f>
        <v>40</v>
      </c>
      <c r="K4" s="17"/>
      <c r="L4" s="18" t="n">
        <v>30</v>
      </c>
      <c r="M4" s="16" t="s">
        <v>26</v>
      </c>
      <c r="N4" s="18" t="n">
        <v>49.69</v>
      </c>
      <c r="O4" s="20"/>
      <c r="P4" s="21"/>
      <c r="Q4" s="21"/>
      <c r="R4" s="22"/>
      <c r="S4" s="22"/>
      <c r="T4" s="14"/>
      <c r="U4" s="17" t="s">
        <v>43</v>
      </c>
      <c r="V4" s="23" t="n">
        <v>1</v>
      </c>
      <c r="W4" s="24" t="n">
        <f aca="false">N4-(N4*V4)</f>
        <v>0</v>
      </c>
      <c r="X4" s="25" t="n">
        <f aca="false">(J4*N4)-(J4*L4)-(J4*O4)-(J4*P4)-(J4*Q4)-(J4*R4)-(J4*W4)</f>
        <v>787.6</v>
      </c>
      <c r="Y4" s="26"/>
      <c r="Z4" s="27"/>
    </row>
    <row r="5" customFormat="false" ht="12" hidden="false" customHeight="true" outlineLevel="0" collapsed="false">
      <c r="A5" s="13" t="n">
        <v>37105</v>
      </c>
      <c r="B5" s="13"/>
      <c r="C5" s="13" t="s">
        <v>24</v>
      </c>
      <c r="D5" s="14" t="n">
        <v>9</v>
      </c>
      <c r="E5" s="14" t="n">
        <v>10</v>
      </c>
      <c r="F5" s="15" t="n">
        <f aca="false">(E5-D5)+1</f>
        <v>2</v>
      </c>
      <c r="G5" s="16" t="s">
        <v>25</v>
      </c>
      <c r="H5" s="16" t="s">
        <v>27</v>
      </c>
      <c r="I5" s="14" t="n">
        <v>20</v>
      </c>
      <c r="J5" s="14" t="n">
        <f aca="false">I5*F5</f>
        <v>40</v>
      </c>
      <c r="K5" s="17"/>
      <c r="L5" s="18" t="n">
        <v>45</v>
      </c>
      <c r="M5" s="16" t="s">
        <v>26</v>
      </c>
      <c r="N5" s="18" t="n">
        <v>49.69</v>
      </c>
      <c r="O5" s="20"/>
      <c r="P5" s="21"/>
      <c r="Q5" s="21"/>
      <c r="R5" s="22"/>
      <c r="S5" s="22"/>
      <c r="T5" s="14"/>
      <c r="U5" s="17" t="s">
        <v>44</v>
      </c>
      <c r="V5" s="23" t="n">
        <v>1</v>
      </c>
      <c r="W5" s="24" t="n">
        <f aca="false">N5-(N5*V5)</f>
        <v>0</v>
      </c>
      <c r="X5" s="25" t="n">
        <f aca="false">(J5*N5)-(J5*L5)-(J5*O5)-(J5*P5)-(J5*Q5)-(J5*R5)-(J5*W5)</f>
        <v>187.6</v>
      </c>
      <c r="Y5" s="26"/>
      <c r="Z5" s="27"/>
    </row>
    <row r="6" customFormat="false" ht="12" hidden="false" customHeight="true" outlineLevel="0" collapsed="false">
      <c r="A6" s="13" t="n">
        <v>37105</v>
      </c>
      <c r="B6" s="13"/>
      <c r="C6" s="13" t="s">
        <v>24</v>
      </c>
      <c r="D6" s="14" t="n">
        <v>11</v>
      </c>
      <c r="E6" s="14" t="n">
        <v>11</v>
      </c>
      <c r="F6" s="15" t="n">
        <f aca="false">(E6-D6)+1</f>
        <v>1</v>
      </c>
      <c r="G6" s="16" t="s">
        <v>25</v>
      </c>
      <c r="H6" s="16" t="s">
        <v>27</v>
      </c>
      <c r="I6" s="14" t="n">
        <v>25</v>
      </c>
      <c r="J6" s="14" t="n">
        <f aca="false">I6*F6</f>
        <v>25</v>
      </c>
      <c r="K6" s="17"/>
      <c r="L6" s="18" t="n">
        <v>51</v>
      </c>
      <c r="M6" s="16" t="s">
        <v>26</v>
      </c>
      <c r="N6" s="18" t="n">
        <v>49.69</v>
      </c>
      <c r="O6" s="20"/>
      <c r="P6" s="21"/>
      <c r="Q6" s="21"/>
      <c r="R6" s="22"/>
      <c r="S6" s="22"/>
      <c r="T6" s="14"/>
      <c r="U6" s="17" t="s">
        <v>44</v>
      </c>
      <c r="V6" s="23" t="n">
        <v>1</v>
      </c>
      <c r="W6" s="24" t="n">
        <f aca="false">N6-(N6*V6)</f>
        <v>0</v>
      </c>
      <c r="X6" s="25" t="n">
        <f aca="false">(J6*N6)-(J6*L6)-(J6*O6)-(J6*P6)-(J6*Q6)-(J6*R6)-(J6*W6)</f>
        <v>-32.75</v>
      </c>
      <c r="Y6" s="26"/>
      <c r="Z6" s="27"/>
    </row>
    <row r="7" customFormat="false" ht="12" hidden="false" customHeight="true" outlineLevel="0" collapsed="false">
      <c r="A7" s="13" t="n">
        <v>37105</v>
      </c>
      <c r="B7" s="13"/>
      <c r="C7" s="13" t="s">
        <v>24</v>
      </c>
      <c r="D7" s="14" t="n">
        <v>12</v>
      </c>
      <c r="E7" s="14" t="n">
        <v>12</v>
      </c>
      <c r="F7" s="15" t="n">
        <f aca="false">(E7-D7)+1</f>
        <v>1</v>
      </c>
      <c r="G7" s="16" t="s">
        <v>25</v>
      </c>
      <c r="H7" s="16" t="s">
        <v>37</v>
      </c>
      <c r="I7" s="14" t="n">
        <v>25</v>
      </c>
      <c r="J7" s="14" t="n">
        <f aca="false">I7*F7</f>
        <v>25</v>
      </c>
      <c r="K7" s="17"/>
      <c r="L7" s="18" t="n">
        <v>52</v>
      </c>
      <c r="M7" s="16" t="s">
        <v>26</v>
      </c>
      <c r="N7" s="18" t="n">
        <v>49.69</v>
      </c>
      <c r="O7" s="20"/>
      <c r="P7" s="21"/>
      <c r="Q7" s="21"/>
      <c r="R7" s="22"/>
      <c r="S7" s="22"/>
      <c r="T7" s="14"/>
      <c r="U7" s="17" t="s">
        <v>45</v>
      </c>
      <c r="V7" s="23" t="n">
        <v>1</v>
      </c>
      <c r="W7" s="24" t="n">
        <f aca="false">N7-(N7*V7)</f>
        <v>0</v>
      </c>
      <c r="X7" s="25" t="n">
        <f aca="false">(J7*N7)-(J7*L7)-(J7*O7)-(J7*P7)-(J7*Q7)-(J7*R7)-(J7*W7)</f>
        <v>-57.75</v>
      </c>
      <c r="Y7" s="26"/>
      <c r="Z7" s="27"/>
    </row>
    <row r="8" customFormat="false" ht="12" hidden="false" customHeight="true" outlineLevel="0" collapsed="false">
      <c r="A8" s="13" t="n">
        <v>37105</v>
      </c>
      <c r="B8" s="13"/>
      <c r="C8" s="13" t="s">
        <v>24</v>
      </c>
      <c r="D8" s="14" t="n">
        <v>13</v>
      </c>
      <c r="E8" s="14" t="n">
        <v>14</v>
      </c>
      <c r="F8" s="15" t="n">
        <f aca="false">(E8-D8)+1</f>
        <v>2</v>
      </c>
      <c r="G8" s="16" t="s">
        <v>25</v>
      </c>
      <c r="H8" s="16" t="s">
        <v>37</v>
      </c>
      <c r="I8" s="14" t="n">
        <v>25</v>
      </c>
      <c r="J8" s="14" t="n">
        <f aca="false">I8*F8</f>
        <v>50</v>
      </c>
      <c r="K8" s="17"/>
      <c r="L8" s="18" t="n">
        <v>55</v>
      </c>
      <c r="M8" s="16" t="s">
        <v>26</v>
      </c>
      <c r="N8" s="18" t="n">
        <v>49.69</v>
      </c>
      <c r="O8" s="20"/>
      <c r="P8" s="21" t="n">
        <v>0.6</v>
      </c>
      <c r="Q8" s="21"/>
      <c r="R8" s="22"/>
      <c r="S8" s="22"/>
      <c r="T8" s="14"/>
      <c r="U8" s="17" t="s">
        <v>45</v>
      </c>
      <c r="V8" s="23" t="n">
        <v>1</v>
      </c>
      <c r="W8" s="24" t="n">
        <f aca="false">N8-(N8*V8)</f>
        <v>0</v>
      </c>
      <c r="X8" s="25" t="n">
        <f aca="false">(J8*N8)-(J8*L8)-(J8*O8)-(J8*P8)-(J8*Q8)-(J8*R8)-(J8*W8)</f>
        <v>-295.5</v>
      </c>
      <c r="Y8" s="26"/>
      <c r="Z8" s="27"/>
    </row>
    <row r="9" customFormat="false" ht="12" hidden="false" customHeight="true" outlineLevel="0" collapsed="false">
      <c r="A9" s="13" t="n">
        <v>37105</v>
      </c>
      <c r="B9" s="13"/>
      <c r="C9" s="13" t="s">
        <v>24</v>
      </c>
      <c r="D9" s="14" t="n">
        <v>15</v>
      </c>
      <c r="E9" s="14" t="n">
        <v>15</v>
      </c>
      <c r="F9" s="15" t="n">
        <f aca="false">(E9-D9)+1</f>
        <v>1</v>
      </c>
      <c r="G9" s="16" t="s">
        <v>25</v>
      </c>
      <c r="H9" s="16" t="s">
        <v>27</v>
      </c>
      <c r="I9" s="14" t="n">
        <v>25</v>
      </c>
      <c r="J9" s="14" t="n">
        <f aca="false">I9*F9</f>
        <v>25</v>
      </c>
      <c r="K9" s="17"/>
      <c r="L9" s="18" t="n">
        <v>57</v>
      </c>
      <c r="M9" s="16" t="s">
        <v>26</v>
      </c>
      <c r="N9" s="18" t="n">
        <v>49.69</v>
      </c>
      <c r="O9" s="20"/>
      <c r="P9" s="21"/>
      <c r="Q9" s="21"/>
      <c r="R9" s="22"/>
      <c r="S9" s="22"/>
      <c r="T9" s="14"/>
      <c r="U9" s="17" t="s">
        <v>44</v>
      </c>
      <c r="V9" s="23" t="n">
        <v>1</v>
      </c>
      <c r="W9" s="24" t="n">
        <f aca="false">N9-(N9*V9)</f>
        <v>0</v>
      </c>
      <c r="X9" s="25" t="n">
        <f aca="false">(J9*N9)-(J9*L9)-(J9*O9)-(J9*P9)-(J9*Q9)-(J9*R9)-(J9*W9)</f>
        <v>-182.75</v>
      </c>
      <c r="Y9" s="26"/>
      <c r="Z9" s="27"/>
    </row>
    <row r="10" customFormat="false" ht="12" hidden="false" customHeight="true" outlineLevel="0" collapsed="false">
      <c r="A10" s="13" t="n">
        <v>37105</v>
      </c>
      <c r="B10" s="13"/>
      <c r="C10" s="13" t="s">
        <v>24</v>
      </c>
      <c r="D10" s="14" t="n">
        <v>16</v>
      </c>
      <c r="E10" s="14" t="n">
        <v>16</v>
      </c>
      <c r="F10" s="15" t="n">
        <f aca="false">(E10-D10)+1</f>
        <v>1</v>
      </c>
      <c r="G10" s="16" t="s">
        <v>25</v>
      </c>
      <c r="H10" s="16" t="s">
        <v>27</v>
      </c>
      <c r="I10" s="14" t="n">
        <v>17</v>
      </c>
      <c r="J10" s="14" t="n">
        <f aca="false">I10*F10</f>
        <v>17</v>
      </c>
      <c r="K10" s="17"/>
      <c r="L10" s="18" t="n">
        <v>57</v>
      </c>
      <c r="M10" s="16" t="s">
        <v>26</v>
      </c>
      <c r="N10" s="18" t="n">
        <v>49.69</v>
      </c>
      <c r="O10" s="20"/>
      <c r="P10" s="21"/>
      <c r="Q10" s="21"/>
      <c r="R10" s="22"/>
      <c r="S10" s="22"/>
      <c r="T10" s="14"/>
      <c r="U10" s="17" t="s">
        <v>44</v>
      </c>
      <c r="V10" s="23" t="n">
        <v>1</v>
      </c>
      <c r="W10" s="24" t="n">
        <f aca="false">N10-(N10*V10)</f>
        <v>0</v>
      </c>
      <c r="X10" s="25" t="n">
        <f aca="false">(J10*N10)-(J10*L10)-(J10*O10)-(J10*P10)-(J10*Q10)-(J10*R10)-(J10*W10)</f>
        <v>-124.27</v>
      </c>
      <c r="Y10" s="26"/>
      <c r="Z10" s="27"/>
    </row>
    <row r="11" customFormat="false" ht="12" hidden="false" customHeight="true" outlineLevel="0" collapsed="false">
      <c r="A11" s="13" t="n">
        <v>37105</v>
      </c>
      <c r="B11" s="13"/>
      <c r="C11" s="13" t="s">
        <v>24</v>
      </c>
      <c r="D11" s="14" t="n">
        <v>16</v>
      </c>
      <c r="E11" s="14" t="n">
        <v>16</v>
      </c>
      <c r="F11" s="15" t="n">
        <f aca="false">(E11-D11)+1</f>
        <v>1</v>
      </c>
      <c r="G11" s="16" t="s">
        <v>25</v>
      </c>
      <c r="H11" s="16" t="s">
        <v>46</v>
      </c>
      <c r="I11" s="14" t="n">
        <v>8</v>
      </c>
      <c r="J11" s="14" t="n">
        <f aca="false">I11*F11</f>
        <v>8</v>
      </c>
      <c r="K11" s="17"/>
      <c r="L11" s="18" t="n">
        <v>52</v>
      </c>
      <c r="M11" s="16" t="s">
        <v>26</v>
      </c>
      <c r="N11" s="18" t="n">
        <v>49.69</v>
      </c>
      <c r="O11" s="20"/>
      <c r="P11" s="21"/>
      <c r="Q11" s="21"/>
      <c r="R11" s="22"/>
      <c r="S11" s="22"/>
      <c r="T11" s="14"/>
      <c r="U11" s="17" t="s">
        <v>47</v>
      </c>
      <c r="V11" s="23" t="n">
        <v>1</v>
      </c>
      <c r="W11" s="24" t="n">
        <f aca="false">N11-(N11*V11)</f>
        <v>0</v>
      </c>
      <c r="X11" s="25" t="n">
        <f aca="false">(J11*N11)-(J11*L11)-(J11*O11)-(J11*P11)-(J11*Q11)-(J11*R11)-(J11*W11)</f>
        <v>-18.48</v>
      </c>
      <c r="Y11" s="26"/>
      <c r="Z11" s="27"/>
    </row>
    <row r="12" customFormat="false" ht="12" hidden="false" customHeight="true" outlineLevel="0" collapsed="false">
      <c r="A12" s="13" t="n">
        <v>37105</v>
      </c>
      <c r="B12" s="13"/>
      <c r="C12" s="13" t="s">
        <v>24</v>
      </c>
      <c r="D12" s="14" t="n">
        <v>17</v>
      </c>
      <c r="E12" s="14" t="n">
        <v>17</v>
      </c>
      <c r="F12" s="15" t="n">
        <f aca="false">(E12-D12)+1</f>
        <v>1</v>
      </c>
      <c r="G12" s="16" t="s">
        <v>25</v>
      </c>
      <c r="H12" s="16" t="s">
        <v>46</v>
      </c>
      <c r="I12" s="14" t="n">
        <v>25</v>
      </c>
      <c r="J12" s="14" t="n">
        <f aca="false">I12*F12</f>
        <v>25</v>
      </c>
      <c r="K12" s="17"/>
      <c r="L12" s="18" t="n">
        <v>52</v>
      </c>
      <c r="M12" s="16" t="s">
        <v>26</v>
      </c>
      <c r="N12" s="18" t="n">
        <v>49.69</v>
      </c>
      <c r="O12" s="20"/>
      <c r="P12" s="21"/>
      <c r="Q12" s="21"/>
      <c r="R12" s="22"/>
      <c r="S12" s="22"/>
      <c r="T12" s="14"/>
      <c r="U12" s="17" t="s">
        <v>47</v>
      </c>
      <c r="V12" s="23" t="n">
        <v>1</v>
      </c>
      <c r="W12" s="24" t="n">
        <f aca="false">N12-(N12*V12)</f>
        <v>0</v>
      </c>
      <c r="X12" s="25" t="n">
        <f aca="false">(J12*N12)-(J12*L12)-(J12*O12)-(J12*P12)-(J12*Q12)-(J12*R12)-(J12*W12)</f>
        <v>-57.75</v>
      </c>
      <c r="Y12" s="26"/>
      <c r="Z12" s="27"/>
    </row>
    <row r="13" customFormat="false" ht="12" hidden="false" customHeight="true" outlineLevel="0" collapsed="false">
      <c r="A13" s="13" t="n">
        <v>37105</v>
      </c>
      <c r="B13" s="13"/>
      <c r="C13" s="13" t="s">
        <v>24</v>
      </c>
      <c r="D13" s="14" t="n">
        <v>18</v>
      </c>
      <c r="E13" s="14" t="n">
        <v>18</v>
      </c>
      <c r="F13" s="15" t="n">
        <f aca="false">(E13-D13)+1</f>
        <v>1</v>
      </c>
      <c r="G13" s="16" t="s">
        <v>25</v>
      </c>
      <c r="H13" s="16" t="s">
        <v>46</v>
      </c>
      <c r="I13" s="14" t="n">
        <v>25</v>
      </c>
      <c r="J13" s="14" t="n">
        <f aca="false">I13*F13</f>
        <v>25</v>
      </c>
      <c r="K13" s="17"/>
      <c r="L13" s="18" t="n">
        <v>52</v>
      </c>
      <c r="M13" s="16" t="s">
        <v>26</v>
      </c>
      <c r="N13" s="18" t="n">
        <v>49.69</v>
      </c>
      <c r="O13" s="20"/>
      <c r="P13" s="21"/>
      <c r="Q13" s="21"/>
      <c r="R13" s="22"/>
      <c r="S13" s="22"/>
      <c r="T13" s="14"/>
      <c r="U13" s="17" t="s">
        <v>47</v>
      </c>
      <c r="V13" s="23" t="n">
        <v>1</v>
      </c>
      <c r="W13" s="24" t="n">
        <f aca="false">N13-(N13*V13)</f>
        <v>0</v>
      </c>
      <c r="X13" s="25" t="n">
        <f aca="false">(J13*N13)-(J13*L13)-(J13*O13)-(J13*P13)-(J13*Q13)-(J13*R13)-(J13*W13)</f>
        <v>-57.75</v>
      </c>
      <c r="Y13" s="26"/>
      <c r="Z13" s="27"/>
    </row>
    <row r="14" customFormat="false" ht="12" hidden="false" customHeight="true" outlineLevel="0" collapsed="false">
      <c r="A14" s="13" t="n">
        <v>37105</v>
      </c>
      <c r="B14" s="13"/>
      <c r="C14" s="13" t="s">
        <v>24</v>
      </c>
      <c r="D14" s="14" t="n">
        <v>19</v>
      </c>
      <c r="E14" s="14" t="n">
        <v>19</v>
      </c>
      <c r="F14" s="15" t="n">
        <f aca="false">(E14-D14)+1</f>
        <v>1</v>
      </c>
      <c r="G14" s="16" t="s">
        <v>25</v>
      </c>
      <c r="H14" s="16" t="s">
        <v>46</v>
      </c>
      <c r="I14" s="14" t="n">
        <v>25</v>
      </c>
      <c r="J14" s="14" t="n">
        <f aca="false">I14*F14</f>
        <v>25</v>
      </c>
      <c r="K14" s="17"/>
      <c r="L14" s="18" t="n">
        <v>52</v>
      </c>
      <c r="M14" s="16" t="s">
        <v>26</v>
      </c>
      <c r="N14" s="18" t="n">
        <v>49.69</v>
      </c>
      <c r="O14" s="20"/>
      <c r="P14" s="21"/>
      <c r="Q14" s="21"/>
      <c r="R14" s="22"/>
      <c r="S14" s="22"/>
      <c r="T14" s="14"/>
      <c r="U14" s="17" t="s">
        <v>47</v>
      </c>
      <c r="V14" s="23" t="n">
        <v>1</v>
      </c>
      <c r="W14" s="24" t="n">
        <f aca="false">N14-(N14*V14)</f>
        <v>0</v>
      </c>
      <c r="X14" s="25" t="n">
        <f aca="false">(J14*N14)-(J14*L14)-(J14*O14)-(J14*P14)-(J14*Q14)-(J14*R14)-(J14*W14)</f>
        <v>-57.75</v>
      </c>
      <c r="Y14" s="26"/>
      <c r="Z14" s="27"/>
    </row>
    <row r="15" customFormat="false" ht="12" hidden="false" customHeight="true" outlineLevel="0" collapsed="false">
      <c r="A15" s="13" t="n">
        <v>37105</v>
      </c>
      <c r="B15" s="13"/>
      <c r="C15" s="13" t="s">
        <v>24</v>
      </c>
      <c r="D15" s="14" t="n">
        <v>20</v>
      </c>
      <c r="E15" s="14" t="n">
        <v>21</v>
      </c>
      <c r="F15" s="15" t="n">
        <f aca="false">(E15-D15)+1</f>
        <v>2</v>
      </c>
      <c r="G15" s="16" t="s">
        <v>48</v>
      </c>
      <c r="H15" s="16" t="s">
        <v>32</v>
      </c>
      <c r="I15" s="14" t="n">
        <v>25</v>
      </c>
      <c r="J15" s="14" t="n">
        <f aca="false">I15*F15</f>
        <v>50</v>
      </c>
      <c r="K15" s="17"/>
      <c r="L15" s="18" t="n">
        <v>58</v>
      </c>
      <c r="M15" s="16" t="s">
        <v>26</v>
      </c>
      <c r="N15" s="18" t="n">
        <v>49.69</v>
      </c>
      <c r="O15" s="20"/>
      <c r="P15" s="21"/>
      <c r="Q15" s="21"/>
      <c r="R15" s="22"/>
      <c r="S15" s="22"/>
      <c r="T15" s="14"/>
      <c r="U15" s="17" t="s">
        <v>49</v>
      </c>
      <c r="V15" s="23" t="n">
        <v>1</v>
      </c>
      <c r="W15" s="24" t="n">
        <f aca="false">N15-(N15*V15)</f>
        <v>0</v>
      </c>
      <c r="X15" s="25" t="n">
        <f aca="false">(J15*N15)-(J15*L15)-(J15*O15)-(J15*P15)-(J15*Q15)-(J15*R15)-(J15*W15)</f>
        <v>-415.5</v>
      </c>
      <c r="Y15" s="26"/>
      <c r="Z15" s="27"/>
    </row>
    <row r="16" customFormat="false" ht="12" hidden="false" customHeight="true" outlineLevel="0" collapsed="false">
      <c r="A16" s="13" t="n">
        <v>37105</v>
      </c>
      <c r="B16" s="13"/>
      <c r="C16" s="13" t="s">
        <v>24</v>
      </c>
      <c r="D16" s="14" t="n">
        <v>22</v>
      </c>
      <c r="E16" s="14" t="n">
        <v>22</v>
      </c>
      <c r="F16" s="15" t="n">
        <f aca="false">(E16-D16)+1</f>
        <v>1</v>
      </c>
      <c r="G16" s="16" t="s">
        <v>25</v>
      </c>
      <c r="H16" s="16" t="s">
        <v>34</v>
      </c>
      <c r="I16" s="14" t="n">
        <v>8</v>
      </c>
      <c r="J16" s="14" t="n">
        <f aca="false">I16*F16</f>
        <v>8</v>
      </c>
      <c r="K16" s="17"/>
      <c r="L16" s="18" t="n">
        <v>50</v>
      </c>
      <c r="M16" s="16" t="s">
        <v>26</v>
      </c>
      <c r="N16" s="18" t="n">
        <v>49.69</v>
      </c>
      <c r="O16" s="20"/>
      <c r="P16" s="21"/>
      <c r="Q16" s="21"/>
      <c r="R16" s="22"/>
      <c r="S16" s="22"/>
      <c r="T16" s="14"/>
      <c r="U16" s="17" t="s">
        <v>43</v>
      </c>
      <c r="V16" s="23" t="n">
        <v>1</v>
      </c>
      <c r="W16" s="24" t="n">
        <f aca="false">N16-(N16*V16)</f>
        <v>0</v>
      </c>
      <c r="X16" s="25" t="n">
        <f aca="false">(J16*N16)-(J16*L16)-(J16*O16)-(J16*P16)-(J16*Q16)-(J16*R16)-(J16*W16)</f>
        <v>-2.48000000000002</v>
      </c>
      <c r="Y16" s="26"/>
      <c r="Z16" s="27"/>
    </row>
    <row r="17" customFormat="false" ht="12" hidden="false" customHeight="true" outlineLevel="0" collapsed="false">
      <c r="A17" s="13" t="n">
        <v>37105</v>
      </c>
      <c r="B17" s="13"/>
      <c r="C17" s="13" t="s">
        <v>24</v>
      </c>
      <c r="D17" s="14" t="n">
        <v>22</v>
      </c>
      <c r="E17" s="14" t="n">
        <v>22</v>
      </c>
      <c r="F17" s="15" t="n">
        <f aca="false">(E17-D17)+1</f>
        <v>1</v>
      </c>
      <c r="G17" s="16" t="s">
        <v>48</v>
      </c>
      <c r="H17" s="16" t="s">
        <v>32</v>
      </c>
      <c r="I17" s="14" t="n">
        <v>17</v>
      </c>
      <c r="J17" s="14" t="n">
        <f aca="false">I17*F17</f>
        <v>17</v>
      </c>
      <c r="K17" s="17"/>
      <c r="L17" s="18" t="n">
        <v>58</v>
      </c>
      <c r="M17" s="16" t="s">
        <v>26</v>
      </c>
      <c r="N17" s="18" t="n">
        <v>49.69</v>
      </c>
      <c r="O17" s="20"/>
      <c r="P17" s="21"/>
      <c r="Q17" s="21"/>
      <c r="R17" s="22"/>
      <c r="S17" s="22"/>
      <c r="T17" s="14"/>
      <c r="U17" s="17" t="s">
        <v>49</v>
      </c>
      <c r="V17" s="23" t="n">
        <v>1</v>
      </c>
      <c r="W17" s="24" t="n">
        <f aca="false">N17-(N17*V17)</f>
        <v>0</v>
      </c>
      <c r="X17" s="25" t="n">
        <f aca="false">(J17*N17)-(J17*L17)-(J17*O17)-(J17*P17)-(J17*Q17)-(J17*R17)-(J17*W17)</f>
        <v>-141.27</v>
      </c>
      <c r="Y17" s="26"/>
      <c r="Z1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3" min="2" style="0" width="9.06"/>
    <col collapsed="false" customWidth="false" hidden="true" outlineLevel="0" max="11" min="11" style="0" width="9.06"/>
    <col collapsed="false" customWidth="false" hidden="true" outlineLevel="0" max="26" min="14" style="0" width="9.06"/>
  </cols>
  <sheetData>
    <row r="1" customFormat="false" ht="27.7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5" t="s">
        <v>11</v>
      </c>
      <c r="M1" s="6" t="s">
        <v>12</v>
      </c>
      <c r="N1" s="7" t="s">
        <v>11</v>
      </c>
      <c r="O1" s="7" t="s">
        <v>13</v>
      </c>
      <c r="P1" s="8" t="s">
        <v>14</v>
      </c>
      <c r="Q1" s="8" t="s">
        <v>15</v>
      </c>
      <c r="R1" s="8" t="s">
        <v>16</v>
      </c>
      <c r="S1" s="5" t="s">
        <v>17</v>
      </c>
      <c r="T1" s="4" t="s">
        <v>18</v>
      </c>
      <c r="U1" s="7" t="s">
        <v>19</v>
      </c>
      <c r="V1" s="9" t="s">
        <v>20</v>
      </c>
      <c r="W1" s="10" t="s">
        <v>21</v>
      </c>
      <c r="X1" s="10" t="s">
        <v>22</v>
      </c>
      <c r="Y1" s="11" t="s">
        <v>23</v>
      </c>
      <c r="Z1" s="12"/>
    </row>
    <row r="3" customFormat="false" ht="12" hidden="false" customHeight="true" outlineLevel="0" collapsed="false">
      <c r="A3" s="13" t="n">
        <v>37106</v>
      </c>
      <c r="B3" s="13"/>
      <c r="C3" s="13" t="s">
        <v>24</v>
      </c>
      <c r="D3" s="14" t="n">
        <v>7</v>
      </c>
      <c r="E3" s="14" t="n">
        <v>7</v>
      </c>
      <c r="F3" s="15" t="n">
        <f aca="false">(E3-D3)+1</f>
        <v>1</v>
      </c>
      <c r="G3" s="16" t="s">
        <v>25</v>
      </c>
      <c r="H3" s="16" t="s">
        <v>41</v>
      </c>
      <c r="I3" s="14" t="n">
        <v>12</v>
      </c>
      <c r="J3" s="14" t="n">
        <f aca="false">I3*F3</f>
        <v>12</v>
      </c>
      <c r="K3" s="17"/>
      <c r="L3" s="18" t="n">
        <v>25</v>
      </c>
      <c r="M3" s="16" t="s">
        <v>26</v>
      </c>
      <c r="N3" s="18" t="n">
        <v>46</v>
      </c>
      <c r="O3" s="20"/>
      <c r="P3" s="21"/>
      <c r="Q3" s="21"/>
      <c r="R3" s="22"/>
      <c r="S3" s="22"/>
      <c r="T3" s="14"/>
      <c r="U3" s="17" t="s">
        <v>50</v>
      </c>
      <c r="V3" s="23" t="n">
        <v>1</v>
      </c>
      <c r="W3" s="24" t="n">
        <f aca="false">N3-(N3*V3)</f>
        <v>0</v>
      </c>
      <c r="X3" s="25" t="n">
        <f aca="false">(J3*N3)-(J3*L3)-(J3*O3)-(J3*P3)-(J3*Q3)-(J3*R3)-(J3*W3)</f>
        <v>252</v>
      </c>
      <c r="Y3" s="26"/>
      <c r="Z3" s="27"/>
    </row>
    <row r="4" customFormat="false" ht="12" hidden="false" customHeight="true" outlineLevel="0" collapsed="false">
      <c r="A4" s="13" t="n">
        <v>37106</v>
      </c>
      <c r="B4" s="13"/>
      <c r="C4" s="13" t="s">
        <v>24</v>
      </c>
      <c r="D4" s="14" t="n">
        <v>7</v>
      </c>
      <c r="E4" s="14" t="n">
        <v>7</v>
      </c>
      <c r="F4" s="15" t="n">
        <f aca="false">(E4-D4)+1</f>
        <v>1</v>
      </c>
      <c r="G4" s="16" t="s">
        <v>25</v>
      </c>
      <c r="H4" s="16" t="s">
        <v>34</v>
      </c>
      <c r="I4" s="14" t="n">
        <v>13</v>
      </c>
      <c r="J4" s="14" t="n">
        <f aca="false">I4*F4</f>
        <v>13</v>
      </c>
      <c r="K4" s="17"/>
      <c r="L4" s="18" t="n">
        <v>25</v>
      </c>
      <c r="M4" s="16" t="s">
        <v>26</v>
      </c>
      <c r="N4" s="18" t="n">
        <v>46</v>
      </c>
      <c r="O4" s="20"/>
      <c r="P4" s="21"/>
      <c r="Q4" s="21"/>
      <c r="R4" s="22"/>
      <c r="S4" s="22"/>
      <c r="T4" s="14"/>
      <c r="U4" s="17" t="s">
        <v>51</v>
      </c>
      <c r="V4" s="23" t="n">
        <v>1</v>
      </c>
      <c r="W4" s="24" t="n">
        <f aca="false">N4-(N4*V4)</f>
        <v>0</v>
      </c>
      <c r="X4" s="25" t="n">
        <f aca="false">(J4*N4)-(J4*L4)-(J4*O4)-(J4*P4)-(J4*Q4)-(J4*R4)-(J4*W4)</f>
        <v>273</v>
      </c>
      <c r="Y4" s="26"/>
      <c r="Z4" s="27"/>
    </row>
    <row r="5" customFormat="false" ht="12" hidden="false" customHeight="true" outlineLevel="0" collapsed="false">
      <c r="A5" s="13" t="n">
        <v>37106</v>
      </c>
      <c r="B5" s="13"/>
      <c r="C5" s="13" t="s">
        <v>24</v>
      </c>
      <c r="D5" s="14" t="n">
        <v>8</v>
      </c>
      <c r="E5" s="14" t="n">
        <v>8</v>
      </c>
      <c r="F5" s="15" t="n">
        <f aca="false">(E5-D5)+1</f>
        <v>1</v>
      </c>
      <c r="G5" s="16" t="s">
        <v>25</v>
      </c>
      <c r="H5" s="16" t="s">
        <v>41</v>
      </c>
      <c r="I5" s="14" t="n">
        <v>25</v>
      </c>
      <c r="J5" s="14" t="n">
        <f aca="false">I5*F5</f>
        <v>25</v>
      </c>
      <c r="K5" s="17"/>
      <c r="L5" s="18" t="n">
        <v>25</v>
      </c>
      <c r="M5" s="16" t="s">
        <v>26</v>
      </c>
      <c r="N5" s="18" t="n">
        <v>46</v>
      </c>
      <c r="O5" s="20"/>
      <c r="P5" s="21"/>
      <c r="Q5" s="21"/>
      <c r="R5" s="22"/>
      <c r="S5" s="22"/>
      <c r="T5" s="14"/>
      <c r="U5" s="17" t="s">
        <v>50</v>
      </c>
      <c r="V5" s="23" t="n">
        <v>1</v>
      </c>
      <c r="W5" s="24" t="n">
        <f aca="false">N5-(N5*V5)</f>
        <v>0</v>
      </c>
      <c r="X5" s="25" t="n">
        <f aca="false">(J5*N5)-(J5*L5)-(J5*O5)-(J5*P5)-(J5*Q5)-(J5*R5)-(J5*W5)</f>
        <v>525</v>
      </c>
      <c r="Y5" s="26"/>
      <c r="Z5" s="27"/>
    </row>
    <row r="6" customFormat="false" ht="11.25" hidden="false" customHeight="true" outlineLevel="0" collapsed="false">
      <c r="A6" s="13" t="n">
        <v>37106</v>
      </c>
      <c r="B6" s="13"/>
      <c r="C6" s="13" t="s">
        <v>24</v>
      </c>
      <c r="D6" s="14" t="n">
        <v>9</v>
      </c>
      <c r="E6" s="14" t="n">
        <v>10</v>
      </c>
      <c r="F6" s="15" t="n">
        <f aca="false">(E6-D6)+1</f>
        <v>2</v>
      </c>
      <c r="G6" s="16" t="s">
        <v>25</v>
      </c>
      <c r="H6" s="16" t="s">
        <v>41</v>
      </c>
      <c r="I6" s="14" t="n">
        <v>25</v>
      </c>
      <c r="J6" s="14" t="n">
        <f aca="false">I6*F6</f>
        <v>50</v>
      </c>
      <c r="K6" s="17"/>
      <c r="L6" s="18" t="n">
        <v>30</v>
      </c>
      <c r="M6" s="16" t="s">
        <v>26</v>
      </c>
      <c r="N6" s="18" t="n">
        <v>46</v>
      </c>
      <c r="O6" s="20"/>
      <c r="P6" s="21"/>
      <c r="Q6" s="21"/>
      <c r="R6" s="22"/>
      <c r="S6" s="22"/>
      <c r="T6" s="14"/>
      <c r="U6" s="17" t="s">
        <v>50</v>
      </c>
      <c r="V6" s="23" t="n">
        <v>1</v>
      </c>
      <c r="W6" s="24" t="n">
        <f aca="false">N6-(N6*V6)</f>
        <v>0</v>
      </c>
      <c r="X6" s="25" t="n">
        <f aca="false">(J6*N6)-(J6*L6)-(J6*O6)-(J6*P6)-(J6*Q6)-(J6*R6)-(J6*W6)</f>
        <v>800</v>
      </c>
      <c r="Y6" s="26"/>
      <c r="Z6" s="27"/>
    </row>
    <row r="7" customFormat="false" ht="11.25" hidden="false" customHeight="true" outlineLevel="0" collapsed="false">
      <c r="A7" s="13" t="n">
        <v>37106</v>
      </c>
      <c r="B7" s="13"/>
      <c r="C7" s="13" t="s">
        <v>24</v>
      </c>
      <c r="D7" s="14" t="n">
        <v>11</v>
      </c>
      <c r="E7" s="14" t="n">
        <v>12</v>
      </c>
      <c r="F7" s="15" t="n">
        <f aca="false">(E7-D7)+1</f>
        <v>2</v>
      </c>
      <c r="G7" s="16" t="s">
        <v>25</v>
      </c>
      <c r="H7" s="16" t="s">
        <v>41</v>
      </c>
      <c r="I7" s="14" t="n">
        <v>25</v>
      </c>
      <c r="J7" s="14" t="n">
        <f aca="false">I7*F7</f>
        <v>50</v>
      </c>
      <c r="K7" s="17"/>
      <c r="L7" s="18" t="n">
        <v>40</v>
      </c>
      <c r="M7" s="16" t="s">
        <v>26</v>
      </c>
      <c r="N7" s="18" t="n">
        <v>46</v>
      </c>
      <c r="O7" s="20"/>
      <c r="P7" s="21"/>
      <c r="Q7" s="21"/>
      <c r="R7" s="22"/>
      <c r="S7" s="22"/>
      <c r="T7" s="14"/>
      <c r="U7" s="17" t="s">
        <v>50</v>
      </c>
      <c r="V7" s="23" t="n">
        <v>1</v>
      </c>
      <c r="W7" s="24" t="n">
        <f aca="false">N7-(N7*V7)</f>
        <v>0</v>
      </c>
      <c r="X7" s="25" t="n">
        <f aca="false">(J7*N7)-(J7*L7)-(J7*O7)-(J7*P7)-(J7*Q7)-(J7*R7)-(J7*W7)</f>
        <v>300</v>
      </c>
      <c r="Y7" s="26"/>
      <c r="Z7" s="27"/>
    </row>
    <row r="8" customFormat="false" ht="11.25" hidden="false" customHeight="true" outlineLevel="0" collapsed="false">
      <c r="A8" s="13" t="n">
        <v>37106</v>
      </c>
      <c r="B8" s="13"/>
      <c r="C8" s="13" t="s">
        <v>24</v>
      </c>
      <c r="D8" s="14" t="n">
        <v>13</v>
      </c>
      <c r="E8" s="14" t="n">
        <v>18</v>
      </c>
      <c r="F8" s="15" t="n">
        <f aca="false">(E8-D8)+1</f>
        <v>6</v>
      </c>
      <c r="G8" s="16" t="s">
        <v>25</v>
      </c>
      <c r="H8" s="16" t="s">
        <v>41</v>
      </c>
      <c r="I8" s="14" t="n">
        <v>25</v>
      </c>
      <c r="J8" s="14" t="n">
        <f aca="false">I8*F8</f>
        <v>150</v>
      </c>
      <c r="K8" s="17"/>
      <c r="L8" s="18" t="n">
        <v>45</v>
      </c>
      <c r="M8" s="16" t="s">
        <v>26</v>
      </c>
      <c r="N8" s="18" t="n">
        <v>46</v>
      </c>
      <c r="O8" s="20"/>
      <c r="P8" s="21"/>
      <c r="Q8" s="21"/>
      <c r="R8" s="22"/>
      <c r="S8" s="22"/>
      <c r="T8" s="14"/>
      <c r="U8" s="17" t="s">
        <v>50</v>
      </c>
      <c r="V8" s="23" t="n">
        <v>1</v>
      </c>
      <c r="W8" s="24" t="n">
        <f aca="false">N8-(N8*V8)</f>
        <v>0</v>
      </c>
      <c r="X8" s="25" t="n">
        <f aca="false">(J8*N8)-(J8*L8)-(J8*O8)-(J8*P8)-(J8*Q8)-(J8*R8)-(J8*W8)</f>
        <v>150</v>
      </c>
      <c r="Y8" s="26"/>
      <c r="Z8" s="27"/>
    </row>
    <row r="9" customFormat="false" ht="11.25" hidden="false" customHeight="true" outlineLevel="0" collapsed="false">
      <c r="A9" s="13" t="n">
        <v>37106</v>
      </c>
      <c r="B9" s="13"/>
      <c r="C9" s="13" t="s">
        <v>24</v>
      </c>
      <c r="D9" s="14" t="n">
        <v>19</v>
      </c>
      <c r="E9" s="14" t="n">
        <v>19</v>
      </c>
      <c r="F9" s="15" t="n">
        <f aca="false">(E9-D9)+1</f>
        <v>1</v>
      </c>
      <c r="G9" s="16" t="s">
        <v>25</v>
      </c>
      <c r="H9" s="16" t="s">
        <v>52</v>
      </c>
      <c r="I9" s="14" t="n">
        <v>25</v>
      </c>
      <c r="J9" s="14" t="n">
        <f aca="false">I9*F9</f>
        <v>25</v>
      </c>
      <c r="K9" s="17"/>
      <c r="L9" s="18" t="n">
        <v>51</v>
      </c>
      <c r="M9" s="16" t="s">
        <v>26</v>
      </c>
      <c r="N9" s="18" t="n">
        <v>46</v>
      </c>
      <c r="O9" s="20"/>
      <c r="P9" s="21"/>
      <c r="Q9" s="21"/>
      <c r="R9" s="22"/>
      <c r="S9" s="22"/>
      <c r="T9" s="14"/>
      <c r="U9" s="17" t="s">
        <v>53</v>
      </c>
      <c r="V9" s="23" t="n">
        <v>1</v>
      </c>
      <c r="W9" s="24" t="n">
        <f aca="false">N9-(N9*V9)</f>
        <v>0</v>
      </c>
      <c r="X9" s="25" t="n">
        <f aca="false">(J9*N9)-(J9*L9)-(J9*O9)-(J9*P9)-(J9*Q9)-(J9*R9)-(J9*W9)</f>
        <v>-125</v>
      </c>
      <c r="Y9" s="26"/>
      <c r="Z9" s="27"/>
    </row>
    <row r="10" customFormat="false" ht="11.25" hidden="false" customHeight="true" outlineLevel="0" collapsed="false">
      <c r="A10" s="13" t="n">
        <v>37106</v>
      </c>
      <c r="B10" s="13"/>
      <c r="C10" s="13" t="s">
        <v>24</v>
      </c>
      <c r="D10" s="14" t="n">
        <v>20</v>
      </c>
      <c r="E10" s="14" t="n">
        <v>20</v>
      </c>
      <c r="F10" s="15" t="n">
        <f aca="false">(E10-D10)+1</f>
        <v>1</v>
      </c>
      <c r="G10" s="16" t="s">
        <v>25</v>
      </c>
      <c r="H10" s="16" t="s">
        <v>54</v>
      </c>
      <c r="I10" s="14" t="n">
        <v>25</v>
      </c>
      <c r="J10" s="14" t="n">
        <f aca="false">I10*F10</f>
        <v>25</v>
      </c>
      <c r="K10" s="17" t="s">
        <v>55</v>
      </c>
      <c r="L10" s="18" t="n">
        <v>45</v>
      </c>
      <c r="M10" s="16" t="s">
        <v>26</v>
      </c>
      <c r="N10" s="18" t="n">
        <v>46</v>
      </c>
      <c r="O10" s="20"/>
      <c r="P10" s="21"/>
      <c r="Q10" s="21"/>
      <c r="R10" s="22"/>
      <c r="S10" s="22"/>
      <c r="T10" s="14"/>
      <c r="U10" s="17" t="s">
        <v>56</v>
      </c>
      <c r="V10" s="23" t="n">
        <v>1</v>
      </c>
      <c r="W10" s="24" t="n">
        <f aca="false">N10-(N10*V10)</f>
        <v>0</v>
      </c>
      <c r="X10" s="25" t="n">
        <f aca="false">(J10*N10)-(J10*L10)-(J10*O10)-(J10*P10)-(J10*Q10)-(J10*R10)-(J10*W10)</f>
        <v>25</v>
      </c>
      <c r="Y10" s="26"/>
      <c r="Z10" s="27"/>
    </row>
    <row r="11" customFormat="false" ht="11.25" hidden="false" customHeight="true" outlineLevel="0" collapsed="false">
      <c r="A11" s="13" t="n">
        <v>37106</v>
      </c>
      <c r="B11" s="13"/>
      <c r="C11" s="13" t="s">
        <v>24</v>
      </c>
      <c r="D11" s="14" t="n">
        <v>21</v>
      </c>
      <c r="E11" s="14" t="n">
        <v>21</v>
      </c>
      <c r="F11" s="15" t="n">
        <f aca="false">(E11-D11)+1</f>
        <v>1</v>
      </c>
      <c r="G11" s="16" t="s">
        <v>25</v>
      </c>
      <c r="H11" s="16" t="s">
        <v>54</v>
      </c>
      <c r="I11" s="14" t="n">
        <v>25</v>
      </c>
      <c r="J11" s="14" t="n">
        <f aca="false">I11*F11</f>
        <v>25</v>
      </c>
      <c r="K11" s="17" t="s">
        <v>55</v>
      </c>
      <c r="L11" s="18" t="n">
        <v>45</v>
      </c>
      <c r="M11" s="16" t="s">
        <v>26</v>
      </c>
      <c r="N11" s="18" t="n">
        <v>46</v>
      </c>
      <c r="O11" s="20"/>
      <c r="P11" s="21"/>
      <c r="Q11" s="21"/>
      <c r="R11" s="22"/>
      <c r="S11" s="22"/>
      <c r="T11" s="14"/>
      <c r="U11" s="17" t="s">
        <v>56</v>
      </c>
      <c r="V11" s="23" t="n">
        <v>1</v>
      </c>
      <c r="W11" s="24" t="n">
        <f aca="false">N11-(N11*V11)</f>
        <v>0</v>
      </c>
      <c r="X11" s="25" t="n">
        <f aca="false">(J11*N11)-(J11*L11)-(J11*O11)-(J11*P11)-(J11*Q11)-(J11*R11)-(J11*W11)</f>
        <v>25</v>
      </c>
      <c r="Y11" s="26"/>
      <c r="Z11" s="27"/>
    </row>
    <row r="12" customFormat="false" ht="11.25" hidden="false" customHeight="true" outlineLevel="0" collapsed="false">
      <c r="A12" s="13" t="n">
        <v>37106</v>
      </c>
      <c r="B12" s="13"/>
      <c r="C12" s="13" t="s">
        <v>24</v>
      </c>
      <c r="D12" s="14" t="n">
        <v>22</v>
      </c>
      <c r="E12" s="14" t="n">
        <v>22</v>
      </c>
      <c r="F12" s="15" t="n">
        <f aca="false">(E12-D12)+1</f>
        <v>1</v>
      </c>
      <c r="G12" s="16" t="s">
        <v>25</v>
      </c>
      <c r="H12" s="16" t="s">
        <v>57</v>
      </c>
      <c r="I12" s="14" t="n">
        <v>25</v>
      </c>
      <c r="J12" s="14" t="n">
        <f aca="false">I12*F12</f>
        <v>25</v>
      </c>
      <c r="K12" s="17"/>
      <c r="L12" s="18" t="n">
        <v>44</v>
      </c>
      <c r="M12" s="16" t="s">
        <v>26</v>
      </c>
      <c r="N12" s="18" t="n">
        <v>46</v>
      </c>
      <c r="O12" s="20"/>
      <c r="P12" s="21"/>
      <c r="Q12" s="21"/>
      <c r="R12" s="22"/>
      <c r="S12" s="22"/>
      <c r="T12" s="14"/>
      <c r="U12" s="17" t="s">
        <v>58</v>
      </c>
      <c r="V12" s="23" t="n">
        <v>1</v>
      </c>
      <c r="W12" s="24" t="n">
        <f aca="false">N12-(N12*V12)</f>
        <v>0</v>
      </c>
      <c r="X12" s="25" t="n">
        <f aca="false">(J12*N12)-(J12*L12)-(J12*O12)-(J12*P12)-(J12*Q12)-(J12*R12)-(J12*W12)</f>
        <v>50</v>
      </c>
      <c r="Y12" s="26"/>
      <c r="Z12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3" min="2" style="0" width="9.06"/>
    <col collapsed="false" customWidth="false" hidden="true" outlineLevel="0" max="11" min="11" style="0" width="9.06"/>
    <col collapsed="false" customWidth="false" hidden="true" outlineLevel="0" max="26" min="14" style="0" width="9.06"/>
  </cols>
  <sheetData>
    <row r="1" customFormat="false" ht="27.7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5" t="s">
        <v>11</v>
      </c>
      <c r="M1" s="6" t="s">
        <v>12</v>
      </c>
      <c r="N1" s="7" t="s">
        <v>11</v>
      </c>
      <c r="O1" s="7" t="s">
        <v>13</v>
      </c>
      <c r="P1" s="8" t="s">
        <v>14</v>
      </c>
      <c r="Q1" s="8" t="s">
        <v>15</v>
      </c>
      <c r="R1" s="8" t="s">
        <v>16</v>
      </c>
      <c r="S1" s="5" t="s">
        <v>17</v>
      </c>
      <c r="T1" s="4" t="s">
        <v>18</v>
      </c>
      <c r="U1" s="7" t="s">
        <v>19</v>
      </c>
      <c r="V1" s="9" t="s">
        <v>20</v>
      </c>
      <c r="W1" s="10" t="s">
        <v>21</v>
      </c>
      <c r="X1" s="10" t="s">
        <v>22</v>
      </c>
      <c r="Y1" s="11" t="s">
        <v>23</v>
      </c>
      <c r="Z1" s="12"/>
    </row>
    <row r="2" customFormat="false" ht="13.5" hidden="false" customHeight="false" outlineLevel="0" collapsed="false"/>
    <row r="3" customFormat="false" ht="12" hidden="false" customHeight="true" outlineLevel="0" collapsed="false">
      <c r="A3" s="13" t="n">
        <v>37107</v>
      </c>
      <c r="B3" s="13"/>
      <c r="C3" s="13" t="s">
        <v>24</v>
      </c>
      <c r="D3" s="14" t="n">
        <v>7</v>
      </c>
      <c r="E3" s="14" t="n">
        <v>7</v>
      </c>
      <c r="F3" s="15" t="n">
        <f aca="false">(E3-D3)+1</f>
        <v>1</v>
      </c>
      <c r="G3" s="40" t="s">
        <v>25</v>
      </c>
      <c r="H3" s="16" t="s">
        <v>34</v>
      </c>
      <c r="I3" s="14" t="n">
        <v>25</v>
      </c>
      <c r="J3" s="14" t="n">
        <f aca="false">I3*F3</f>
        <v>25</v>
      </c>
      <c r="K3" s="17"/>
      <c r="L3" s="18" t="n">
        <v>29</v>
      </c>
      <c r="M3" s="19" t="s">
        <v>26</v>
      </c>
      <c r="N3" s="18" t="n">
        <v>46</v>
      </c>
      <c r="O3" s="20"/>
      <c r="P3" s="21"/>
      <c r="Q3" s="21"/>
      <c r="R3" s="22"/>
      <c r="S3" s="22"/>
      <c r="T3" s="14"/>
      <c r="U3" s="17" t="s">
        <v>59</v>
      </c>
      <c r="V3" s="23" t="n">
        <v>1</v>
      </c>
      <c r="W3" s="24" t="n">
        <f aca="false">N3-(N3*V3)</f>
        <v>0</v>
      </c>
      <c r="X3" s="25" t="n">
        <f aca="false">(J3*N3)-(J3*L3)-(J3*O3)-(J3*P3)-(J3*Q3)-(J3*R3)-(J3*W3)</f>
        <v>425</v>
      </c>
      <c r="Y3" s="26"/>
      <c r="Z3" s="27"/>
    </row>
    <row r="4" customFormat="false" ht="12" hidden="false" customHeight="true" outlineLevel="0" collapsed="false">
      <c r="A4" s="13" t="n">
        <v>37107</v>
      </c>
      <c r="B4" s="13"/>
      <c r="C4" s="13" t="s">
        <v>24</v>
      </c>
      <c r="D4" s="14" t="n">
        <v>8</v>
      </c>
      <c r="E4" s="14" t="n">
        <v>8</v>
      </c>
      <c r="F4" s="15" t="n">
        <f aca="false">(E4-D4)+1</f>
        <v>1</v>
      </c>
      <c r="G4" s="40" t="s">
        <v>25</v>
      </c>
      <c r="H4" s="16" t="s">
        <v>34</v>
      </c>
      <c r="I4" s="14" t="n">
        <v>25</v>
      </c>
      <c r="J4" s="14" t="n">
        <f aca="false">I4*F4</f>
        <v>25</v>
      </c>
      <c r="K4" s="17"/>
      <c r="L4" s="18" t="n">
        <v>29</v>
      </c>
      <c r="M4" s="19" t="s">
        <v>26</v>
      </c>
      <c r="N4" s="18" t="n">
        <v>46</v>
      </c>
      <c r="O4" s="20"/>
      <c r="P4" s="21"/>
      <c r="Q4" s="21"/>
      <c r="R4" s="22"/>
      <c r="S4" s="22"/>
      <c r="T4" s="14"/>
      <c r="U4" s="17" t="s">
        <v>59</v>
      </c>
      <c r="V4" s="23" t="n">
        <v>1</v>
      </c>
      <c r="W4" s="24" t="n">
        <f aca="false">N4-(N4*V4)</f>
        <v>0</v>
      </c>
      <c r="X4" s="25" t="n">
        <f aca="false">(J4*N4)-(J4*L4)-(J4*O4)-(J4*P4)-(J4*Q4)-(J4*R4)-(J4*W4)</f>
        <v>425</v>
      </c>
      <c r="Y4" s="26"/>
      <c r="Z4" s="27"/>
    </row>
    <row r="5" customFormat="false" ht="12" hidden="false" customHeight="true" outlineLevel="0" collapsed="false">
      <c r="A5" s="13" t="n">
        <v>37107</v>
      </c>
      <c r="B5" s="13"/>
      <c r="C5" s="13" t="s">
        <v>24</v>
      </c>
      <c r="D5" s="14" t="n">
        <v>9</v>
      </c>
      <c r="E5" s="14" t="n">
        <v>9</v>
      </c>
      <c r="F5" s="15" t="n">
        <f aca="false">(E5-D5)+1</f>
        <v>1</v>
      </c>
      <c r="G5" s="40" t="s">
        <v>25</v>
      </c>
      <c r="H5" s="16" t="s">
        <v>34</v>
      </c>
      <c r="I5" s="14" t="n">
        <v>25</v>
      </c>
      <c r="J5" s="14" t="n">
        <f aca="false">I5*F5</f>
        <v>25</v>
      </c>
      <c r="K5" s="17"/>
      <c r="L5" s="18" t="n">
        <v>29</v>
      </c>
      <c r="M5" s="19" t="s">
        <v>26</v>
      </c>
      <c r="N5" s="18" t="n">
        <v>46</v>
      </c>
      <c r="O5" s="20"/>
      <c r="P5" s="21"/>
      <c r="Q5" s="21"/>
      <c r="R5" s="22"/>
      <c r="S5" s="22"/>
      <c r="T5" s="14"/>
      <c r="U5" s="17" t="s">
        <v>59</v>
      </c>
      <c r="V5" s="23" t="n">
        <v>1</v>
      </c>
      <c r="W5" s="24" t="n">
        <f aca="false">N5-(N5*V5)</f>
        <v>0</v>
      </c>
      <c r="X5" s="25" t="n">
        <f aca="false">(J5*N5)-(J5*L5)-(J5*O5)-(J5*P5)-(J5*Q5)-(J5*R5)-(J5*W5)</f>
        <v>425</v>
      </c>
      <c r="Y5" s="26"/>
      <c r="Z5" s="27"/>
    </row>
    <row r="6" customFormat="false" ht="12" hidden="false" customHeight="true" outlineLevel="0" collapsed="false">
      <c r="A6" s="13" t="n">
        <v>37107</v>
      </c>
      <c r="B6" s="13"/>
      <c r="C6" s="13" t="s">
        <v>24</v>
      </c>
      <c r="D6" s="14" t="n">
        <v>10</v>
      </c>
      <c r="E6" s="14" t="n">
        <v>10</v>
      </c>
      <c r="F6" s="15" t="n">
        <f aca="false">(E6-D6)+1</f>
        <v>1</v>
      </c>
      <c r="G6" s="40" t="s">
        <v>25</v>
      </c>
      <c r="H6" s="16" t="s">
        <v>34</v>
      </c>
      <c r="I6" s="14" t="n">
        <v>25</v>
      </c>
      <c r="J6" s="14" t="n">
        <f aca="false">I6*F6</f>
        <v>25</v>
      </c>
      <c r="K6" s="17"/>
      <c r="L6" s="18" t="n">
        <v>29</v>
      </c>
      <c r="M6" s="19" t="s">
        <v>26</v>
      </c>
      <c r="N6" s="18" t="n">
        <v>46</v>
      </c>
      <c r="O6" s="20"/>
      <c r="P6" s="21"/>
      <c r="Q6" s="21"/>
      <c r="R6" s="22"/>
      <c r="S6" s="22"/>
      <c r="T6" s="14"/>
      <c r="U6" s="17" t="s">
        <v>59</v>
      </c>
      <c r="V6" s="23" t="n">
        <v>1</v>
      </c>
      <c r="W6" s="24" t="n">
        <f aca="false">N6-(N6*V6)</f>
        <v>0</v>
      </c>
      <c r="X6" s="25" t="n">
        <f aca="false">(J6*N6)-(J6*L6)-(J6*O6)-(J6*P6)-(J6*Q6)-(J6*R6)-(J6*W6)</f>
        <v>425</v>
      </c>
      <c r="Y6" s="26"/>
      <c r="Z6" s="27"/>
    </row>
    <row r="7" customFormat="false" ht="12" hidden="false" customHeight="true" outlineLevel="0" collapsed="false">
      <c r="A7" s="13" t="n">
        <v>37107</v>
      </c>
      <c r="B7" s="13"/>
      <c r="C7" s="13" t="s">
        <v>24</v>
      </c>
      <c r="D7" s="14" t="n">
        <v>11</v>
      </c>
      <c r="E7" s="14" t="n">
        <v>11</v>
      </c>
      <c r="F7" s="15" t="n">
        <f aca="false">(E7-D7)+1</f>
        <v>1</v>
      </c>
      <c r="G7" s="40" t="s">
        <v>25</v>
      </c>
      <c r="H7" s="16" t="s">
        <v>27</v>
      </c>
      <c r="I7" s="14" t="n">
        <v>10</v>
      </c>
      <c r="J7" s="14" t="n">
        <f aca="false">I7*F7</f>
        <v>10</v>
      </c>
      <c r="K7" s="17"/>
      <c r="L7" s="18" t="n">
        <v>48</v>
      </c>
      <c r="M7" s="19" t="s">
        <v>26</v>
      </c>
      <c r="N7" s="18" t="n">
        <v>46</v>
      </c>
      <c r="O7" s="20"/>
      <c r="P7" s="21"/>
      <c r="Q7" s="21"/>
      <c r="R7" s="22"/>
      <c r="S7" s="22"/>
      <c r="T7" s="14"/>
      <c r="U7" s="17" t="s">
        <v>60</v>
      </c>
      <c r="V7" s="23" t="n">
        <v>1</v>
      </c>
      <c r="W7" s="24" t="n">
        <f aca="false">N7-(N7*V7)</f>
        <v>0</v>
      </c>
      <c r="X7" s="25" t="n">
        <f aca="false">(J7*N7)-(J7*L7)-(J7*O7)-(J7*P7)-(J7*Q7)-(J7*R7)-(J7*W7)</f>
        <v>-20</v>
      </c>
      <c r="Y7" s="26"/>
      <c r="Z7" s="27"/>
    </row>
    <row r="8" customFormat="false" ht="12" hidden="false" customHeight="true" outlineLevel="0" collapsed="false">
      <c r="A8" s="13" t="n">
        <v>37107</v>
      </c>
      <c r="B8" s="13"/>
      <c r="C8" s="13" t="s">
        <v>24</v>
      </c>
      <c r="D8" s="14" t="n">
        <v>11</v>
      </c>
      <c r="E8" s="14" t="n">
        <v>11</v>
      </c>
      <c r="F8" s="15" t="n">
        <f aca="false">(E8-D8)+1</f>
        <v>1</v>
      </c>
      <c r="G8" s="40" t="s">
        <v>25</v>
      </c>
      <c r="H8" s="16" t="s">
        <v>46</v>
      </c>
      <c r="I8" s="14" t="n">
        <v>15</v>
      </c>
      <c r="J8" s="14" t="n">
        <f aca="false">I8*F8</f>
        <v>15</v>
      </c>
      <c r="K8" s="17"/>
      <c r="L8" s="18" t="n">
        <v>47</v>
      </c>
      <c r="M8" s="19" t="s">
        <v>26</v>
      </c>
      <c r="N8" s="18" t="n">
        <v>46</v>
      </c>
      <c r="O8" s="20"/>
      <c r="P8" s="21"/>
      <c r="Q8" s="21"/>
      <c r="R8" s="22"/>
      <c r="S8" s="22"/>
      <c r="T8" s="14"/>
      <c r="U8" s="17" t="s">
        <v>61</v>
      </c>
      <c r="V8" s="23" t="n">
        <v>1</v>
      </c>
      <c r="W8" s="24" t="n">
        <f aca="false">N8-(N8*V8)</f>
        <v>0</v>
      </c>
      <c r="X8" s="25" t="n">
        <f aca="false">(J8*N8)-(J8*L8)-(J8*O8)-(J8*P8)-(J8*Q8)-(J8*R8)-(J8*W8)</f>
        <v>-15</v>
      </c>
      <c r="Y8" s="26"/>
      <c r="Z8" s="27"/>
    </row>
    <row r="9" customFormat="false" ht="12" hidden="false" customHeight="true" outlineLevel="0" collapsed="false">
      <c r="A9" s="13" t="n">
        <v>37107</v>
      </c>
      <c r="B9" s="13"/>
      <c r="C9" s="13" t="s">
        <v>24</v>
      </c>
      <c r="D9" s="14" t="n">
        <v>12</v>
      </c>
      <c r="E9" s="14" t="n">
        <v>12</v>
      </c>
      <c r="F9" s="15" t="n">
        <f aca="false">(E9-D9)+1</f>
        <v>1</v>
      </c>
      <c r="G9" s="40" t="s">
        <v>25</v>
      </c>
      <c r="H9" s="16" t="s">
        <v>46</v>
      </c>
      <c r="I9" s="14" t="n">
        <v>25</v>
      </c>
      <c r="J9" s="14" t="n">
        <f aca="false">I9*F9</f>
        <v>25</v>
      </c>
      <c r="K9" s="17"/>
      <c r="L9" s="18" t="n">
        <v>47</v>
      </c>
      <c r="M9" s="19" t="s">
        <v>26</v>
      </c>
      <c r="N9" s="18" t="n">
        <v>46</v>
      </c>
      <c r="O9" s="20"/>
      <c r="P9" s="21"/>
      <c r="Q9" s="21"/>
      <c r="R9" s="22"/>
      <c r="S9" s="22"/>
      <c r="T9" s="14"/>
      <c r="U9" s="17" t="s">
        <v>61</v>
      </c>
      <c r="V9" s="23" t="n">
        <v>1</v>
      </c>
      <c r="W9" s="24" t="n">
        <f aca="false">N9-(N9*V9)</f>
        <v>0</v>
      </c>
      <c r="X9" s="25" t="n">
        <f aca="false">(J9*N9)-(J9*L9)-(J9*O9)-(J9*P9)-(J9*Q9)-(J9*R9)-(J9*W9)</f>
        <v>-25</v>
      </c>
      <c r="Y9" s="26"/>
      <c r="Z9" s="27"/>
    </row>
    <row r="10" customFormat="false" ht="12" hidden="false" customHeight="true" outlineLevel="0" collapsed="false">
      <c r="A10" s="13" t="n">
        <v>37107</v>
      </c>
      <c r="B10" s="13"/>
      <c r="C10" s="13" t="s">
        <v>24</v>
      </c>
      <c r="D10" s="14" t="n">
        <v>13</v>
      </c>
      <c r="E10" s="14" t="n">
        <v>13</v>
      </c>
      <c r="F10" s="15" t="n">
        <f aca="false">(E10-D10)+1</f>
        <v>1</v>
      </c>
      <c r="G10" s="40" t="s">
        <v>25</v>
      </c>
      <c r="H10" s="16" t="s">
        <v>27</v>
      </c>
      <c r="I10" s="14" t="n">
        <v>25</v>
      </c>
      <c r="J10" s="14" t="n">
        <f aca="false">I10*F10</f>
        <v>25</v>
      </c>
      <c r="K10" s="17"/>
      <c r="L10" s="18" t="n">
        <v>48</v>
      </c>
      <c r="M10" s="19" t="s">
        <v>26</v>
      </c>
      <c r="N10" s="18" t="n">
        <v>46</v>
      </c>
      <c r="O10" s="20"/>
      <c r="P10" s="21"/>
      <c r="Q10" s="21"/>
      <c r="R10" s="22"/>
      <c r="S10" s="22"/>
      <c r="T10" s="14"/>
      <c r="U10" s="17" t="s">
        <v>60</v>
      </c>
      <c r="V10" s="23" t="n">
        <v>1</v>
      </c>
      <c r="W10" s="24" t="n">
        <f aca="false">N10-(N10*V10)</f>
        <v>0</v>
      </c>
      <c r="X10" s="25" t="n">
        <f aca="false">(J10*N10)-(J10*L10)-(J10*O10)-(J10*P10)-(J10*Q10)-(J10*R10)-(J10*W10)</f>
        <v>-50</v>
      </c>
      <c r="Y10" s="26"/>
      <c r="Z10" s="27"/>
    </row>
    <row r="11" customFormat="false" ht="12" hidden="false" customHeight="true" outlineLevel="0" collapsed="false">
      <c r="A11" s="13" t="n">
        <v>37107</v>
      </c>
      <c r="B11" s="13"/>
      <c r="C11" s="13" t="s">
        <v>24</v>
      </c>
      <c r="D11" s="14" t="n">
        <v>14</v>
      </c>
      <c r="E11" s="14" t="n">
        <v>14</v>
      </c>
      <c r="F11" s="15" t="n">
        <f aca="false">(E11-D11)+1</f>
        <v>1</v>
      </c>
      <c r="G11" s="40" t="s">
        <v>25</v>
      </c>
      <c r="H11" s="16" t="s">
        <v>27</v>
      </c>
      <c r="I11" s="14" t="n">
        <v>25</v>
      </c>
      <c r="J11" s="14" t="n">
        <f aca="false">I11*F11</f>
        <v>25</v>
      </c>
      <c r="K11" s="17"/>
      <c r="L11" s="18" t="n">
        <v>48</v>
      </c>
      <c r="M11" s="19" t="s">
        <v>26</v>
      </c>
      <c r="N11" s="18" t="n">
        <v>46</v>
      </c>
      <c r="O11" s="20"/>
      <c r="P11" s="21"/>
      <c r="Q11" s="21"/>
      <c r="R11" s="22"/>
      <c r="S11" s="22"/>
      <c r="T11" s="14"/>
      <c r="U11" s="17" t="s">
        <v>60</v>
      </c>
      <c r="V11" s="23" t="n">
        <v>1</v>
      </c>
      <c r="W11" s="24" t="n">
        <f aca="false">N11-(N11*V11)</f>
        <v>0</v>
      </c>
      <c r="X11" s="25" t="n">
        <f aca="false">(J11*N11)-(J11*L11)-(J11*O11)-(J11*P11)-(J11*Q11)-(J11*R11)-(J11*W11)</f>
        <v>-50</v>
      </c>
      <c r="Y11" s="26"/>
      <c r="Z11" s="27"/>
    </row>
    <row r="12" customFormat="false" ht="12" hidden="false" customHeight="true" outlineLevel="0" collapsed="false">
      <c r="A12" s="13" t="n">
        <v>37107</v>
      </c>
      <c r="B12" s="13"/>
      <c r="C12" s="13" t="s">
        <v>24</v>
      </c>
      <c r="D12" s="14" t="n">
        <v>15</v>
      </c>
      <c r="E12" s="14" t="n">
        <v>15</v>
      </c>
      <c r="F12" s="15" t="n">
        <f aca="false">(E12-D12)+1</f>
        <v>1</v>
      </c>
      <c r="G12" s="40" t="s">
        <v>25</v>
      </c>
      <c r="H12" s="16" t="s">
        <v>27</v>
      </c>
      <c r="I12" s="14" t="n">
        <v>24</v>
      </c>
      <c r="J12" s="14" t="n">
        <f aca="false">I12*F12</f>
        <v>24</v>
      </c>
      <c r="K12" s="17"/>
      <c r="L12" s="18" t="n">
        <v>48</v>
      </c>
      <c r="M12" s="19" t="s">
        <v>26</v>
      </c>
      <c r="N12" s="18" t="n">
        <v>46</v>
      </c>
      <c r="O12" s="20"/>
      <c r="P12" s="21"/>
      <c r="Q12" s="21"/>
      <c r="R12" s="22"/>
      <c r="S12" s="22"/>
      <c r="T12" s="14"/>
      <c r="U12" s="17" t="s">
        <v>60</v>
      </c>
      <c r="V12" s="23" t="n">
        <v>1</v>
      </c>
      <c r="W12" s="24" t="n">
        <f aca="false">N12-(N12*V12)</f>
        <v>0</v>
      </c>
      <c r="X12" s="25" t="n">
        <f aca="false">(J12*N12)-(J12*L12)-(J12*O12)-(J12*P12)-(J12*Q12)-(J12*R12)-(J12*W12)</f>
        <v>-48</v>
      </c>
      <c r="Y12" s="26"/>
      <c r="Z12" s="27"/>
    </row>
    <row r="13" customFormat="false" ht="12" hidden="false" customHeight="true" outlineLevel="0" collapsed="false">
      <c r="A13" s="13" t="n">
        <v>37107</v>
      </c>
      <c r="B13" s="13"/>
      <c r="C13" s="13" t="s">
        <v>24</v>
      </c>
      <c r="D13" s="14" t="n">
        <v>15</v>
      </c>
      <c r="E13" s="14" t="n">
        <v>15</v>
      </c>
      <c r="F13" s="15" t="n">
        <f aca="false">(E13-D13)+1</f>
        <v>1</v>
      </c>
      <c r="G13" s="40" t="s">
        <v>25</v>
      </c>
      <c r="H13" s="16" t="s">
        <v>46</v>
      </c>
      <c r="I13" s="14" t="n">
        <v>1</v>
      </c>
      <c r="J13" s="14" t="n">
        <f aca="false">I13*F13</f>
        <v>1</v>
      </c>
      <c r="K13" s="17"/>
      <c r="L13" s="18" t="n">
        <v>47</v>
      </c>
      <c r="M13" s="19" t="s">
        <v>26</v>
      </c>
      <c r="N13" s="18" t="n">
        <v>46</v>
      </c>
      <c r="O13" s="20"/>
      <c r="P13" s="21"/>
      <c r="Q13" s="21"/>
      <c r="R13" s="22"/>
      <c r="S13" s="22"/>
      <c r="T13" s="14"/>
      <c r="U13" s="17" t="s">
        <v>61</v>
      </c>
      <c r="V13" s="23" t="n">
        <v>1</v>
      </c>
      <c r="W13" s="24" t="n">
        <f aca="false">N13-(N13*V13)</f>
        <v>0</v>
      </c>
      <c r="X13" s="25" t="n">
        <f aca="false">(J13*N13)-(J13*L13)-(J13*O13)-(J13*P13)-(J13*Q13)-(J13*R13)-(J13*W13)</f>
        <v>-1</v>
      </c>
      <c r="Y13" s="26"/>
      <c r="Z13" s="27"/>
    </row>
    <row r="14" customFormat="false" ht="12" hidden="false" customHeight="true" outlineLevel="0" collapsed="false">
      <c r="A14" s="13" t="n">
        <v>37107</v>
      </c>
      <c r="B14" s="13"/>
      <c r="C14" s="13" t="s">
        <v>24</v>
      </c>
      <c r="D14" s="14" t="n">
        <v>16</v>
      </c>
      <c r="E14" s="14" t="n">
        <v>16</v>
      </c>
      <c r="F14" s="15" t="n">
        <f aca="false">(E14-D14)+1</f>
        <v>1</v>
      </c>
      <c r="G14" s="40" t="s">
        <v>25</v>
      </c>
      <c r="H14" s="16" t="s">
        <v>27</v>
      </c>
      <c r="I14" s="14" t="n">
        <v>25</v>
      </c>
      <c r="J14" s="14" t="n">
        <f aca="false">I14*F14</f>
        <v>25</v>
      </c>
      <c r="K14" s="17"/>
      <c r="L14" s="18" t="n">
        <v>48</v>
      </c>
      <c r="M14" s="19" t="s">
        <v>26</v>
      </c>
      <c r="N14" s="18" t="n">
        <v>46</v>
      </c>
      <c r="O14" s="20"/>
      <c r="P14" s="21"/>
      <c r="Q14" s="21"/>
      <c r="R14" s="22"/>
      <c r="S14" s="22"/>
      <c r="T14" s="14"/>
      <c r="U14" s="17" t="s">
        <v>60</v>
      </c>
      <c r="V14" s="23" t="n">
        <v>1</v>
      </c>
      <c r="W14" s="24" t="n">
        <f aca="false">N14-(N14*V14)</f>
        <v>0</v>
      </c>
      <c r="X14" s="25" t="n">
        <f aca="false">(J14*N14)-(J14*L14)-(J14*O14)-(J14*P14)-(J14*Q14)-(J14*R14)-(J14*W14)</f>
        <v>-50</v>
      </c>
      <c r="Y14" s="26"/>
      <c r="Z14" s="27"/>
    </row>
    <row r="15" customFormat="false" ht="12" hidden="false" customHeight="true" outlineLevel="0" collapsed="false">
      <c r="A15" s="13" t="n">
        <v>37107</v>
      </c>
      <c r="B15" s="13"/>
      <c r="C15" s="13" t="s">
        <v>24</v>
      </c>
      <c r="D15" s="14" t="n">
        <v>17</v>
      </c>
      <c r="E15" s="14" t="n">
        <v>17</v>
      </c>
      <c r="F15" s="15" t="n">
        <f aca="false">(E15-D15)+1</f>
        <v>1</v>
      </c>
      <c r="G15" s="40" t="s">
        <v>25</v>
      </c>
      <c r="H15" s="16" t="s">
        <v>62</v>
      </c>
      <c r="I15" s="14" t="n">
        <v>25</v>
      </c>
      <c r="J15" s="14" t="n">
        <f aca="false">I15*F15</f>
        <v>25</v>
      </c>
      <c r="K15" s="17"/>
      <c r="L15" s="18" t="n">
        <v>52</v>
      </c>
      <c r="M15" s="19" t="s">
        <v>26</v>
      </c>
      <c r="N15" s="18" t="n">
        <v>46</v>
      </c>
      <c r="O15" s="20"/>
      <c r="P15" s="21"/>
      <c r="Q15" s="21"/>
      <c r="R15" s="22"/>
      <c r="S15" s="22"/>
      <c r="T15" s="14"/>
      <c r="U15" s="17" t="s">
        <v>63</v>
      </c>
      <c r="V15" s="23" t="n">
        <v>1</v>
      </c>
      <c r="W15" s="24" t="n">
        <f aca="false">N15-(N15*V15)</f>
        <v>0</v>
      </c>
      <c r="X15" s="25" t="n">
        <f aca="false">(J15*N15)-(J15*L15)-(J15*O15)-(J15*P15)-(J15*Q15)-(J15*R15)-(J15*W15)</f>
        <v>-150</v>
      </c>
      <c r="Y15" s="26"/>
      <c r="Z15" s="27"/>
    </row>
    <row r="16" customFormat="false" ht="12" hidden="false" customHeight="true" outlineLevel="0" collapsed="false">
      <c r="A16" s="13" t="n">
        <v>37107</v>
      </c>
      <c r="B16" s="13"/>
      <c r="C16" s="13" t="s">
        <v>24</v>
      </c>
      <c r="D16" s="14" t="n">
        <v>18</v>
      </c>
      <c r="E16" s="14" t="n">
        <v>18</v>
      </c>
      <c r="F16" s="15" t="n">
        <f aca="false">(E16-D16)+1</f>
        <v>1</v>
      </c>
      <c r="G16" s="40" t="s">
        <v>25</v>
      </c>
      <c r="H16" s="16" t="s">
        <v>62</v>
      </c>
      <c r="I16" s="14" t="n">
        <v>25</v>
      </c>
      <c r="J16" s="14" t="n">
        <f aca="false">I16*F16</f>
        <v>25</v>
      </c>
      <c r="K16" s="17"/>
      <c r="L16" s="18" t="n">
        <v>52</v>
      </c>
      <c r="M16" s="19" t="s">
        <v>26</v>
      </c>
      <c r="N16" s="18" t="n">
        <v>46</v>
      </c>
      <c r="O16" s="20"/>
      <c r="P16" s="21"/>
      <c r="Q16" s="21"/>
      <c r="R16" s="22"/>
      <c r="S16" s="22"/>
      <c r="T16" s="14"/>
      <c r="U16" s="17" t="s">
        <v>63</v>
      </c>
      <c r="V16" s="23" t="n">
        <v>1</v>
      </c>
      <c r="W16" s="24" t="n">
        <f aca="false">N16-(N16*V16)</f>
        <v>0</v>
      </c>
      <c r="X16" s="25" t="n">
        <f aca="false">(J16*N16)-(J16*L16)-(J16*O16)-(J16*P16)-(J16*Q16)-(J16*R16)-(J16*W16)</f>
        <v>-150</v>
      </c>
      <c r="Y16" s="26"/>
      <c r="Z16" s="27"/>
    </row>
    <row r="17" customFormat="false" ht="12" hidden="false" customHeight="true" outlineLevel="0" collapsed="false">
      <c r="A17" s="13" t="n">
        <v>37107</v>
      </c>
      <c r="B17" s="13"/>
      <c r="C17" s="13" t="s">
        <v>24</v>
      </c>
      <c r="D17" s="14" t="n">
        <v>19</v>
      </c>
      <c r="E17" s="14" t="n">
        <v>19</v>
      </c>
      <c r="F17" s="15" t="n">
        <f aca="false">(E17-D17)+1</f>
        <v>1</v>
      </c>
      <c r="G17" s="40" t="s">
        <v>25</v>
      </c>
      <c r="H17" s="16" t="s">
        <v>34</v>
      </c>
      <c r="I17" s="14" t="n">
        <v>25</v>
      </c>
      <c r="J17" s="14" t="n">
        <f aca="false">I17*F17</f>
        <v>25</v>
      </c>
      <c r="K17" s="17"/>
      <c r="L17" s="18" t="n">
        <v>43</v>
      </c>
      <c r="M17" s="19" t="s">
        <v>26</v>
      </c>
      <c r="N17" s="18" t="n">
        <v>46</v>
      </c>
      <c r="O17" s="20"/>
      <c r="P17" s="21"/>
      <c r="Q17" s="21"/>
      <c r="R17" s="22"/>
      <c r="S17" s="22"/>
      <c r="T17" s="14"/>
      <c r="U17" s="17" t="s">
        <v>64</v>
      </c>
      <c r="V17" s="23" t="n">
        <v>1</v>
      </c>
      <c r="W17" s="24" t="n">
        <f aca="false">N17-(N17*V17)</f>
        <v>0</v>
      </c>
      <c r="X17" s="25" t="n">
        <f aca="false">(J17*N17)-(J17*L17)-(J17*O17)-(J17*P17)-(J17*Q17)-(J17*R17)-(J17*W17)</f>
        <v>75</v>
      </c>
      <c r="Y17" s="26"/>
      <c r="Z17" s="27"/>
    </row>
    <row r="18" customFormat="false" ht="12" hidden="false" customHeight="true" outlineLevel="0" collapsed="false">
      <c r="A18" s="13" t="n">
        <v>37107</v>
      </c>
      <c r="B18" s="13"/>
      <c r="C18" s="13" t="s">
        <v>24</v>
      </c>
      <c r="D18" s="14" t="n">
        <v>20</v>
      </c>
      <c r="E18" s="14" t="n">
        <v>20</v>
      </c>
      <c r="F18" s="15" t="n">
        <f aca="false">(E18-D18)+1</f>
        <v>1</v>
      </c>
      <c r="G18" s="40" t="s">
        <v>25</v>
      </c>
      <c r="H18" s="16" t="s">
        <v>34</v>
      </c>
      <c r="I18" s="14" t="n">
        <v>25</v>
      </c>
      <c r="J18" s="14" t="n">
        <f aca="false">I18*F18</f>
        <v>25</v>
      </c>
      <c r="K18" s="17"/>
      <c r="L18" s="18" t="n">
        <v>43</v>
      </c>
      <c r="M18" s="19" t="s">
        <v>26</v>
      </c>
      <c r="N18" s="18" t="n">
        <v>46</v>
      </c>
      <c r="O18" s="20"/>
      <c r="P18" s="21"/>
      <c r="Q18" s="21"/>
      <c r="R18" s="22"/>
      <c r="S18" s="22"/>
      <c r="T18" s="14"/>
      <c r="U18" s="17" t="s">
        <v>64</v>
      </c>
      <c r="V18" s="23" t="n">
        <v>1</v>
      </c>
      <c r="W18" s="24" t="n">
        <f aca="false">N18-(N18*V18)</f>
        <v>0</v>
      </c>
      <c r="X18" s="25" t="n">
        <f aca="false">(J18*N18)-(J18*L18)-(J18*O18)-(J18*P18)-(J18*Q18)-(J18*R18)-(J18*W18)</f>
        <v>75</v>
      </c>
      <c r="Y18" s="26"/>
      <c r="Z18" s="27"/>
    </row>
    <row r="19" customFormat="false" ht="12" hidden="false" customHeight="true" outlineLevel="0" collapsed="false">
      <c r="A19" s="13" t="n">
        <v>37107</v>
      </c>
      <c r="B19" s="13"/>
      <c r="C19" s="13" t="s">
        <v>24</v>
      </c>
      <c r="D19" s="14" t="n">
        <v>21</v>
      </c>
      <c r="E19" s="14" t="n">
        <v>21</v>
      </c>
      <c r="F19" s="15" t="n">
        <f aca="false">(E19-D19)+1</f>
        <v>1</v>
      </c>
      <c r="G19" s="40" t="s">
        <v>25</v>
      </c>
      <c r="H19" s="16" t="s">
        <v>65</v>
      </c>
      <c r="I19" s="14" t="n">
        <v>25</v>
      </c>
      <c r="J19" s="14" t="n">
        <f aca="false">I19*F19</f>
        <v>25</v>
      </c>
      <c r="K19" s="17"/>
      <c r="L19" s="18" t="n">
        <v>42</v>
      </c>
      <c r="M19" s="19" t="s">
        <v>26</v>
      </c>
      <c r="N19" s="18" t="n">
        <v>46</v>
      </c>
      <c r="O19" s="20"/>
      <c r="P19" s="21"/>
      <c r="Q19" s="21"/>
      <c r="R19" s="22"/>
      <c r="S19" s="22"/>
      <c r="T19" s="14"/>
      <c r="U19" s="17" t="s">
        <v>66</v>
      </c>
      <c r="V19" s="23" t="n">
        <v>1</v>
      </c>
      <c r="W19" s="24" t="n">
        <f aca="false">N19-(N19*V19)</f>
        <v>0</v>
      </c>
      <c r="X19" s="25" t="n">
        <f aca="false">(J19*N19)-(J19*L19)-(J19*O19)-(J19*P19)-(J19*Q19)-(J19*R19)-(J19*W19)</f>
        <v>100</v>
      </c>
      <c r="Y19" s="26"/>
      <c r="Z19" s="27"/>
    </row>
    <row r="20" customFormat="false" ht="12" hidden="false" customHeight="true" outlineLevel="0" collapsed="false">
      <c r="A20" s="13" t="n">
        <v>37107</v>
      </c>
      <c r="B20" s="13"/>
      <c r="C20" s="13" t="s">
        <v>24</v>
      </c>
      <c r="D20" s="14" t="n">
        <v>22</v>
      </c>
      <c r="E20" s="14" t="n">
        <v>22</v>
      </c>
      <c r="F20" s="15" t="n">
        <f aca="false">(E20-D20)+1</f>
        <v>1</v>
      </c>
      <c r="G20" s="40" t="s">
        <v>25</v>
      </c>
      <c r="H20" s="16" t="s">
        <v>65</v>
      </c>
      <c r="I20" s="14" t="n">
        <v>25</v>
      </c>
      <c r="J20" s="14" t="n">
        <f aca="false">I20*F20</f>
        <v>25</v>
      </c>
      <c r="K20" s="17"/>
      <c r="L20" s="18" t="n">
        <v>42</v>
      </c>
      <c r="M20" s="19" t="s">
        <v>26</v>
      </c>
      <c r="N20" s="18" t="n">
        <v>46</v>
      </c>
      <c r="O20" s="20"/>
      <c r="P20" s="21"/>
      <c r="Q20" s="21"/>
      <c r="R20" s="22"/>
      <c r="S20" s="22"/>
      <c r="T20" s="14"/>
      <c r="U20" s="17" t="s">
        <v>66</v>
      </c>
      <c r="V20" s="23" t="n">
        <v>1</v>
      </c>
      <c r="W20" s="24" t="n">
        <f aca="false">N20-(N20*V20)</f>
        <v>0</v>
      </c>
      <c r="X20" s="25" t="n">
        <f aca="false">(J20*N20)-(J20*L20)-(J20*O20)-(J20*P20)-(J20*Q20)-(J20*R20)-(J20*W20)</f>
        <v>100</v>
      </c>
      <c r="Y20" s="26"/>
      <c r="Z20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3" min="2" style="0" width="9.06"/>
    <col collapsed="false" customWidth="false" hidden="true" outlineLevel="0" max="11" min="11" style="0" width="9.06"/>
    <col collapsed="false" customWidth="false" hidden="true" outlineLevel="0" max="26" min="14" style="0" width="9.06"/>
  </cols>
  <sheetData>
    <row r="1" customFormat="false" ht="27.7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5" t="s">
        <v>11</v>
      </c>
      <c r="M1" s="6" t="s">
        <v>12</v>
      </c>
      <c r="N1" s="7" t="s">
        <v>11</v>
      </c>
      <c r="O1" s="7" t="s">
        <v>13</v>
      </c>
      <c r="P1" s="8" t="s">
        <v>14</v>
      </c>
      <c r="Q1" s="8" t="s">
        <v>15</v>
      </c>
      <c r="R1" s="8" t="s">
        <v>16</v>
      </c>
      <c r="S1" s="5" t="s">
        <v>17</v>
      </c>
      <c r="T1" s="4" t="s">
        <v>18</v>
      </c>
      <c r="U1" s="7" t="s">
        <v>19</v>
      </c>
      <c r="V1" s="9" t="s">
        <v>20</v>
      </c>
      <c r="W1" s="10" t="s">
        <v>21</v>
      </c>
      <c r="X1" s="10" t="s">
        <v>22</v>
      </c>
      <c r="Y1" s="11" t="s">
        <v>23</v>
      </c>
      <c r="Z1" s="12"/>
    </row>
    <row r="3" customFormat="false" ht="10.5" hidden="false" customHeight="true" outlineLevel="0" collapsed="false">
      <c r="A3" s="41" t="n">
        <v>37109</v>
      </c>
      <c r="B3" s="41"/>
      <c r="C3" s="41" t="s">
        <v>24</v>
      </c>
      <c r="D3" s="42" t="n">
        <v>7</v>
      </c>
      <c r="E3" s="42" t="n">
        <v>8</v>
      </c>
      <c r="F3" s="43" t="n">
        <f aca="false">(E3-D3)+1</f>
        <v>2</v>
      </c>
      <c r="G3" s="44" t="s">
        <v>25</v>
      </c>
      <c r="H3" s="44" t="s">
        <v>27</v>
      </c>
      <c r="I3" s="42" t="n">
        <v>50</v>
      </c>
      <c r="J3" s="42" t="n">
        <f aca="false">I3*F3</f>
        <v>100</v>
      </c>
      <c r="K3" s="45"/>
      <c r="L3" s="46" t="n">
        <v>48</v>
      </c>
      <c r="M3" s="47" t="s">
        <v>67</v>
      </c>
      <c r="N3" s="33" t="n">
        <v>68.14</v>
      </c>
      <c r="O3" s="35"/>
      <c r="P3" s="36"/>
      <c r="Q3" s="36"/>
      <c r="R3" s="37"/>
      <c r="S3" s="37"/>
      <c r="T3" s="29"/>
      <c r="U3" s="32" t="s">
        <v>68</v>
      </c>
      <c r="V3" s="38" t="n">
        <v>1</v>
      </c>
      <c r="W3" s="39" t="n">
        <f aca="false">N3-(N3*V3)</f>
        <v>0</v>
      </c>
      <c r="X3" s="25" t="n">
        <v>0</v>
      </c>
      <c r="Y3" s="26"/>
      <c r="Z3" s="27"/>
    </row>
    <row r="4" customFormat="false" ht="10.5" hidden="false" customHeight="true" outlineLevel="0" collapsed="false">
      <c r="A4" s="41" t="n">
        <f aca="false">$A$3</f>
        <v>37109</v>
      </c>
      <c r="B4" s="41"/>
      <c r="C4" s="41" t="s">
        <v>24</v>
      </c>
      <c r="D4" s="42" t="n">
        <v>9</v>
      </c>
      <c r="E4" s="42" t="n">
        <v>9</v>
      </c>
      <c r="F4" s="43" t="n">
        <f aca="false">(E4-D4)+1</f>
        <v>1</v>
      </c>
      <c r="G4" s="44" t="s">
        <v>25</v>
      </c>
      <c r="H4" s="44" t="s">
        <v>46</v>
      </c>
      <c r="I4" s="42" t="n">
        <v>25</v>
      </c>
      <c r="J4" s="42" t="n">
        <f aca="false">I4*F4</f>
        <v>25</v>
      </c>
      <c r="K4" s="45"/>
      <c r="L4" s="46" t="n">
        <v>42.5</v>
      </c>
      <c r="M4" s="47" t="s">
        <v>67</v>
      </c>
      <c r="N4" s="48" t="n">
        <v>68.14</v>
      </c>
      <c r="O4" s="49"/>
      <c r="P4" s="50"/>
      <c r="Q4" s="50"/>
      <c r="R4" s="51"/>
      <c r="S4" s="51"/>
      <c r="T4" s="52"/>
      <c r="U4" s="53" t="s">
        <v>69</v>
      </c>
      <c r="V4" s="54" t="n">
        <v>1</v>
      </c>
      <c r="W4" s="55" t="n">
        <f aca="false">N4-(N4*V4)</f>
        <v>0</v>
      </c>
      <c r="X4" s="25" t="n">
        <v>0</v>
      </c>
      <c r="Y4" s="26"/>
      <c r="Z4" s="27"/>
    </row>
    <row r="5" customFormat="false" ht="10.5" hidden="false" customHeight="true" outlineLevel="0" collapsed="false">
      <c r="A5" s="41" t="n">
        <f aca="false">$A$3</f>
        <v>37109</v>
      </c>
      <c r="B5" s="41"/>
      <c r="C5" s="41" t="s">
        <v>24</v>
      </c>
      <c r="D5" s="42" t="n">
        <v>9</v>
      </c>
      <c r="E5" s="42" t="n">
        <v>9</v>
      </c>
      <c r="F5" s="43" t="n">
        <f aca="false">(E5-D5)+1</f>
        <v>1</v>
      </c>
      <c r="G5" s="44" t="s">
        <v>25</v>
      </c>
      <c r="H5" s="44" t="s">
        <v>37</v>
      </c>
      <c r="I5" s="42" t="n">
        <v>18</v>
      </c>
      <c r="J5" s="42" t="n">
        <f aca="false">I5*F5</f>
        <v>18</v>
      </c>
      <c r="K5" s="45"/>
      <c r="L5" s="46" t="n">
        <v>47</v>
      </c>
      <c r="M5" s="47" t="s">
        <v>67</v>
      </c>
      <c r="N5" s="56" t="n">
        <v>68.14</v>
      </c>
      <c r="O5" s="57"/>
      <c r="P5" s="58"/>
      <c r="Q5" s="58"/>
      <c r="R5" s="59"/>
      <c r="S5" s="59"/>
      <c r="T5" s="60"/>
      <c r="U5" s="61" t="s">
        <v>70</v>
      </c>
      <c r="V5" s="62" t="n">
        <v>1</v>
      </c>
      <c r="W5" s="63" t="n">
        <f aca="false">N5-(N5*V5)</f>
        <v>0</v>
      </c>
      <c r="X5" s="25" t="n">
        <v>0</v>
      </c>
      <c r="Y5" s="26"/>
      <c r="Z5" s="27"/>
    </row>
    <row r="6" customFormat="false" ht="10.5" hidden="false" customHeight="true" outlineLevel="0" collapsed="false">
      <c r="A6" s="41" t="n">
        <f aca="false">$A$3</f>
        <v>37109</v>
      </c>
      <c r="B6" s="41"/>
      <c r="C6" s="41" t="s">
        <v>24</v>
      </c>
      <c r="D6" s="42" t="n">
        <v>9</v>
      </c>
      <c r="E6" s="42" t="n">
        <v>9</v>
      </c>
      <c r="F6" s="43" t="n">
        <f aca="false">(E6-D6)+1</f>
        <v>1</v>
      </c>
      <c r="G6" s="44" t="s">
        <v>25</v>
      </c>
      <c r="H6" s="44" t="s">
        <v>34</v>
      </c>
      <c r="I6" s="42" t="n">
        <v>7</v>
      </c>
      <c r="J6" s="42" t="n">
        <f aca="false">I6*F6</f>
        <v>7</v>
      </c>
      <c r="K6" s="45"/>
      <c r="L6" s="46" t="n">
        <v>20</v>
      </c>
      <c r="M6" s="47" t="s">
        <v>67</v>
      </c>
      <c r="N6" s="64" t="n">
        <v>68.14</v>
      </c>
      <c r="O6" s="65"/>
      <c r="P6" s="66"/>
      <c r="Q6" s="66"/>
      <c r="R6" s="67"/>
      <c r="S6" s="67"/>
      <c r="T6" s="68"/>
      <c r="U6" s="69" t="s">
        <v>71</v>
      </c>
      <c r="V6" s="70" t="n">
        <v>1</v>
      </c>
      <c r="W6" s="71" t="n">
        <f aca="false">N6-(N6*V6)</f>
        <v>0</v>
      </c>
      <c r="X6" s="25" t="n">
        <v>0</v>
      </c>
      <c r="Y6" s="26"/>
      <c r="Z6" s="27"/>
    </row>
    <row r="7" customFormat="false" ht="10.5" hidden="false" customHeight="true" outlineLevel="0" collapsed="false">
      <c r="A7" s="41" t="n">
        <f aca="false">$A$3</f>
        <v>37109</v>
      </c>
      <c r="B7" s="41"/>
      <c r="C7" s="41" t="s">
        <v>24</v>
      </c>
      <c r="D7" s="42" t="n">
        <v>10</v>
      </c>
      <c r="E7" s="42" t="n">
        <v>10</v>
      </c>
      <c r="F7" s="43" t="n">
        <f aca="false">(E7-D7)+1</f>
        <v>1</v>
      </c>
      <c r="G7" s="44" t="s">
        <v>25</v>
      </c>
      <c r="H7" s="44" t="s">
        <v>46</v>
      </c>
      <c r="I7" s="42" t="n">
        <v>25</v>
      </c>
      <c r="J7" s="42" t="n">
        <f aca="false">I7*F7</f>
        <v>25</v>
      </c>
      <c r="K7" s="45"/>
      <c r="L7" s="46" t="n">
        <v>42.5</v>
      </c>
      <c r="M7" s="47" t="s">
        <v>67</v>
      </c>
      <c r="N7" s="48" t="n">
        <v>68.14</v>
      </c>
      <c r="O7" s="49"/>
      <c r="P7" s="50"/>
      <c r="Q7" s="50"/>
      <c r="R7" s="51"/>
      <c r="S7" s="51"/>
      <c r="T7" s="52"/>
      <c r="U7" s="53" t="s">
        <v>69</v>
      </c>
      <c r="V7" s="54" t="n">
        <v>1</v>
      </c>
      <c r="W7" s="55" t="n">
        <f aca="false">N7-(N7*V7)</f>
        <v>0</v>
      </c>
      <c r="X7" s="25" t="n">
        <v>0</v>
      </c>
      <c r="Y7" s="26"/>
      <c r="Z7" s="27"/>
    </row>
    <row r="8" customFormat="false" ht="10.5" hidden="false" customHeight="true" outlineLevel="0" collapsed="false">
      <c r="A8" s="41" t="n">
        <f aca="false">$A$3</f>
        <v>37109</v>
      </c>
      <c r="B8" s="41"/>
      <c r="C8" s="41" t="s">
        <v>24</v>
      </c>
      <c r="D8" s="42" t="n">
        <v>10</v>
      </c>
      <c r="E8" s="42" t="n">
        <v>10</v>
      </c>
      <c r="F8" s="43" t="n">
        <f aca="false">(E8-D8)+1</f>
        <v>1</v>
      </c>
      <c r="G8" s="44" t="s">
        <v>25</v>
      </c>
      <c r="H8" s="44" t="s">
        <v>37</v>
      </c>
      <c r="I8" s="42" t="n">
        <v>25</v>
      </c>
      <c r="J8" s="42" t="n">
        <f aca="false">I8*F8</f>
        <v>25</v>
      </c>
      <c r="K8" s="45"/>
      <c r="L8" s="46" t="n">
        <v>47</v>
      </c>
      <c r="M8" s="47" t="s">
        <v>67</v>
      </c>
      <c r="N8" s="56" t="n">
        <v>68.14</v>
      </c>
      <c r="O8" s="57"/>
      <c r="P8" s="58"/>
      <c r="Q8" s="58"/>
      <c r="R8" s="59"/>
      <c r="S8" s="59"/>
      <c r="T8" s="60"/>
      <c r="U8" s="61" t="s">
        <v>70</v>
      </c>
      <c r="V8" s="62" t="n">
        <v>1</v>
      </c>
      <c r="W8" s="63" t="n">
        <f aca="false">N8-(N8*V8)</f>
        <v>0</v>
      </c>
      <c r="X8" s="25" t="n">
        <v>0</v>
      </c>
      <c r="Y8" s="26"/>
      <c r="Z8" s="27"/>
    </row>
    <row r="9" customFormat="false" ht="10.5" hidden="false" customHeight="true" outlineLevel="0" collapsed="false">
      <c r="A9" s="41" t="n">
        <f aca="false">$A$3</f>
        <v>37109</v>
      </c>
      <c r="B9" s="41"/>
      <c r="C9" s="41" t="s">
        <v>24</v>
      </c>
      <c r="D9" s="42" t="n">
        <v>11</v>
      </c>
      <c r="E9" s="42" t="n">
        <v>22</v>
      </c>
      <c r="F9" s="43" t="n">
        <f aca="false">(E9-D9)+1</f>
        <v>12</v>
      </c>
      <c r="G9" s="44" t="s">
        <v>25</v>
      </c>
      <c r="H9" s="44" t="s">
        <v>27</v>
      </c>
      <c r="I9" s="42" t="n">
        <v>25</v>
      </c>
      <c r="J9" s="42" t="n">
        <f aca="false">I9*F9</f>
        <v>300</v>
      </c>
      <c r="K9" s="45"/>
      <c r="L9" s="46" t="n">
        <v>53</v>
      </c>
      <c r="M9" s="47" t="s">
        <v>67</v>
      </c>
      <c r="N9" s="33" t="n">
        <v>68.14</v>
      </c>
      <c r="O9" s="35"/>
      <c r="P9" s="36"/>
      <c r="Q9" s="36"/>
      <c r="R9" s="37"/>
      <c r="S9" s="37"/>
      <c r="T9" s="29"/>
      <c r="U9" s="32" t="s">
        <v>68</v>
      </c>
      <c r="V9" s="38" t="n">
        <v>1</v>
      </c>
      <c r="W9" s="39" t="n">
        <f aca="false">N9-(N9*V9)</f>
        <v>0</v>
      </c>
      <c r="X9" s="25" t="n">
        <v>0</v>
      </c>
      <c r="Y9" s="26"/>
      <c r="Z9" s="27"/>
    </row>
    <row r="10" customFormat="false" ht="10.5" hidden="false" customHeight="true" outlineLevel="0" collapsed="false">
      <c r="A10" s="41" t="n">
        <f aca="false">$A$3</f>
        <v>37109</v>
      </c>
      <c r="B10" s="41"/>
      <c r="C10" s="41" t="s">
        <v>24</v>
      </c>
      <c r="D10" s="42" t="n">
        <v>11</v>
      </c>
      <c r="E10" s="42" t="n">
        <v>12</v>
      </c>
      <c r="F10" s="43" t="n">
        <f aca="false">(E10-D10)+1</f>
        <v>2</v>
      </c>
      <c r="G10" s="44" t="s">
        <v>25</v>
      </c>
      <c r="H10" s="44" t="s">
        <v>27</v>
      </c>
      <c r="I10" s="42" t="n">
        <v>25</v>
      </c>
      <c r="J10" s="42" t="n">
        <f aca="false">I10*F10</f>
        <v>50</v>
      </c>
      <c r="K10" s="45"/>
      <c r="L10" s="46" t="n">
        <v>50</v>
      </c>
      <c r="M10" s="47" t="s">
        <v>67</v>
      </c>
      <c r="N10" s="33" t="n">
        <v>68.14</v>
      </c>
      <c r="O10" s="35"/>
      <c r="P10" s="36" t="n">
        <v>0.6</v>
      </c>
      <c r="Q10" s="36"/>
      <c r="R10" s="37"/>
      <c r="S10" s="37"/>
      <c r="T10" s="29"/>
      <c r="U10" s="32" t="s">
        <v>72</v>
      </c>
      <c r="V10" s="38" t="n">
        <v>1</v>
      </c>
      <c r="W10" s="39" t="n">
        <f aca="false">N10-(N10*V10)</f>
        <v>0</v>
      </c>
      <c r="X10" s="25" t="n">
        <v>0</v>
      </c>
      <c r="Y10" s="26"/>
      <c r="Z10" s="27"/>
    </row>
    <row r="11" customFormat="false" ht="10.5" hidden="false" customHeight="true" outlineLevel="0" collapsed="false">
      <c r="A11" s="41" t="n">
        <f aca="false">$A$3</f>
        <v>37109</v>
      </c>
      <c r="B11" s="41"/>
      <c r="C11" s="41" t="s">
        <v>24</v>
      </c>
      <c r="D11" s="42" t="n">
        <v>13</v>
      </c>
      <c r="E11" s="42" t="n">
        <v>18</v>
      </c>
      <c r="F11" s="43" t="n">
        <f aca="false">(E11-D11)+1</f>
        <v>6</v>
      </c>
      <c r="G11" s="44" t="s">
        <v>25</v>
      </c>
      <c r="H11" s="44" t="s">
        <v>27</v>
      </c>
      <c r="I11" s="42" t="n">
        <v>25</v>
      </c>
      <c r="J11" s="42" t="n">
        <f aca="false">I11*F11</f>
        <v>150</v>
      </c>
      <c r="K11" s="45"/>
      <c r="L11" s="46" t="n">
        <v>58</v>
      </c>
      <c r="M11" s="47" t="s">
        <v>67</v>
      </c>
      <c r="N11" s="33" t="n">
        <v>68.14</v>
      </c>
      <c r="O11" s="35"/>
      <c r="P11" s="36"/>
      <c r="Q11" s="36"/>
      <c r="R11" s="37"/>
      <c r="S11" s="37"/>
      <c r="T11" s="29"/>
      <c r="U11" s="32" t="s">
        <v>68</v>
      </c>
      <c r="V11" s="38" t="n">
        <v>1</v>
      </c>
      <c r="W11" s="39" t="n">
        <f aca="false">N11-(N11*V11)</f>
        <v>0</v>
      </c>
      <c r="X11" s="25" t="n">
        <v>0</v>
      </c>
      <c r="Y11" s="26"/>
      <c r="Z11" s="27"/>
    </row>
    <row r="12" customFormat="false" ht="10.5" hidden="false" customHeight="true" outlineLevel="0" collapsed="false">
      <c r="A12" s="41" t="n">
        <f aca="false">$A$3</f>
        <v>37109</v>
      </c>
      <c r="B12" s="41"/>
      <c r="C12" s="41" t="s">
        <v>24</v>
      </c>
      <c r="D12" s="42" t="n">
        <v>19</v>
      </c>
      <c r="E12" s="42" t="n">
        <v>19</v>
      </c>
      <c r="F12" s="43" t="n">
        <f aca="false">(E12-D12)+1</f>
        <v>1</v>
      </c>
      <c r="G12" s="44" t="s">
        <v>25</v>
      </c>
      <c r="H12" s="44" t="s">
        <v>46</v>
      </c>
      <c r="I12" s="42" t="n">
        <v>25</v>
      </c>
      <c r="J12" s="42" t="n">
        <f aca="false">I12*F12</f>
        <v>25</v>
      </c>
      <c r="K12" s="45"/>
      <c r="L12" s="46" t="n">
        <v>58</v>
      </c>
      <c r="M12" s="47" t="s">
        <v>67</v>
      </c>
      <c r="N12" s="48" t="n">
        <v>68.14</v>
      </c>
      <c r="O12" s="49"/>
      <c r="P12" s="50"/>
      <c r="Q12" s="50"/>
      <c r="R12" s="51"/>
      <c r="S12" s="51"/>
      <c r="T12" s="52"/>
      <c r="U12" s="53" t="s">
        <v>69</v>
      </c>
      <c r="V12" s="54" t="n">
        <v>1</v>
      </c>
      <c r="W12" s="55" t="n">
        <f aca="false">N12-(N12*V12)</f>
        <v>0</v>
      </c>
      <c r="X12" s="25" t="n">
        <v>0</v>
      </c>
      <c r="Y12" s="26"/>
      <c r="Z12" s="27"/>
    </row>
    <row r="13" customFormat="false" ht="10.5" hidden="false" customHeight="true" outlineLevel="0" collapsed="false">
      <c r="A13" s="41" t="n">
        <f aca="false">$A$3</f>
        <v>37109</v>
      </c>
      <c r="B13" s="41"/>
      <c r="C13" s="41" t="s">
        <v>24</v>
      </c>
      <c r="D13" s="42" t="n">
        <v>20</v>
      </c>
      <c r="E13" s="42" t="n">
        <v>20</v>
      </c>
      <c r="F13" s="43" t="n">
        <f aca="false">(E13-D13)+1</f>
        <v>1</v>
      </c>
      <c r="G13" s="44" t="s">
        <v>25</v>
      </c>
      <c r="H13" s="44" t="s">
        <v>46</v>
      </c>
      <c r="I13" s="42" t="n">
        <v>10</v>
      </c>
      <c r="J13" s="42" t="n">
        <f aca="false">I13*F13</f>
        <v>10</v>
      </c>
      <c r="K13" s="45"/>
      <c r="L13" s="46" t="n">
        <v>58</v>
      </c>
      <c r="M13" s="47" t="s">
        <v>67</v>
      </c>
      <c r="N13" s="48" t="n">
        <v>68.14</v>
      </c>
      <c r="O13" s="49"/>
      <c r="P13" s="50"/>
      <c r="Q13" s="50"/>
      <c r="R13" s="51"/>
      <c r="S13" s="51"/>
      <c r="T13" s="52"/>
      <c r="U13" s="53" t="s">
        <v>69</v>
      </c>
      <c r="V13" s="54" t="n">
        <v>1</v>
      </c>
      <c r="W13" s="55" t="n">
        <f aca="false">N13-(N13*V13)</f>
        <v>0</v>
      </c>
      <c r="X13" s="25" t="n">
        <v>0</v>
      </c>
      <c r="Y13" s="26"/>
      <c r="Z13" s="27"/>
    </row>
    <row r="14" customFormat="false" ht="10.5" hidden="false" customHeight="true" outlineLevel="0" collapsed="false">
      <c r="A14" s="41" t="n">
        <f aca="false">$A$3</f>
        <v>37109</v>
      </c>
      <c r="B14" s="41"/>
      <c r="C14" s="41" t="s">
        <v>24</v>
      </c>
      <c r="D14" s="42" t="n">
        <v>20</v>
      </c>
      <c r="E14" s="42" t="n">
        <v>20</v>
      </c>
      <c r="F14" s="43" t="n">
        <f aca="false">(E14-D14)+1</f>
        <v>1</v>
      </c>
      <c r="G14" s="44" t="s">
        <v>25</v>
      </c>
      <c r="H14" s="44" t="s">
        <v>34</v>
      </c>
      <c r="I14" s="42" t="n">
        <v>15</v>
      </c>
      <c r="J14" s="42" t="n">
        <f aca="false">I14*F14</f>
        <v>15</v>
      </c>
      <c r="K14" s="45"/>
      <c r="L14" s="46" t="n">
        <v>48</v>
      </c>
      <c r="M14" s="47" t="s">
        <v>67</v>
      </c>
      <c r="N14" s="72" t="n">
        <v>68.14</v>
      </c>
      <c r="O14" s="73"/>
      <c r="P14" s="74"/>
      <c r="Q14" s="74"/>
      <c r="R14" s="75"/>
      <c r="S14" s="75"/>
      <c r="T14" s="76"/>
      <c r="U14" s="77" t="s">
        <v>73</v>
      </c>
      <c r="V14" s="78" t="n">
        <v>1</v>
      </c>
      <c r="W14" s="79" t="n">
        <f aca="false">N14-(N14*V14)</f>
        <v>0</v>
      </c>
      <c r="X14" s="25" t="n">
        <v>0</v>
      </c>
      <c r="Y14" s="26"/>
      <c r="Z14" s="27"/>
    </row>
    <row r="15" customFormat="false" ht="10.5" hidden="false" customHeight="true" outlineLevel="0" collapsed="false">
      <c r="A15" s="41" t="n">
        <f aca="false">$A$3</f>
        <v>37109</v>
      </c>
      <c r="B15" s="41"/>
      <c r="C15" s="41" t="s">
        <v>24</v>
      </c>
      <c r="D15" s="42" t="n">
        <v>21</v>
      </c>
      <c r="E15" s="42" t="n">
        <v>22</v>
      </c>
      <c r="F15" s="43" t="n">
        <f aca="false">(E15-D15)+1</f>
        <v>2</v>
      </c>
      <c r="G15" s="44" t="s">
        <v>25</v>
      </c>
      <c r="H15" s="44" t="s">
        <v>34</v>
      </c>
      <c r="I15" s="42" t="n">
        <v>25</v>
      </c>
      <c r="J15" s="42" t="n">
        <f aca="false">I15*F15</f>
        <v>50</v>
      </c>
      <c r="K15" s="45"/>
      <c r="L15" s="46" t="n">
        <v>48</v>
      </c>
      <c r="M15" s="47" t="s">
        <v>67</v>
      </c>
      <c r="N15" s="72" t="n">
        <v>68.14</v>
      </c>
      <c r="O15" s="73"/>
      <c r="P15" s="74"/>
      <c r="Q15" s="74"/>
      <c r="R15" s="75"/>
      <c r="S15" s="75"/>
      <c r="T15" s="76"/>
      <c r="U15" s="77" t="s">
        <v>73</v>
      </c>
      <c r="V15" s="78" t="n">
        <v>1</v>
      </c>
      <c r="W15" s="79" t="n">
        <f aca="false">N15-(N15*V15)</f>
        <v>0</v>
      </c>
      <c r="X15" s="25" t="n">
        <v>0</v>
      </c>
      <c r="Y15" s="26"/>
      <c r="Z15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59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5" activeCellId="0" sqref="J25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3" min="2" style="0" width="9.06"/>
  </cols>
  <sheetData>
    <row r="1" customFormat="false" ht="27.7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5" t="s">
        <v>11</v>
      </c>
      <c r="M1" s="6" t="s">
        <v>12</v>
      </c>
      <c r="N1" s="7" t="s">
        <v>11</v>
      </c>
      <c r="O1" s="7" t="s">
        <v>13</v>
      </c>
      <c r="P1" s="8" t="s">
        <v>14</v>
      </c>
      <c r="Q1" s="8" t="s">
        <v>15</v>
      </c>
      <c r="R1" s="8" t="s">
        <v>16</v>
      </c>
      <c r="S1" s="5" t="s">
        <v>17</v>
      </c>
      <c r="T1" s="4" t="s">
        <v>18</v>
      </c>
      <c r="U1" s="7" t="s">
        <v>19</v>
      </c>
      <c r="V1" s="9" t="s">
        <v>20</v>
      </c>
      <c r="W1" s="10" t="s">
        <v>21</v>
      </c>
      <c r="X1" s="10" t="s">
        <v>22</v>
      </c>
      <c r="Y1" s="11" t="s">
        <v>23</v>
      </c>
      <c r="Z1" s="12"/>
    </row>
    <row r="3" customFormat="false" ht="10.5" hidden="false" customHeight="true" outlineLevel="0" collapsed="false">
      <c r="A3" s="80" t="n">
        <v>37110</v>
      </c>
      <c r="B3" s="80"/>
      <c r="C3" s="81"/>
      <c r="D3" s="82" t="n">
        <v>10</v>
      </c>
      <c r="E3" s="82" t="n">
        <v>10</v>
      </c>
      <c r="F3" s="83" t="n">
        <f aca="false">+E3-D3+1</f>
        <v>1</v>
      </c>
      <c r="G3" s="84" t="s">
        <v>74</v>
      </c>
      <c r="H3" s="84" t="s">
        <v>37</v>
      </c>
      <c r="I3" s="85" t="n">
        <v>45</v>
      </c>
      <c r="J3" s="82" t="n">
        <f aca="false">F3*I3</f>
        <v>45</v>
      </c>
      <c r="K3" s="86"/>
      <c r="L3" s="87" t="n">
        <v>55</v>
      </c>
      <c r="M3" s="88" t="s">
        <v>26</v>
      </c>
      <c r="N3" s="89" t="n">
        <v>63.49</v>
      </c>
      <c r="O3" s="90"/>
      <c r="P3" s="90"/>
      <c r="Q3" s="91"/>
      <c r="R3" s="92"/>
      <c r="S3" s="93"/>
      <c r="T3" s="82"/>
      <c r="U3" s="94" t="s">
        <v>75</v>
      </c>
      <c r="V3" s="95"/>
      <c r="W3" s="96" t="n">
        <v>0</v>
      </c>
      <c r="X3" s="25" t="n">
        <f aca="false">(J3*N3)-(J3*L3)-(J3*O3)-(J3*P3)-(J3*Q3)-(J3*R3)-(J3*W3)</f>
        <v>382.05</v>
      </c>
      <c r="Y3" s="97" t="str">
        <f aca="true">CELL("filename",$A$1)</f>
        <v>'file:///mnt/12tb/@roms/datasets/enron/EDRM Enron Email Data Set v2 XML/filtered-attachments/xls/RT_STCA_August.xls'#$Aug07</v>
      </c>
      <c r="Z3" s="98"/>
    </row>
    <row r="4" customFormat="false" ht="10.5" hidden="false" customHeight="true" outlineLevel="0" collapsed="false">
      <c r="A4" s="80" t="n">
        <v>37110</v>
      </c>
      <c r="B4" s="80"/>
      <c r="C4" s="81"/>
      <c r="D4" s="82" t="n">
        <v>10</v>
      </c>
      <c r="E4" s="82" t="n">
        <v>10</v>
      </c>
      <c r="F4" s="83" t="n">
        <f aca="false">+E4-D4+1</f>
        <v>1</v>
      </c>
      <c r="G4" s="84" t="s">
        <v>48</v>
      </c>
      <c r="H4" s="84" t="s">
        <v>65</v>
      </c>
      <c r="I4" s="85" t="n">
        <v>30</v>
      </c>
      <c r="J4" s="82" t="n">
        <f aca="false">F4*I4</f>
        <v>30</v>
      </c>
      <c r="K4" s="86"/>
      <c r="L4" s="87" t="n">
        <v>55</v>
      </c>
      <c r="M4" s="88" t="s">
        <v>26</v>
      </c>
      <c r="N4" s="89" t="n">
        <v>63.49</v>
      </c>
      <c r="O4" s="90"/>
      <c r="P4" s="90"/>
      <c r="Q4" s="91"/>
      <c r="R4" s="92"/>
      <c r="S4" s="93"/>
      <c r="T4" s="82"/>
      <c r="U4" s="94" t="s">
        <v>76</v>
      </c>
      <c r="V4" s="95"/>
      <c r="W4" s="96" t="n">
        <v>0</v>
      </c>
      <c r="X4" s="25" t="n">
        <f aca="false">(J4*N4)-(J4*L4)-(J4*O4)-(J4*P4)-(J4*Q4)-(J4*R4)-(J4*W4)</f>
        <v>254.7</v>
      </c>
      <c r="Y4" s="97" t="str">
        <f aca="true">CELL("filename",$A$1)</f>
        <v>'file:///mnt/12tb/@roms/datasets/enron/EDRM Enron Email Data Set v2 XML/filtered-attachments/xls/RT_STCA_August.xls'#$Aug07</v>
      </c>
      <c r="Z4" s="98"/>
    </row>
    <row r="5" customFormat="false" ht="10.5" hidden="false" customHeight="true" outlineLevel="0" collapsed="false">
      <c r="A5" s="80" t="n">
        <v>37110</v>
      </c>
      <c r="B5" s="80"/>
      <c r="C5" s="81"/>
      <c r="D5" s="82" t="n">
        <v>11</v>
      </c>
      <c r="E5" s="82" t="n">
        <v>11</v>
      </c>
      <c r="F5" s="83" t="n">
        <f aca="false">+E5-D5+1</f>
        <v>1</v>
      </c>
      <c r="G5" s="84" t="s">
        <v>74</v>
      </c>
      <c r="H5" s="84" t="s">
        <v>27</v>
      </c>
      <c r="I5" s="85" t="n">
        <v>20</v>
      </c>
      <c r="J5" s="82" t="n">
        <f aca="false">F5*I5</f>
        <v>20</v>
      </c>
      <c r="K5" s="86"/>
      <c r="L5" s="87" t="n">
        <v>60</v>
      </c>
      <c r="M5" s="88" t="s">
        <v>26</v>
      </c>
      <c r="N5" s="89" t="n">
        <v>63.49</v>
      </c>
      <c r="O5" s="90"/>
      <c r="P5" s="90"/>
      <c r="Q5" s="91"/>
      <c r="R5" s="92"/>
      <c r="S5" s="93"/>
      <c r="T5" s="82"/>
      <c r="U5" s="94" t="s">
        <v>77</v>
      </c>
      <c r="V5" s="95"/>
      <c r="W5" s="96" t="n">
        <v>0</v>
      </c>
      <c r="X5" s="25" t="n">
        <f aca="false">(J5*N5)-(J5*L5)-(J5*O5)-(J5*P5)-(J5*Q5)-(J5*R5)-(J5*W5)</f>
        <v>69.8</v>
      </c>
      <c r="Y5" s="97" t="str">
        <f aca="true">CELL("filename",$A$1)</f>
        <v>'file:///mnt/12tb/@roms/datasets/enron/EDRM Enron Email Data Set v2 XML/filtered-attachments/xls/RT_STCA_August.xls'#$Aug07</v>
      </c>
      <c r="Z5" s="98"/>
    </row>
    <row r="6" customFormat="false" ht="10.5" hidden="false" customHeight="true" outlineLevel="0" collapsed="false">
      <c r="A6" s="80" t="n">
        <v>37110</v>
      </c>
      <c r="B6" s="80"/>
      <c r="C6" s="81"/>
      <c r="D6" s="82" t="n">
        <v>11</v>
      </c>
      <c r="E6" s="82" t="n">
        <v>11</v>
      </c>
      <c r="F6" s="83" t="n">
        <f aca="false">+E6-D6+1</f>
        <v>1</v>
      </c>
      <c r="G6" s="84" t="s">
        <v>74</v>
      </c>
      <c r="H6" s="84" t="s">
        <v>46</v>
      </c>
      <c r="I6" s="85" t="n">
        <v>50</v>
      </c>
      <c r="J6" s="82" t="n">
        <f aca="false">F6*I6</f>
        <v>50</v>
      </c>
      <c r="K6" s="86"/>
      <c r="L6" s="87" t="n">
        <v>60</v>
      </c>
      <c r="M6" s="88" t="s">
        <v>26</v>
      </c>
      <c r="N6" s="89" t="n">
        <v>63.49</v>
      </c>
      <c r="O6" s="90"/>
      <c r="P6" s="90"/>
      <c r="Q6" s="91"/>
      <c r="R6" s="92"/>
      <c r="S6" s="93"/>
      <c r="T6" s="82"/>
      <c r="U6" s="94" t="s">
        <v>78</v>
      </c>
      <c r="V6" s="95"/>
      <c r="W6" s="96" t="n">
        <v>0</v>
      </c>
      <c r="X6" s="25" t="n">
        <f aca="false">(J6*N6)-(J6*L6)-(J6*O6)-(J6*P6)-(J6*Q6)-(J6*R6)-(J6*W6)</f>
        <v>174.5</v>
      </c>
      <c r="Y6" s="97" t="str">
        <f aca="true">CELL("filename",$A$1)</f>
        <v>'file:///mnt/12tb/@roms/datasets/enron/EDRM Enron Email Data Set v2 XML/filtered-attachments/xls/RT_STCA_August.xls'#$Aug07</v>
      </c>
      <c r="Z6" s="98"/>
    </row>
    <row r="7" customFormat="false" ht="10.5" hidden="false" customHeight="true" outlineLevel="0" collapsed="false">
      <c r="A7" s="80" t="n">
        <v>37110</v>
      </c>
      <c r="B7" s="80"/>
      <c r="C7" s="81"/>
      <c r="D7" s="82" t="n">
        <v>11</v>
      </c>
      <c r="E7" s="82" t="n">
        <v>11</v>
      </c>
      <c r="F7" s="83" t="n">
        <f aca="false">+E7-D7+1</f>
        <v>1</v>
      </c>
      <c r="G7" s="84" t="s">
        <v>74</v>
      </c>
      <c r="H7" s="84" t="s">
        <v>57</v>
      </c>
      <c r="I7" s="85" t="n">
        <v>5</v>
      </c>
      <c r="J7" s="82" t="n">
        <f aca="false">F7*I7</f>
        <v>5</v>
      </c>
      <c r="K7" s="86"/>
      <c r="L7" s="87" t="n">
        <v>61</v>
      </c>
      <c r="M7" s="88" t="s">
        <v>26</v>
      </c>
      <c r="N7" s="89" t="n">
        <v>63.49</v>
      </c>
      <c r="O7" s="90"/>
      <c r="P7" s="90"/>
      <c r="Q7" s="91"/>
      <c r="R7" s="92"/>
      <c r="S7" s="93"/>
      <c r="T7" s="82"/>
      <c r="U7" s="94" t="s">
        <v>79</v>
      </c>
      <c r="V7" s="95"/>
      <c r="W7" s="96" t="n">
        <v>0</v>
      </c>
      <c r="X7" s="25" t="n">
        <f aca="false">(J7*N7)-(J7*L7)-(J7*O7)-(J7*P7)-(J7*Q7)-(J7*R7)-(J7*W7)</f>
        <v>12.45</v>
      </c>
      <c r="Y7" s="97" t="str">
        <f aca="true">CELL("filename",$A$1)</f>
        <v>'file:///mnt/12tb/@roms/datasets/enron/EDRM Enron Email Data Set v2 XML/filtered-attachments/xls/RT_STCA_August.xls'#$Aug07</v>
      </c>
      <c r="Z7" s="98"/>
    </row>
    <row r="8" customFormat="false" ht="10.5" hidden="false" customHeight="true" outlineLevel="0" collapsed="false">
      <c r="A8" s="80" t="n">
        <v>37110</v>
      </c>
      <c r="B8" s="80"/>
      <c r="C8" s="81"/>
      <c r="D8" s="82" t="n">
        <v>12</v>
      </c>
      <c r="E8" s="82" t="n">
        <v>12</v>
      </c>
      <c r="F8" s="83" t="n">
        <f aca="false">+E8-D8+1</f>
        <v>1</v>
      </c>
      <c r="G8" s="84" t="s">
        <v>74</v>
      </c>
      <c r="H8" s="84" t="s">
        <v>46</v>
      </c>
      <c r="I8" s="85" t="n">
        <v>11</v>
      </c>
      <c r="J8" s="82" t="n">
        <f aca="false">F8*I8</f>
        <v>11</v>
      </c>
      <c r="K8" s="86"/>
      <c r="L8" s="87" t="n">
        <v>60</v>
      </c>
      <c r="M8" s="88" t="s">
        <v>26</v>
      </c>
      <c r="N8" s="89" t="n">
        <v>63.49</v>
      </c>
      <c r="O8" s="90"/>
      <c r="P8" s="90"/>
      <c r="Q8" s="91"/>
      <c r="R8" s="92"/>
      <c r="S8" s="93"/>
      <c r="T8" s="82"/>
      <c r="U8" s="94" t="s">
        <v>78</v>
      </c>
      <c r="V8" s="95"/>
      <c r="W8" s="96" t="n">
        <v>0</v>
      </c>
      <c r="X8" s="25" t="n">
        <f aca="false">(J8*N8)-(J8*L8)-(J8*O8)-(J8*P8)-(J8*Q8)-(J8*R8)-(J8*W8)</f>
        <v>38.39</v>
      </c>
      <c r="Y8" s="97" t="str">
        <f aca="true">CELL("filename",$A$1)</f>
        <v>'file:///mnt/12tb/@roms/datasets/enron/EDRM Enron Email Data Set v2 XML/filtered-attachments/xls/RT_STCA_August.xls'#$Aug07</v>
      </c>
      <c r="Z8" s="98"/>
    </row>
    <row r="9" customFormat="false" ht="10.5" hidden="false" customHeight="true" outlineLevel="0" collapsed="false">
      <c r="A9" s="80" t="n">
        <v>37110</v>
      </c>
      <c r="B9" s="80"/>
      <c r="C9" s="81"/>
      <c r="D9" s="82" t="n">
        <v>12</v>
      </c>
      <c r="E9" s="82" t="n">
        <v>12</v>
      </c>
      <c r="F9" s="83" t="n">
        <f aca="false">+E9-D9+1</f>
        <v>1</v>
      </c>
      <c r="G9" s="84" t="s">
        <v>74</v>
      </c>
      <c r="H9" s="84" t="s">
        <v>57</v>
      </c>
      <c r="I9" s="85" t="n">
        <v>25</v>
      </c>
      <c r="J9" s="82" t="n">
        <f aca="false">F9*I9</f>
        <v>25</v>
      </c>
      <c r="K9" s="86"/>
      <c r="L9" s="87" t="n">
        <v>61</v>
      </c>
      <c r="M9" s="88" t="s">
        <v>26</v>
      </c>
      <c r="N9" s="89" t="n">
        <v>63.49</v>
      </c>
      <c r="O9" s="90"/>
      <c r="P9" s="90"/>
      <c r="Q9" s="91"/>
      <c r="R9" s="92"/>
      <c r="S9" s="93"/>
      <c r="T9" s="82"/>
      <c r="U9" s="94" t="s">
        <v>79</v>
      </c>
      <c r="V9" s="95"/>
      <c r="W9" s="96" t="n">
        <v>0</v>
      </c>
      <c r="X9" s="25" t="n">
        <f aca="false">(J9*N9)-(J9*L9)-(J9*O9)-(J9*P9)-(J9*Q9)-(J9*R9)-(J9*W9)</f>
        <v>62.25</v>
      </c>
      <c r="Y9" s="97" t="str">
        <f aca="true">CELL("filename",$A$1)</f>
        <v>'file:///mnt/12tb/@roms/datasets/enron/EDRM Enron Email Data Set v2 XML/filtered-attachments/xls/RT_STCA_August.xls'#$Aug07</v>
      </c>
      <c r="Z9" s="98"/>
    </row>
    <row r="10" customFormat="false" ht="10.5" hidden="false" customHeight="true" outlineLevel="0" collapsed="false">
      <c r="A10" s="80" t="n">
        <v>37110</v>
      </c>
      <c r="B10" s="80"/>
      <c r="C10" s="81"/>
      <c r="D10" s="82" t="n">
        <v>12</v>
      </c>
      <c r="E10" s="82" t="n">
        <v>12</v>
      </c>
      <c r="F10" s="83" t="n">
        <f aca="false">+E10-D10+1</f>
        <v>1</v>
      </c>
      <c r="G10" s="84" t="s">
        <v>74</v>
      </c>
      <c r="H10" s="84" t="s">
        <v>46</v>
      </c>
      <c r="I10" s="85" t="n">
        <v>39</v>
      </c>
      <c r="J10" s="82" t="n">
        <f aca="false">F10*I10</f>
        <v>39</v>
      </c>
      <c r="K10" s="86"/>
      <c r="L10" s="87" t="n">
        <v>62</v>
      </c>
      <c r="M10" s="88" t="s">
        <v>26</v>
      </c>
      <c r="N10" s="89" t="n">
        <v>63.49</v>
      </c>
      <c r="O10" s="90"/>
      <c r="P10" s="90"/>
      <c r="Q10" s="91"/>
      <c r="R10" s="92"/>
      <c r="S10" s="93"/>
      <c r="T10" s="82"/>
      <c r="U10" s="94" t="s">
        <v>78</v>
      </c>
      <c r="V10" s="95"/>
      <c r="W10" s="96" t="n">
        <v>0</v>
      </c>
      <c r="X10" s="25" t="n">
        <f aca="false">(J10*N10)-(J10*L10)-(J10*O10)-(J10*P10)-(J10*Q10)-(J10*R10)-(J10*W10)</f>
        <v>58.1100000000001</v>
      </c>
      <c r="Y10" s="97" t="str">
        <f aca="true">CELL("filename",$A$1)</f>
        <v>'file:///mnt/12tb/@roms/datasets/enron/EDRM Enron Email Data Set v2 XML/filtered-attachments/xls/RT_STCA_August.xls'#$Aug07</v>
      </c>
      <c r="Z10" s="98"/>
    </row>
    <row r="11" customFormat="false" ht="10.5" hidden="false" customHeight="true" outlineLevel="0" collapsed="false">
      <c r="A11" s="80" t="n">
        <v>37110</v>
      </c>
      <c r="B11" s="80"/>
      <c r="C11" s="81"/>
      <c r="D11" s="82" t="n">
        <v>13</v>
      </c>
      <c r="E11" s="82" t="n">
        <v>13</v>
      </c>
      <c r="F11" s="83" t="n">
        <f aca="false">+E11-D11+1</f>
        <v>1</v>
      </c>
      <c r="G11" s="84" t="s">
        <v>74</v>
      </c>
      <c r="H11" s="84" t="s">
        <v>46</v>
      </c>
      <c r="I11" s="85" t="n">
        <v>31</v>
      </c>
      <c r="J11" s="82" t="n">
        <f aca="false">F11*I11</f>
        <v>31</v>
      </c>
      <c r="K11" s="86"/>
      <c r="L11" s="87" t="n">
        <v>62</v>
      </c>
      <c r="M11" s="88" t="s">
        <v>26</v>
      </c>
      <c r="N11" s="89" t="n">
        <v>63.49</v>
      </c>
      <c r="O11" s="90"/>
      <c r="P11" s="90"/>
      <c r="Q11" s="91"/>
      <c r="R11" s="92"/>
      <c r="S11" s="93"/>
      <c r="T11" s="82"/>
      <c r="U11" s="94" t="s">
        <v>78</v>
      </c>
      <c r="V11" s="95"/>
      <c r="W11" s="96" t="n">
        <v>0</v>
      </c>
      <c r="X11" s="25" t="n">
        <f aca="false">(J11*N11)-(J11*L11)-(J11*O11)-(J11*P11)-(J11*Q11)-(J11*R11)-(J11*W11)</f>
        <v>46.1900000000001</v>
      </c>
      <c r="Y11" s="97" t="str">
        <f aca="true">CELL("filename",$A$1)</f>
        <v>'file:///mnt/12tb/@roms/datasets/enron/EDRM Enron Email Data Set v2 XML/filtered-attachments/xls/RT_STCA_August.xls'#$Aug07</v>
      </c>
      <c r="Z11" s="98"/>
    </row>
    <row r="12" customFormat="false" ht="10.5" hidden="false" customHeight="true" outlineLevel="0" collapsed="false">
      <c r="A12" s="80" t="n">
        <v>37110</v>
      </c>
      <c r="B12" s="80"/>
      <c r="C12" s="81"/>
      <c r="D12" s="82" t="n">
        <v>13</v>
      </c>
      <c r="E12" s="82" t="n">
        <v>13</v>
      </c>
      <c r="F12" s="83" t="n">
        <f aca="false">+E12-D12+1</f>
        <v>1</v>
      </c>
      <c r="G12" s="84" t="s">
        <v>74</v>
      </c>
      <c r="H12" s="84" t="s">
        <v>80</v>
      </c>
      <c r="I12" s="85" t="n">
        <v>15</v>
      </c>
      <c r="J12" s="82" t="n">
        <f aca="false">F12*I12</f>
        <v>15</v>
      </c>
      <c r="K12" s="86"/>
      <c r="L12" s="87" t="n">
        <v>68</v>
      </c>
      <c r="M12" s="88" t="s">
        <v>26</v>
      </c>
      <c r="N12" s="89" t="n">
        <v>63.49</v>
      </c>
      <c r="O12" s="90"/>
      <c r="P12" s="90"/>
      <c r="Q12" s="91"/>
      <c r="R12" s="92"/>
      <c r="S12" s="93"/>
      <c r="T12" s="82"/>
      <c r="U12" s="94" t="s">
        <v>81</v>
      </c>
      <c r="V12" s="95"/>
      <c r="W12" s="96" t="n">
        <v>0</v>
      </c>
      <c r="X12" s="25" t="n">
        <f aca="false">(J12*N12)-(J12*L12)-(J12*O12)-(J12*P12)-(J12*Q12)-(J12*R12)-(J12*W12)</f>
        <v>-67.65</v>
      </c>
      <c r="Y12" s="97" t="str">
        <f aca="true">CELL("filename",$A$1)</f>
        <v>'file:///mnt/12tb/@roms/datasets/enron/EDRM Enron Email Data Set v2 XML/filtered-attachments/xls/RT_STCA_August.xls'#$Aug07</v>
      </c>
      <c r="Z12" s="98"/>
    </row>
    <row r="13" customFormat="false" ht="10.5" hidden="false" customHeight="true" outlineLevel="0" collapsed="false">
      <c r="A13" s="80" t="n">
        <v>37110</v>
      </c>
      <c r="B13" s="80"/>
      <c r="C13" s="81"/>
      <c r="D13" s="82" t="n">
        <v>13</v>
      </c>
      <c r="E13" s="82" t="n">
        <v>13</v>
      </c>
      <c r="F13" s="83" t="n">
        <f aca="false">+E13-D13+1</f>
        <v>1</v>
      </c>
      <c r="G13" s="84" t="s">
        <v>74</v>
      </c>
      <c r="H13" s="84" t="s">
        <v>27</v>
      </c>
      <c r="I13" s="85" t="n">
        <v>25</v>
      </c>
      <c r="J13" s="82" t="n">
        <f aca="false">F13*I13</f>
        <v>25</v>
      </c>
      <c r="K13" s="86"/>
      <c r="L13" s="87" t="n">
        <v>70</v>
      </c>
      <c r="M13" s="88" t="s">
        <v>26</v>
      </c>
      <c r="N13" s="89" t="n">
        <v>63.49</v>
      </c>
      <c r="O13" s="90"/>
      <c r="P13" s="90"/>
      <c r="Q13" s="91"/>
      <c r="R13" s="92"/>
      <c r="S13" s="93"/>
      <c r="T13" s="82"/>
      <c r="U13" s="94" t="s">
        <v>77</v>
      </c>
      <c r="V13" s="95"/>
      <c r="W13" s="96" t="n">
        <v>0</v>
      </c>
      <c r="X13" s="25" t="n">
        <f aca="false">(J13*N13)-(J13*L13)-(J13*O13)-(J13*P13)-(J13*Q13)-(J13*R13)-(J13*W13)</f>
        <v>-162.75</v>
      </c>
      <c r="Y13" s="97" t="str">
        <f aca="true">CELL("filename",$A$1)</f>
        <v>'file:///mnt/12tb/@roms/datasets/enron/EDRM Enron Email Data Set v2 XML/filtered-attachments/xls/RT_STCA_August.xls'#$Aug07</v>
      </c>
      <c r="Z13" s="98"/>
    </row>
    <row r="14" customFormat="false" ht="10.5" hidden="false" customHeight="true" outlineLevel="0" collapsed="false">
      <c r="A14" s="80" t="n">
        <v>37110</v>
      </c>
      <c r="B14" s="80"/>
      <c r="C14" s="81"/>
      <c r="D14" s="82" t="n">
        <v>13</v>
      </c>
      <c r="E14" s="82" t="n">
        <v>13</v>
      </c>
      <c r="F14" s="83" t="n">
        <f aca="false">+E14-D14+1</f>
        <v>1</v>
      </c>
      <c r="G14" s="84" t="s">
        <v>74</v>
      </c>
      <c r="H14" s="84" t="s">
        <v>41</v>
      </c>
      <c r="I14" s="85" t="n">
        <v>4</v>
      </c>
      <c r="J14" s="82" t="n">
        <f aca="false">F14*I14</f>
        <v>4</v>
      </c>
      <c r="K14" s="86"/>
      <c r="L14" s="87" t="n">
        <v>69</v>
      </c>
      <c r="M14" s="88" t="s">
        <v>26</v>
      </c>
      <c r="N14" s="89" t="n">
        <v>63.49</v>
      </c>
      <c r="O14" s="90"/>
      <c r="P14" s="90"/>
      <c r="Q14" s="91"/>
      <c r="R14" s="92"/>
      <c r="S14" s="93"/>
      <c r="T14" s="82"/>
      <c r="U14" s="94" t="s">
        <v>82</v>
      </c>
      <c r="V14" s="95"/>
      <c r="W14" s="96" t="n">
        <v>0</v>
      </c>
      <c r="X14" s="25" t="n">
        <f aca="false">(J14*N14)-(J14*L14)-(J14*O14)-(J14*P14)-(J14*Q14)-(J14*R14)-(J14*W14)</f>
        <v>-22.04</v>
      </c>
      <c r="Y14" s="97" t="str">
        <f aca="true">CELL("filename",$A$1)</f>
        <v>'file:///mnt/12tb/@roms/datasets/enron/EDRM Enron Email Data Set v2 XML/filtered-attachments/xls/RT_STCA_August.xls'#$Aug07</v>
      </c>
      <c r="Z14" s="98"/>
    </row>
    <row r="15" customFormat="false" ht="10.5" hidden="false" customHeight="true" outlineLevel="0" collapsed="false">
      <c r="A15" s="80" t="n">
        <v>37110</v>
      </c>
      <c r="B15" s="80"/>
      <c r="C15" s="81"/>
      <c r="D15" s="82" t="n">
        <v>14</v>
      </c>
      <c r="E15" s="82" t="n">
        <v>14</v>
      </c>
      <c r="F15" s="83" t="n">
        <f aca="false">+E15-D15+1</f>
        <v>1</v>
      </c>
      <c r="G15" s="84" t="s">
        <v>74</v>
      </c>
      <c r="H15" s="84" t="s">
        <v>41</v>
      </c>
      <c r="I15" s="85" t="n">
        <v>75</v>
      </c>
      <c r="J15" s="82" t="n">
        <f aca="false">F15*I15</f>
        <v>75</v>
      </c>
      <c r="K15" s="86"/>
      <c r="L15" s="87" t="n">
        <v>69</v>
      </c>
      <c r="M15" s="88" t="s">
        <v>26</v>
      </c>
      <c r="N15" s="89" t="n">
        <v>63.49</v>
      </c>
      <c r="O15" s="90"/>
      <c r="P15" s="90"/>
      <c r="Q15" s="91"/>
      <c r="R15" s="92"/>
      <c r="S15" s="93"/>
      <c r="T15" s="82"/>
      <c r="U15" s="94" t="s">
        <v>82</v>
      </c>
      <c r="V15" s="95"/>
      <c r="W15" s="96" t="n">
        <v>0</v>
      </c>
      <c r="X15" s="25" t="n">
        <f aca="false">(J15*N15)-(J15*L15)-(J15*O15)-(J15*P15)-(J15*Q15)-(J15*R15)-(J15*W15)</f>
        <v>-413.25</v>
      </c>
      <c r="Y15" s="97" t="str">
        <f aca="true">CELL("filename",$A$1)</f>
        <v>'file:///mnt/12tb/@roms/datasets/enron/EDRM Enron Email Data Set v2 XML/filtered-attachments/xls/RT_STCA_August.xls'#$Aug07</v>
      </c>
      <c r="Z15" s="98"/>
    </row>
    <row r="16" customFormat="false" ht="10.5" hidden="false" customHeight="true" outlineLevel="0" collapsed="false">
      <c r="A16" s="80" t="n">
        <v>37110</v>
      </c>
      <c r="B16" s="80"/>
      <c r="C16" s="81"/>
      <c r="D16" s="82" t="n">
        <v>15</v>
      </c>
      <c r="E16" s="82" t="n">
        <v>15</v>
      </c>
      <c r="F16" s="83" t="n">
        <f aca="false">+E16-D16+1</f>
        <v>1</v>
      </c>
      <c r="G16" s="84" t="s">
        <v>74</v>
      </c>
      <c r="H16" s="84" t="s">
        <v>41</v>
      </c>
      <c r="I16" s="85" t="n">
        <v>75</v>
      </c>
      <c r="J16" s="82" t="n">
        <f aca="false">F16*I16</f>
        <v>75</v>
      </c>
      <c r="K16" s="86"/>
      <c r="L16" s="87" t="n">
        <v>69</v>
      </c>
      <c r="M16" s="88" t="s">
        <v>26</v>
      </c>
      <c r="N16" s="89" t="n">
        <v>63.49</v>
      </c>
      <c r="O16" s="90"/>
      <c r="P16" s="90"/>
      <c r="Q16" s="91"/>
      <c r="R16" s="92"/>
      <c r="S16" s="93"/>
      <c r="T16" s="82"/>
      <c r="U16" s="94" t="s">
        <v>82</v>
      </c>
      <c r="V16" s="95"/>
      <c r="W16" s="96" t="n">
        <v>0</v>
      </c>
      <c r="X16" s="25" t="n">
        <f aca="false">(J16*N16)-(J16*L16)-(J16*O16)-(J16*P16)-(J16*Q16)-(J16*R16)-(J16*W16)</f>
        <v>-413.25</v>
      </c>
      <c r="Y16" s="97" t="str">
        <f aca="true">CELL("filename",$A$1)</f>
        <v>'file:///mnt/12tb/@roms/datasets/enron/EDRM Enron Email Data Set v2 XML/filtered-attachments/xls/RT_STCA_August.xls'#$Aug07</v>
      </c>
      <c r="Z16" s="98"/>
    </row>
    <row r="17" customFormat="false" ht="10.5" hidden="false" customHeight="true" outlineLevel="0" collapsed="false">
      <c r="A17" s="80" t="n">
        <v>37110</v>
      </c>
      <c r="B17" s="80"/>
      <c r="C17" s="81"/>
      <c r="D17" s="82" t="n">
        <v>16</v>
      </c>
      <c r="E17" s="82" t="n">
        <v>16</v>
      </c>
      <c r="F17" s="83" t="n">
        <f aca="false">+E17-D17+1</f>
        <v>1</v>
      </c>
      <c r="G17" s="84" t="s">
        <v>74</v>
      </c>
      <c r="H17" s="84" t="s">
        <v>41</v>
      </c>
      <c r="I17" s="85" t="n">
        <v>75</v>
      </c>
      <c r="J17" s="82" t="n">
        <f aca="false">F17*I17</f>
        <v>75</v>
      </c>
      <c r="K17" s="86"/>
      <c r="L17" s="87" t="n">
        <v>69</v>
      </c>
      <c r="M17" s="88" t="s">
        <v>26</v>
      </c>
      <c r="N17" s="89" t="n">
        <v>63.49</v>
      </c>
      <c r="O17" s="90"/>
      <c r="P17" s="90"/>
      <c r="Q17" s="91"/>
      <c r="R17" s="92"/>
      <c r="S17" s="93"/>
      <c r="T17" s="82"/>
      <c r="U17" s="94" t="s">
        <v>82</v>
      </c>
      <c r="V17" s="95"/>
      <c r="W17" s="96" t="n">
        <v>0</v>
      </c>
      <c r="X17" s="25" t="n">
        <f aca="false">(J17*N17)-(J17*L17)-(J17*O17)-(J17*P17)-(J17*Q17)-(J17*R17)-(J17*W17)</f>
        <v>-413.25</v>
      </c>
      <c r="Y17" s="97" t="str">
        <f aca="true">CELL("filename",$A$1)</f>
        <v>'file:///mnt/12tb/@roms/datasets/enron/EDRM Enron Email Data Set v2 XML/filtered-attachments/xls/RT_STCA_August.xls'#$Aug07</v>
      </c>
      <c r="Z17" s="98"/>
    </row>
    <row r="18" customFormat="false" ht="10.5" hidden="false" customHeight="true" outlineLevel="0" collapsed="false">
      <c r="A18" s="80" t="n">
        <v>37110</v>
      </c>
      <c r="B18" s="80"/>
      <c r="C18" s="81"/>
      <c r="D18" s="82" t="n">
        <v>17</v>
      </c>
      <c r="E18" s="82" t="n">
        <v>17</v>
      </c>
      <c r="F18" s="83" t="n">
        <f aca="false">+E18-D18+1</f>
        <v>1</v>
      </c>
      <c r="G18" s="84" t="s">
        <v>74</v>
      </c>
      <c r="H18" s="84" t="s">
        <v>41</v>
      </c>
      <c r="I18" s="85" t="n">
        <v>75</v>
      </c>
      <c r="J18" s="82" t="n">
        <f aca="false">F18*I18</f>
        <v>75</v>
      </c>
      <c r="K18" s="86"/>
      <c r="L18" s="87" t="n">
        <v>69</v>
      </c>
      <c r="M18" s="88" t="s">
        <v>26</v>
      </c>
      <c r="N18" s="89" t="n">
        <v>63.49</v>
      </c>
      <c r="O18" s="90"/>
      <c r="P18" s="90"/>
      <c r="Q18" s="91"/>
      <c r="R18" s="92"/>
      <c r="S18" s="93"/>
      <c r="T18" s="82"/>
      <c r="U18" s="94" t="s">
        <v>82</v>
      </c>
      <c r="V18" s="95"/>
      <c r="W18" s="96" t="n">
        <v>0</v>
      </c>
      <c r="X18" s="25" t="n">
        <f aca="false">(J18*N18)-(J18*L18)-(J18*O18)-(J18*P18)-(J18*Q18)-(J18*R18)-(J18*W18)</f>
        <v>-413.25</v>
      </c>
      <c r="Y18" s="97" t="str">
        <f aca="true">CELL("filename",$A$1)</f>
        <v>'file:///mnt/12tb/@roms/datasets/enron/EDRM Enron Email Data Set v2 XML/filtered-attachments/xls/RT_STCA_August.xls'#$Aug07</v>
      </c>
      <c r="Z18" s="98"/>
    </row>
    <row r="19" customFormat="false" ht="10.5" hidden="false" customHeight="true" outlineLevel="0" collapsed="false">
      <c r="A19" s="80" t="n">
        <v>37110</v>
      </c>
      <c r="B19" s="80"/>
      <c r="C19" s="81"/>
      <c r="D19" s="82" t="n">
        <v>18</v>
      </c>
      <c r="E19" s="82" t="n">
        <v>18</v>
      </c>
      <c r="F19" s="83" t="n">
        <f aca="false">+E19-D19+1</f>
        <v>1</v>
      </c>
      <c r="G19" s="84" t="s">
        <v>74</v>
      </c>
      <c r="H19" s="84" t="s">
        <v>41</v>
      </c>
      <c r="I19" s="85" t="n">
        <v>75</v>
      </c>
      <c r="J19" s="82" t="n">
        <f aca="false">F19*I19</f>
        <v>75</v>
      </c>
      <c r="K19" s="86"/>
      <c r="L19" s="87" t="n">
        <v>69</v>
      </c>
      <c r="M19" s="88" t="s">
        <v>26</v>
      </c>
      <c r="N19" s="89" t="n">
        <v>63.49</v>
      </c>
      <c r="O19" s="90"/>
      <c r="P19" s="90"/>
      <c r="Q19" s="91"/>
      <c r="R19" s="92"/>
      <c r="S19" s="93"/>
      <c r="T19" s="82"/>
      <c r="U19" s="94" t="s">
        <v>82</v>
      </c>
      <c r="V19" s="95"/>
      <c r="W19" s="96" t="n">
        <v>0</v>
      </c>
      <c r="X19" s="25" t="n">
        <f aca="false">(J19*N19)-(J19*L19)-(J19*O19)-(J19*P19)-(J19*Q19)-(J19*R19)-(J19*W19)</f>
        <v>-413.25</v>
      </c>
      <c r="Y19" s="97" t="str">
        <f aca="true">CELL("filename",$A$1)</f>
        <v>'file:///mnt/12tb/@roms/datasets/enron/EDRM Enron Email Data Set v2 XML/filtered-attachments/xls/RT_STCA_August.xls'#$Aug07</v>
      </c>
      <c r="Z19" s="98"/>
    </row>
    <row r="20" customFormat="false" ht="10.5" hidden="false" customHeight="true" outlineLevel="0" collapsed="false">
      <c r="A20" s="80" t="n">
        <v>37110</v>
      </c>
      <c r="B20" s="80"/>
      <c r="C20" s="81"/>
      <c r="D20" s="82" t="n">
        <v>19</v>
      </c>
      <c r="E20" s="82" t="n">
        <v>19</v>
      </c>
      <c r="F20" s="83" t="n">
        <f aca="false">+E20-D20+1</f>
        <v>1</v>
      </c>
      <c r="G20" s="84" t="s">
        <v>74</v>
      </c>
      <c r="H20" s="84" t="s">
        <v>41</v>
      </c>
      <c r="I20" s="85" t="n">
        <v>75</v>
      </c>
      <c r="J20" s="82" t="n">
        <f aca="false">F20*I20</f>
        <v>75</v>
      </c>
      <c r="K20" s="86"/>
      <c r="L20" s="87" t="n">
        <v>69</v>
      </c>
      <c r="M20" s="88" t="s">
        <v>26</v>
      </c>
      <c r="N20" s="89" t="n">
        <v>63.49</v>
      </c>
      <c r="O20" s="90"/>
      <c r="P20" s="90"/>
      <c r="Q20" s="91"/>
      <c r="R20" s="92"/>
      <c r="S20" s="93"/>
      <c r="T20" s="82"/>
      <c r="U20" s="94" t="s">
        <v>82</v>
      </c>
      <c r="V20" s="95"/>
      <c r="W20" s="96" t="n">
        <v>0</v>
      </c>
      <c r="X20" s="25" t="n">
        <f aca="false">(J20*N20)-(J20*L20)-(J20*O20)-(J20*P20)-(J20*Q20)-(J20*R20)-(J20*W20)</f>
        <v>-413.25</v>
      </c>
      <c r="Y20" s="97" t="str">
        <f aca="true">CELL("filename",$A$1)</f>
        <v>'file:///mnt/12tb/@roms/datasets/enron/EDRM Enron Email Data Set v2 XML/filtered-attachments/xls/RT_STCA_August.xls'#$Aug07</v>
      </c>
      <c r="Z20" s="98"/>
    </row>
    <row r="21" customFormat="false" ht="10.5" hidden="false" customHeight="true" outlineLevel="0" collapsed="false">
      <c r="A21" s="80" t="n">
        <v>37110</v>
      </c>
      <c r="B21" s="80"/>
      <c r="C21" s="81"/>
      <c r="D21" s="82" t="n">
        <v>20</v>
      </c>
      <c r="E21" s="82" t="n">
        <v>20</v>
      </c>
      <c r="F21" s="83" t="n">
        <f aca="false">+E21-D21+1</f>
        <v>1</v>
      </c>
      <c r="G21" s="84" t="s">
        <v>74</v>
      </c>
      <c r="H21" s="84" t="s">
        <v>46</v>
      </c>
      <c r="I21" s="85" t="n">
        <v>37</v>
      </c>
      <c r="J21" s="82" t="n">
        <f aca="false">F21*I21</f>
        <v>37</v>
      </c>
      <c r="K21" s="86"/>
      <c r="L21" s="87" t="n">
        <v>62</v>
      </c>
      <c r="M21" s="88" t="s">
        <v>26</v>
      </c>
      <c r="N21" s="89" t="n">
        <v>63.49</v>
      </c>
      <c r="O21" s="90"/>
      <c r="P21" s="90"/>
      <c r="Q21" s="91"/>
      <c r="R21" s="92"/>
      <c r="S21" s="93"/>
      <c r="T21" s="82"/>
      <c r="U21" s="94" t="s">
        <v>78</v>
      </c>
      <c r="V21" s="95"/>
      <c r="W21" s="96" t="n">
        <v>0</v>
      </c>
      <c r="X21" s="25" t="n">
        <f aca="false">(J21*N21)-(J21*L21)-(J21*O21)-(J21*P21)-(J21*Q21)-(J21*R21)-(J21*W21)</f>
        <v>55.1300000000001</v>
      </c>
      <c r="Y21" s="97" t="str">
        <f aca="true">CELL("filename",$A$1)</f>
        <v>'file:///mnt/12tb/@roms/datasets/enron/EDRM Enron Email Data Set v2 XML/filtered-attachments/xls/RT_STCA_August.xls'#$Aug07</v>
      </c>
      <c r="Z21" s="98"/>
    </row>
    <row r="22" customFormat="false" ht="10.5" hidden="false" customHeight="true" outlineLevel="0" collapsed="false">
      <c r="A22" s="80" t="n">
        <v>37110</v>
      </c>
      <c r="B22" s="80"/>
      <c r="C22" s="81"/>
      <c r="D22" s="82" t="n">
        <v>20</v>
      </c>
      <c r="E22" s="82" t="n">
        <v>20</v>
      </c>
      <c r="F22" s="83" t="n">
        <f aca="false">+E22-D22+1</f>
        <v>1</v>
      </c>
      <c r="G22" s="84" t="s">
        <v>83</v>
      </c>
      <c r="H22" s="84" t="s">
        <v>84</v>
      </c>
      <c r="I22" s="85" t="n">
        <v>38</v>
      </c>
      <c r="J22" s="82" t="n">
        <f aca="false">F22*I22</f>
        <v>38</v>
      </c>
      <c r="K22" s="99" t="s">
        <v>55</v>
      </c>
      <c r="L22" s="87" t="n">
        <v>45</v>
      </c>
      <c r="M22" s="88" t="s">
        <v>26</v>
      </c>
      <c r="N22" s="89" t="n">
        <v>63.49</v>
      </c>
      <c r="O22" s="90"/>
      <c r="P22" s="90"/>
      <c r="Q22" s="91"/>
      <c r="R22" s="92"/>
      <c r="S22" s="93"/>
      <c r="T22" s="82"/>
      <c r="U22" s="94" t="s">
        <v>85</v>
      </c>
      <c r="V22" s="95"/>
      <c r="W22" s="96" t="n">
        <v>0</v>
      </c>
      <c r="X22" s="25" t="n">
        <f aca="false">(J22*N22)-(J22*L22)-(J22*O22)-(J22*P22)-(J22*Q22)-(J22*R22)-(J22*W22)</f>
        <v>702.62</v>
      </c>
      <c r="Y22" s="97" t="str">
        <f aca="true">CELL("filename",$A$1)</f>
        <v>'file:///mnt/12tb/@roms/datasets/enron/EDRM Enron Email Data Set v2 XML/filtered-attachments/xls/RT_STCA_August.xls'#$Aug07</v>
      </c>
      <c r="Z22" s="98"/>
    </row>
    <row r="23" customFormat="false" ht="10.5" hidden="false" customHeight="true" outlineLevel="0" collapsed="false">
      <c r="A23" s="80" t="n">
        <v>37110</v>
      </c>
      <c r="B23" s="80"/>
      <c r="C23" s="81"/>
      <c r="D23" s="82" t="n">
        <v>21</v>
      </c>
      <c r="E23" s="82" t="n">
        <v>22</v>
      </c>
      <c r="F23" s="83" t="n">
        <f aca="false">+E23-D23+1</f>
        <v>2</v>
      </c>
      <c r="G23" s="84" t="s">
        <v>74</v>
      </c>
      <c r="H23" s="84" t="s">
        <v>46</v>
      </c>
      <c r="I23" s="85" t="n">
        <v>50</v>
      </c>
      <c r="J23" s="82" t="n">
        <f aca="false">F23*I23</f>
        <v>100</v>
      </c>
      <c r="K23" s="86"/>
      <c r="L23" s="87" t="n">
        <v>62</v>
      </c>
      <c r="M23" s="88" t="s">
        <v>26</v>
      </c>
      <c r="N23" s="89" t="n">
        <v>63.49</v>
      </c>
      <c r="O23" s="90"/>
      <c r="P23" s="90"/>
      <c r="Q23" s="91"/>
      <c r="R23" s="92"/>
      <c r="S23" s="93"/>
      <c r="T23" s="82"/>
      <c r="U23" s="94" t="s">
        <v>78</v>
      </c>
      <c r="V23" s="95"/>
      <c r="W23" s="96" t="n">
        <v>0</v>
      </c>
      <c r="X23" s="25" t="n">
        <f aca="false">(J23*N23)-(J23*L23)-(J23*O23)-(J23*P23)-(J23*Q23)-(J23*R23)-(J23*W23)</f>
        <v>149</v>
      </c>
      <c r="Y23" s="97" t="str">
        <f aca="true">CELL("filename",$A$1)</f>
        <v>'file:///mnt/12tb/@roms/datasets/enron/EDRM Enron Email Data Set v2 XML/filtered-attachments/xls/RT_STCA_August.xls'#$Aug07</v>
      </c>
      <c r="Z23" s="98"/>
    </row>
    <row r="24" customFormat="false" ht="10.5" hidden="false" customHeight="true" outlineLevel="0" collapsed="false">
      <c r="A24" s="80" t="n">
        <v>37110</v>
      </c>
      <c r="B24" s="80"/>
      <c r="C24" s="81"/>
      <c r="D24" s="82" t="n">
        <v>21</v>
      </c>
      <c r="E24" s="82" t="n">
        <v>21</v>
      </c>
      <c r="F24" s="83" t="n">
        <f aca="false">+E24-D24+1</f>
        <v>1</v>
      </c>
      <c r="G24" s="84" t="s">
        <v>74</v>
      </c>
      <c r="H24" s="84" t="s">
        <v>34</v>
      </c>
      <c r="I24" s="85" t="n">
        <v>9</v>
      </c>
      <c r="J24" s="82" t="n">
        <f aca="false">F24*I24</f>
        <v>9</v>
      </c>
      <c r="K24" s="86"/>
      <c r="L24" s="87" t="n">
        <v>50</v>
      </c>
      <c r="M24" s="88" t="s">
        <v>26</v>
      </c>
      <c r="N24" s="89" t="n">
        <v>63.49</v>
      </c>
      <c r="O24" s="90"/>
      <c r="P24" s="90"/>
      <c r="Q24" s="91"/>
      <c r="R24" s="92"/>
      <c r="S24" s="93"/>
      <c r="T24" s="82"/>
      <c r="U24" s="94" t="s">
        <v>86</v>
      </c>
      <c r="V24" s="95"/>
      <c r="W24" s="96" t="n">
        <v>0</v>
      </c>
      <c r="X24" s="25" t="n">
        <f aca="false">(J24*N24)-(J24*L24)-(J24*O24)-(J24*P24)-(J24*Q24)-(J24*R24)-(J24*W24)</f>
        <v>121.41</v>
      </c>
      <c r="Y24" s="97" t="str">
        <f aca="true">CELL("filename",$A$1)</f>
        <v>'file:///mnt/12tb/@roms/datasets/enron/EDRM Enron Email Data Set v2 XML/filtered-attachments/xls/RT_STCA_August.xls'#$Aug07</v>
      </c>
      <c r="Z24" s="98"/>
    </row>
    <row r="25" customFormat="false" ht="10.5" hidden="false" customHeight="true" outlineLevel="0" collapsed="false">
      <c r="A25" s="80" t="n">
        <v>37110</v>
      </c>
      <c r="B25" s="80"/>
      <c r="C25" s="81"/>
      <c r="D25" s="82" t="n">
        <v>21</v>
      </c>
      <c r="E25" s="82" t="n">
        <v>21</v>
      </c>
      <c r="F25" s="83" t="n">
        <f aca="false">+E25-D25+1</f>
        <v>1</v>
      </c>
      <c r="G25" s="84" t="s">
        <v>83</v>
      </c>
      <c r="H25" s="84" t="s">
        <v>84</v>
      </c>
      <c r="I25" s="85" t="n">
        <v>16</v>
      </c>
      <c r="J25" s="82" t="n">
        <f aca="false">F25*I25</f>
        <v>16</v>
      </c>
      <c r="K25" s="99" t="s">
        <v>55</v>
      </c>
      <c r="L25" s="87" t="n">
        <v>45</v>
      </c>
      <c r="M25" s="88" t="s">
        <v>26</v>
      </c>
      <c r="N25" s="89" t="n">
        <v>63.49</v>
      </c>
      <c r="O25" s="90"/>
      <c r="P25" s="90"/>
      <c r="Q25" s="91"/>
      <c r="R25" s="92"/>
      <c r="S25" s="93"/>
      <c r="T25" s="82"/>
      <c r="U25" s="94" t="s">
        <v>85</v>
      </c>
      <c r="V25" s="95"/>
      <c r="W25" s="96" t="n">
        <v>0</v>
      </c>
      <c r="X25" s="25" t="n">
        <f aca="false">(J25*N25)-(J25*L25)-(J25*O25)-(J25*P25)-(J25*Q25)-(J25*R25)-(J25*W25)</f>
        <v>295.84</v>
      </c>
      <c r="Y25" s="97" t="str">
        <f aca="true">CELL("filename",$A$1)</f>
        <v>'file:///mnt/12tb/@roms/datasets/enron/EDRM Enron Email Data Set v2 XML/filtered-attachments/xls/RT_STCA_August.xls'#$Aug07</v>
      </c>
      <c r="Z25" s="98"/>
    </row>
    <row r="26" customFormat="false" ht="10.5" hidden="false" customHeight="true" outlineLevel="0" collapsed="false">
      <c r="A26" s="80" t="n">
        <v>37110</v>
      </c>
      <c r="B26" s="80"/>
      <c r="C26" s="81"/>
      <c r="D26" s="82" t="n">
        <v>22</v>
      </c>
      <c r="E26" s="82" t="n">
        <v>22</v>
      </c>
      <c r="F26" s="83" t="n">
        <f aca="false">+E26-D26+1</f>
        <v>1</v>
      </c>
      <c r="G26" s="84" t="s">
        <v>74</v>
      </c>
      <c r="H26" s="84" t="s">
        <v>34</v>
      </c>
      <c r="I26" s="85" t="n">
        <v>25</v>
      </c>
      <c r="J26" s="82" t="n">
        <f aca="false">F26*I26</f>
        <v>25</v>
      </c>
      <c r="K26" s="86"/>
      <c r="L26" s="87" t="n">
        <v>50</v>
      </c>
      <c r="M26" s="88" t="s">
        <v>26</v>
      </c>
      <c r="N26" s="89" t="n">
        <v>63.49</v>
      </c>
      <c r="O26" s="90"/>
      <c r="P26" s="90"/>
      <c r="Q26" s="91"/>
      <c r="R26" s="92"/>
      <c r="S26" s="93"/>
      <c r="T26" s="82"/>
      <c r="U26" s="94" t="s">
        <v>86</v>
      </c>
      <c r="V26" s="95"/>
      <c r="W26" s="96" t="n">
        <v>0</v>
      </c>
      <c r="X26" s="25" t="n">
        <f aca="false">(J26*N26)-(J26*L26)-(J26*O26)-(J26*P26)-(J26*Q26)-(J26*R26)-(J26*W26)</f>
        <v>337.25</v>
      </c>
      <c r="Y26" s="97" t="str">
        <f aca="true">CELL("filename",$A$1)</f>
        <v>'file:///mnt/12tb/@roms/datasets/enron/EDRM Enron Email Data Set v2 XML/filtered-attachments/xls/RT_STCA_August.xls'#$Aug07</v>
      </c>
      <c r="Z26" s="98"/>
    </row>
    <row r="27" customFormat="false" ht="10.5" hidden="false" customHeight="true" outlineLevel="0" collapsed="false">
      <c r="A27" s="80" t="n">
        <v>37110</v>
      </c>
      <c r="B27" s="80"/>
      <c r="C27" s="81"/>
      <c r="D27" s="82" t="n">
        <v>23</v>
      </c>
      <c r="E27" s="82" t="n">
        <v>23</v>
      </c>
      <c r="F27" s="83" t="n">
        <f aca="false">+E27-D27+1</f>
        <v>1</v>
      </c>
      <c r="G27" s="84" t="s">
        <v>74</v>
      </c>
      <c r="H27" s="84" t="s">
        <v>46</v>
      </c>
      <c r="I27" s="85" t="n">
        <v>120</v>
      </c>
      <c r="J27" s="82" t="n">
        <f aca="false">F27*I27</f>
        <v>120</v>
      </c>
      <c r="K27" s="86"/>
      <c r="L27" s="87" t="n">
        <v>38</v>
      </c>
      <c r="M27" s="88" t="s">
        <v>26</v>
      </c>
      <c r="N27" s="89" t="n">
        <v>63.49</v>
      </c>
      <c r="O27" s="90"/>
      <c r="P27" s="90"/>
      <c r="Q27" s="91"/>
      <c r="R27" s="92"/>
      <c r="S27" s="93"/>
      <c r="T27" s="82"/>
      <c r="U27" s="94" t="s">
        <v>78</v>
      </c>
      <c r="V27" s="95"/>
      <c r="W27" s="96" t="n">
        <v>0</v>
      </c>
      <c r="X27" s="25" t="n">
        <f aca="false">(J27*N27)-(J27*L27)-(J27*O27)-(J27*P27)-(J27*Q27)-(J27*R27)-(J27*W27)</f>
        <v>3058.8</v>
      </c>
      <c r="Y27" s="97" t="str">
        <f aca="true">CELL("filename",$A$1)</f>
        <v>'file:///mnt/12tb/@roms/datasets/enron/EDRM Enron Email Data Set v2 XML/filtered-attachments/xls/RT_STCA_August.xls'#$Aug07</v>
      </c>
      <c r="Z27" s="98"/>
    </row>
    <row r="28" customFormat="false" ht="10.5" hidden="false" customHeight="true" outlineLevel="0" collapsed="false">
      <c r="A28" s="80" t="n">
        <v>37110</v>
      </c>
      <c r="B28" s="80"/>
      <c r="C28" s="81"/>
      <c r="D28" s="82" t="n">
        <v>23</v>
      </c>
      <c r="E28" s="82" t="n">
        <v>23</v>
      </c>
      <c r="F28" s="83" t="n">
        <f aca="false">+E28-D28+1</f>
        <v>1</v>
      </c>
      <c r="G28" s="84" t="s">
        <v>74</v>
      </c>
      <c r="H28" s="84" t="s">
        <v>27</v>
      </c>
      <c r="I28" s="85" t="n">
        <v>50</v>
      </c>
      <c r="J28" s="82" t="n">
        <f aca="false">F28*I28</f>
        <v>50</v>
      </c>
      <c r="K28" s="86"/>
      <c r="L28" s="87" t="n">
        <v>40</v>
      </c>
      <c r="M28" s="88" t="s">
        <v>26</v>
      </c>
      <c r="N28" s="89" t="n">
        <v>63.49</v>
      </c>
      <c r="O28" s="90"/>
      <c r="P28" s="90"/>
      <c r="Q28" s="91"/>
      <c r="R28" s="92"/>
      <c r="S28" s="93"/>
      <c r="T28" s="82"/>
      <c r="U28" s="94" t="s">
        <v>77</v>
      </c>
      <c r="V28" s="95"/>
      <c r="W28" s="96" t="n">
        <v>0</v>
      </c>
      <c r="X28" s="25" t="n">
        <f aca="false">(J28*N28)-(J28*L28)-(J28*O28)-(J28*P28)-(J28*Q28)-(J28*R28)-(J28*W28)</f>
        <v>1174.5</v>
      </c>
      <c r="Y28" s="97" t="str">
        <f aca="true">CELL("filename",$A$1)</f>
        <v>'file:///mnt/12tb/@roms/datasets/enron/EDRM Enron Email Data Set v2 XML/filtered-attachments/xls/RT_STCA_August.xls'#$Aug07</v>
      </c>
      <c r="Z28" s="98"/>
    </row>
    <row r="29" customFormat="false" ht="10.5" hidden="false" customHeight="true" outlineLevel="0" collapsed="false">
      <c r="A29" s="80" t="n">
        <v>37110</v>
      </c>
      <c r="B29" s="80"/>
      <c r="C29" s="81"/>
      <c r="D29" s="82" t="n">
        <v>23</v>
      </c>
      <c r="E29" s="82" t="n">
        <v>23</v>
      </c>
      <c r="F29" s="83" t="n">
        <f aca="false">+E29-D29+1</f>
        <v>1</v>
      </c>
      <c r="G29" s="84" t="s">
        <v>74</v>
      </c>
      <c r="H29" s="84" t="s">
        <v>37</v>
      </c>
      <c r="I29" s="85" t="n">
        <v>20</v>
      </c>
      <c r="J29" s="82" t="n">
        <f aca="false">F29*I29</f>
        <v>20</v>
      </c>
      <c r="K29" s="86"/>
      <c r="L29" s="87" t="n">
        <v>35</v>
      </c>
      <c r="M29" s="88" t="s">
        <v>26</v>
      </c>
      <c r="N29" s="89" t="n">
        <v>63.49</v>
      </c>
      <c r="O29" s="90"/>
      <c r="P29" s="90"/>
      <c r="Q29" s="91"/>
      <c r="R29" s="92"/>
      <c r="S29" s="93"/>
      <c r="T29" s="82"/>
      <c r="U29" s="94" t="s">
        <v>75</v>
      </c>
      <c r="V29" s="95"/>
      <c r="W29" s="96" t="n">
        <v>0</v>
      </c>
      <c r="X29" s="25" t="n">
        <f aca="false">(J29*N29)-(J29*L29)-(J29*O29)-(J29*P29)-(J29*Q29)-(J29*R29)-(J29*W29)</f>
        <v>569.8</v>
      </c>
      <c r="Y29" s="97" t="str">
        <f aca="true">CELL("filename",$A$1)</f>
        <v>'file:///mnt/12tb/@roms/datasets/enron/EDRM Enron Email Data Set v2 XML/filtered-attachments/xls/RT_STCA_August.xls'#$Aug07</v>
      </c>
      <c r="Z29" s="98"/>
    </row>
    <row r="30" customFormat="false" ht="10.5" hidden="false" customHeight="true" outlineLevel="0" collapsed="false">
      <c r="A30" s="80" t="n">
        <v>37110</v>
      </c>
      <c r="B30" s="80"/>
      <c r="C30" s="81"/>
      <c r="D30" s="82" t="n">
        <v>23</v>
      </c>
      <c r="E30" s="82" t="n">
        <v>23</v>
      </c>
      <c r="F30" s="83" t="n">
        <f aca="false">+E30-D30+1</f>
        <v>1</v>
      </c>
      <c r="G30" s="84" t="s">
        <v>74</v>
      </c>
      <c r="H30" s="84" t="s">
        <v>39</v>
      </c>
      <c r="I30" s="85" t="n">
        <v>25</v>
      </c>
      <c r="J30" s="82" t="n">
        <f aca="false">F30*I30</f>
        <v>25</v>
      </c>
      <c r="K30" s="86"/>
      <c r="L30" s="87" t="n">
        <v>40</v>
      </c>
      <c r="M30" s="88" t="s">
        <v>26</v>
      </c>
      <c r="N30" s="89" t="n">
        <v>63.49</v>
      </c>
      <c r="O30" s="90"/>
      <c r="P30" s="90"/>
      <c r="Q30" s="91"/>
      <c r="R30" s="92"/>
      <c r="S30" s="93"/>
      <c r="T30" s="82"/>
      <c r="U30" s="94" t="s">
        <v>87</v>
      </c>
      <c r="V30" s="95"/>
      <c r="W30" s="96" t="n">
        <v>0</v>
      </c>
      <c r="X30" s="25" t="n">
        <f aca="false">(J30*N30)-(J30*L30)-(J30*O30)-(J30*P30)-(J30*Q30)-(J30*R30)-(J30*W30)</f>
        <v>587.25</v>
      </c>
      <c r="Y30" s="97" t="str">
        <f aca="true">CELL("filename",$A$1)</f>
        <v>'file:///mnt/12tb/@roms/datasets/enron/EDRM Enron Email Data Set v2 XML/filtered-attachments/xls/RT_STCA_August.xls'#$Aug07</v>
      </c>
      <c r="Z30" s="98"/>
    </row>
    <row r="31" customFormat="false" ht="10.5" hidden="false" customHeight="true" outlineLevel="0" collapsed="false">
      <c r="A31" s="80" t="n">
        <v>37110</v>
      </c>
      <c r="B31" s="80"/>
      <c r="C31" s="81"/>
      <c r="D31" s="82" t="n">
        <v>24</v>
      </c>
      <c r="E31" s="82" t="n">
        <v>24</v>
      </c>
      <c r="F31" s="83" t="n">
        <f aca="false">+E31-D31+1</f>
        <v>1</v>
      </c>
      <c r="G31" s="84" t="s">
        <v>74</v>
      </c>
      <c r="H31" s="84" t="s">
        <v>46</v>
      </c>
      <c r="I31" s="85" t="n">
        <v>121</v>
      </c>
      <c r="J31" s="82" t="n">
        <f aca="false">F31*I31</f>
        <v>121</v>
      </c>
      <c r="K31" s="86"/>
      <c r="L31" s="87" t="n">
        <v>38</v>
      </c>
      <c r="M31" s="88" t="s">
        <v>26</v>
      </c>
      <c r="N31" s="89" t="n">
        <v>63.49</v>
      </c>
      <c r="O31" s="90"/>
      <c r="P31" s="90"/>
      <c r="Q31" s="91"/>
      <c r="R31" s="92"/>
      <c r="S31" s="93"/>
      <c r="T31" s="82"/>
      <c r="U31" s="94" t="s">
        <v>78</v>
      </c>
      <c r="V31" s="95"/>
      <c r="W31" s="96" t="n">
        <v>0</v>
      </c>
      <c r="X31" s="25" t="n">
        <f aca="false">(J31*N31)-(J31*L31)-(J31*O31)-(J31*P31)-(J31*Q31)-(J31*R31)-(J31*W31)</f>
        <v>3084.29</v>
      </c>
      <c r="Y31" s="97" t="str">
        <f aca="true">CELL("filename",$A$1)</f>
        <v>'file:///mnt/12tb/@roms/datasets/enron/EDRM Enron Email Data Set v2 XML/filtered-attachments/xls/RT_STCA_August.xls'#$Aug07</v>
      </c>
      <c r="Z31" s="98"/>
    </row>
    <row r="32" customFormat="false" ht="10.5" hidden="false" customHeight="true" outlineLevel="0" collapsed="false">
      <c r="A32" s="80" t="n">
        <v>37110</v>
      </c>
      <c r="B32" s="80"/>
      <c r="C32" s="81"/>
      <c r="D32" s="82" t="n">
        <v>24</v>
      </c>
      <c r="E32" s="82" t="n">
        <v>24</v>
      </c>
      <c r="F32" s="83" t="n">
        <f aca="false">+E32-D32+1</f>
        <v>1</v>
      </c>
      <c r="G32" s="84" t="s">
        <v>74</v>
      </c>
      <c r="H32" s="84" t="s">
        <v>27</v>
      </c>
      <c r="I32" s="85" t="n">
        <v>50</v>
      </c>
      <c r="J32" s="82" t="n">
        <f aca="false">F32*I32</f>
        <v>50</v>
      </c>
      <c r="K32" s="86"/>
      <c r="L32" s="87" t="n">
        <v>40</v>
      </c>
      <c r="M32" s="88" t="s">
        <v>26</v>
      </c>
      <c r="N32" s="89" t="n">
        <v>63.49</v>
      </c>
      <c r="O32" s="90"/>
      <c r="P32" s="90"/>
      <c r="Q32" s="91"/>
      <c r="R32" s="92"/>
      <c r="S32" s="93"/>
      <c r="T32" s="82"/>
      <c r="U32" s="94" t="s">
        <v>77</v>
      </c>
      <c r="V32" s="95"/>
      <c r="W32" s="96" t="n">
        <v>0</v>
      </c>
      <c r="X32" s="25" t="n">
        <f aca="false">(J32*N32)-(J32*L32)-(J32*O32)-(J32*P32)-(J32*Q32)-(J32*R32)-(J32*W32)</f>
        <v>1174.5</v>
      </c>
      <c r="Y32" s="97" t="str">
        <f aca="true">CELL("filename",$A$1)</f>
        <v>'file:///mnt/12tb/@roms/datasets/enron/EDRM Enron Email Data Set v2 XML/filtered-attachments/xls/RT_STCA_August.xls'#$Aug07</v>
      </c>
      <c r="Z32" s="98"/>
    </row>
    <row r="33" customFormat="false" ht="10.5" hidden="false" customHeight="true" outlineLevel="0" collapsed="false">
      <c r="A33" s="80" t="n">
        <v>37110</v>
      </c>
      <c r="B33" s="80"/>
      <c r="C33" s="81"/>
      <c r="D33" s="82" t="n">
        <v>24</v>
      </c>
      <c r="E33" s="82" t="n">
        <v>24</v>
      </c>
      <c r="F33" s="83" t="n">
        <f aca="false">+E33-D33+1</f>
        <v>1</v>
      </c>
      <c r="G33" s="84" t="s">
        <v>74</v>
      </c>
      <c r="H33" s="84" t="s">
        <v>37</v>
      </c>
      <c r="I33" s="85" t="n">
        <v>20</v>
      </c>
      <c r="J33" s="82" t="n">
        <f aca="false">F33*I33</f>
        <v>20</v>
      </c>
      <c r="K33" s="86"/>
      <c r="L33" s="87" t="n">
        <v>35</v>
      </c>
      <c r="M33" s="88" t="s">
        <v>26</v>
      </c>
      <c r="N33" s="89" t="n">
        <v>63.49</v>
      </c>
      <c r="O33" s="90"/>
      <c r="P33" s="90"/>
      <c r="Q33" s="91"/>
      <c r="R33" s="92"/>
      <c r="S33" s="93"/>
      <c r="T33" s="82"/>
      <c r="U33" s="94" t="s">
        <v>75</v>
      </c>
      <c r="V33" s="95"/>
      <c r="W33" s="96" t="n">
        <v>0</v>
      </c>
      <c r="X33" s="25" t="n">
        <f aca="false">(J33*N33)-(J33*L33)-(J33*O33)-(J33*P33)-(J33*Q33)-(J33*R33)-(J33*W33)</f>
        <v>569.8</v>
      </c>
      <c r="Y33" s="97" t="str">
        <f aca="true">CELL("filename",$A$1)</f>
        <v>'file:///mnt/12tb/@roms/datasets/enron/EDRM Enron Email Data Set v2 XML/filtered-attachments/xls/RT_STCA_August.xls'#$Aug07</v>
      </c>
      <c r="Z33" s="98"/>
    </row>
    <row r="34" customFormat="false" ht="10.5" hidden="false" customHeight="true" outlineLevel="0" collapsed="false">
      <c r="A34" s="80" t="n">
        <v>37110</v>
      </c>
      <c r="B34" s="80"/>
      <c r="C34" s="81"/>
      <c r="D34" s="82" t="n">
        <v>24</v>
      </c>
      <c r="E34" s="82" t="n">
        <v>24</v>
      </c>
      <c r="F34" s="83" t="n">
        <f aca="false">+E34-D34+1</f>
        <v>1</v>
      </c>
      <c r="G34" s="84" t="s">
        <v>74</v>
      </c>
      <c r="H34" s="84" t="s">
        <v>39</v>
      </c>
      <c r="I34" s="85" t="n">
        <v>24</v>
      </c>
      <c r="J34" s="82" t="n">
        <f aca="false">F34*I34</f>
        <v>24</v>
      </c>
      <c r="K34" s="86"/>
      <c r="L34" s="87" t="n">
        <v>40</v>
      </c>
      <c r="M34" s="88" t="s">
        <v>26</v>
      </c>
      <c r="N34" s="89" t="n">
        <v>63.49</v>
      </c>
      <c r="O34" s="90"/>
      <c r="P34" s="90"/>
      <c r="Q34" s="91"/>
      <c r="R34" s="92"/>
      <c r="S34" s="93"/>
      <c r="T34" s="82"/>
      <c r="U34" s="94" t="s">
        <v>87</v>
      </c>
      <c r="V34" s="95"/>
      <c r="W34" s="96" t="n">
        <v>0</v>
      </c>
      <c r="X34" s="25" t="n">
        <f aca="false">(J34*N34)-(J34*L34)-(J34*O34)-(J34*P34)-(J34*Q34)-(J34*R34)-(J34*W34)</f>
        <v>563.76</v>
      </c>
      <c r="Y34" s="97" t="str">
        <f aca="true">CELL("filename",$A$1)</f>
        <v>'file:///mnt/12tb/@roms/datasets/enron/EDRM Enron Email Data Set v2 XML/filtered-attachments/xls/RT_STCA_August.xls'#$Aug07</v>
      </c>
      <c r="Z34" s="98"/>
    </row>
    <row r="36" customFormat="false" ht="10.5" hidden="false" customHeight="true" outlineLevel="0" collapsed="false">
      <c r="A36" s="100" t="n">
        <v>37110</v>
      </c>
      <c r="B36" s="100"/>
      <c r="C36" s="100" t="s">
        <v>24</v>
      </c>
      <c r="D36" s="76" t="n">
        <v>1</v>
      </c>
      <c r="E36" s="76" t="n">
        <v>1</v>
      </c>
      <c r="F36" s="101" t="n">
        <f aca="false">(E36-D36)+1</f>
        <v>1</v>
      </c>
      <c r="G36" s="102" t="s">
        <v>25</v>
      </c>
      <c r="H36" s="102" t="s">
        <v>34</v>
      </c>
      <c r="I36" s="76" t="n">
        <v>10</v>
      </c>
      <c r="J36" s="76" t="n">
        <f aca="false">I36*F36</f>
        <v>10</v>
      </c>
      <c r="K36" s="77"/>
      <c r="L36" s="72" t="n">
        <v>25</v>
      </c>
      <c r="M36" s="103" t="s">
        <v>67</v>
      </c>
      <c r="N36" s="72" t="n">
        <v>32</v>
      </c>
      <c r="O36" s="73"/>
      <c r="P36" s="74"/>
      <c r="Q36" s="74"/>
      <c r="R36" s="75"/>
      <c r="S36" s="75"/>
      <c r="T36" s="76"/>
      <c r="U36" s="77" t="s">
        <v>88</v>
      </c>
      <c r="V36" s="78" t="n">
        <v>1</v>
      </c>
      <c r="W36" s="79" t="n">
        <f aca="false">N36-(N36*V36)</f>
        <v>0</v>
      </c>
      <c r="X36" s="25" t="n">
        <v>0</v>
      </c>
      <c r="Y36" s="26"/>
      <c r="Z36" s="27"/>
    </row>
    <row r="37" customFormat="false" ht="10.5" hidden="false" customHeight="true" outlineLevel="0" collapsed="false">
      <c r="A37" s="104" t="n">
        <v>37110</v>
      </c>
      <c r="B37" s="104"/>
      <c r="C37" s="104" t="s">
        <v>24</v>
      </c>
      <c r="D37" s="60" t="n">
        <v>1</v>
      </c>
      <c r="E37" s="60" t="n">
        <v>1</v>
      </c>
      <c r="F37" s="105" t="n">
        <f aca="false">(E37-D37)+1</f>
        <v>1</v>
      </c>
      <c r="G37" s="106" t="s">
        <v>25</v>
      </c>
      <c r="H37" s="106" t="s">
        <v>46</v>
      </c>
      <c r="I37" s="60" t="n">
        <v>95</v>
      </c>
      <c r="J37" s="60" t="n">
        <f aca="false">I37*F37</f>
        <v>95</v>
      </c>
      <c r="K37" s="61"/>
      <c r="L37" s="56" t="n">
        <v>29</v>
      </c>
      <c r="M37" s="107" t="s">
        <v>67</v>
      </c>
      <c r="N37" s="56" t="n">
        <v>32</v>
      </c>
      <c r="O37" s="57"/>
      <c r="P37" s="58"/>
      <c r="Q37" s="58"/>
      <c r="R37" s="59"/>
      <c r="S37" s="59"/>
      <c r="T37" s="60"/>
      <c r="U37" s="61" t="s">
        <v>89</v>
      </c>
      <c r="V37" s="62" t="n">
        <v>1</v>
      </c>
      <c r="W37" s="63" t="n">
        <f aca="false">N37-(N37*V37)</f>
        <v>0</v>
      </c>
      <c r="X37" s="25" t="n">
        <v>0</v>
      </c>
      <c r="Y37" s="26"/>
      <c r="Z37" s="27"/>
    </row>
    <row r="38" customFormat="false" ht="10.5" hidden="false" customHeight="true" outlineLevel="0" collapsed="false">
      <c r="A38" s="108" t="n">
        <v>37110</v>
      </c>
      <c r="B38" s="108"/>
      <c r="C38" s="108" t="s">
        <v>24</v>
      </c>
      <c r="D38" s="109" t="n">
        <v>1</v>
      </c>
      <c r="E38" s="109" t="n">
        <v>1</v>
      </c>
      <c r="F38" s="110" t="n">
        <f aca="false">(E38-D38)+1</f>
        <v>1</v>
      </c>
      <c r="G38" s="111" t="s">
        <v>83</v>
      </c>
      <c r="H38" s="111" t="s">
        <v>90</v>
      </c>
      <c r="I38" s="109" t="n">
        <v>110</v>
      </c>
      <c r="J38" s="109" t="n">
        <f aca="false">I38*F38</f>
        <v>110</v>
      </c>
      <c r="K38" s="112"/>
      <c r="L38" s="113" t="n">
        <v>27</v>
      </c>
      <c r="M38" s="114" t="s">
        <v>67</v>
      </c>
      <c r="N38" s="113" t="n">
        <v>32</v>
      </c>
      <c r="O38" s="115"/>
      <c r="P38" s="116"/>
      <c r="Q38" s="116"/>
      <c r="R38" s="117"/>
      <c r="S38" s="117"/>
      <c r="T38" s="109"/>
      <c r="U38" s="112" t="s">
        <v>91</v>
      </c>
      <c r="V38" s="118" t="n">
        <v>1</v>
      </c>
      <c r="W38" s="119" t="n">
        <f aca="false">N38-(N38*V38)</f>
        <v>0</v>
      </c>
      <c r="X38" s="25" t="n">
        <v>0</v>
      </c>
      <c r="Y38" s="26"/>
      <c r="Z38" s="27"/>
    </row>
    <row r="39" customFormat="false" ht="10.5" hidden="false" customHeight="true" outlineLevel="0" collapsed="false">
      <c r="A39" s="100" t="n">
        <v>37110</v>
      </c>
      <c r="B39" s="100"/>
      <c r="C39" s="100" t="s">
        <v>24</v>
      </c>
      <c r="D39" s="76" t="n">
        <v>2</v>
      </c>
      <c r="E39" s="76" t="n">
        <v>2</v>
      </c>
      <c r="F39" s="101" t="n">
        <f aca="false">(E39-D39)+1</f>
        <v>1</v>
      </c>
      <c r="G39" s="102" t="s">
        <v>25</v>
      </c>
      <c r="H39" s="102" t="s">
        <v>34</v>
      </c>
      <c r="I39" s="76" t="n">
        <v>26</v>
      </c>
      <c r="J39" s="76" t="n">
        <f aca="false">I39*F39</f>
        <v>26</v>
      </c>
      <c r="K39" s="77"/>
      <c r="L39" s="72" t="n">
        <v>25</v>
      </c>
      <c r="M39" s="103" t="s">
        <v>67</v>
      </c>
      <c r="N39" s="72" t="n">
        <v>32</v>
      </c>
      <c r="O39" s="73"/>
      <c r="P39" s="74"/>
      <c r="Q39" s="74"/>
      <c r="R39" s="75"/>
      <c r="S39" s="75"/>
      <c r="T39" s="76"/>
      <c r="U39" s="77" t="s">
        <v>88</v>
      </c>
      <c r="V39" s="78" t="n">
        <v>1</v>
      </c>
      <c r="W39" s="79" t="n">
        <f aca="false">N39-(N39*V39)</f>
        <v>0</v>
      </c>
      <c r="X39" s="25" t="n">
        <v>0</v>
      </c>
      <c r="Y39" s="26"/>
      <c r="Z39" s="27"/>
    </row>
    <row r="40" customFormat="false" ht="10.5" hidden="false" customHeight="true" outlineLevel="0" collapsed="false">
      <c r="A40" s="104" t="n">
        <v>37110</v>
      </c>
      <c r="B40" s="104"/>
      <c r="C40" s="104" t="s">
        <v>24</v>
      </c>
      <c r="D40" s="60" t="n">
        <v>2</v>
      </c>
      <c r="E40" s="60" t="n">
        <v>2</v>
      </c>
      <c r="F40" s="105" t="n">
        <f aca="false">(E40-D40)+1</f>
        <v>1</v>
      </c>
      <c r="G40" s="106" t="s">
        <v>25</v>
      </c>
      <c r="H40" s="106" t="s">
        <v>46</v>
      </c>
      <c r="I40" s="60" t="n">
        <v>95</v>
      </c>
      <c r="J40" s="60" t="n">
        <f aca="false">I40*F40</f>
        <v>95</v>
      </c>
      <c r="K40" s="61"/>
      <c r="L40" s="56" t="n">
        <v>29</v>
      </c>
      <c r="M40" s="107" t="s">
        <v>67</v>
      </c>
      <c r="N40" s="56" t="n">
        <v>32</v>
      </c>
      <c r="O40" s="57"/>
      <c r="P40" s="58"/>
      <c r="Q40" s="58"/>
      <c r="R40" s="59"/>
      <c r="S40" s="59"/>
      <c r="T40" s="60"/>
      <c r="U40" s="61" t="s">
        <v>89</v>
      </c>
      <c r="V40" s="62" t="n">
        <v>1</v>
      </c>
      <c r="W40" s="63" t="n">
        <f aca="false">N40-(N40*V40)</f>
        <v>0</v>
      </c>
      <c r="X40" s="25" t="n">
        <v>0</v>
      </c>
      <c r="Y40" s="26"/>
      <c r="Z40" s="27"/>
    </row>
    <row r="41" customFormat="false" ht="10.5" hidden="false" customHeight="true" outlineLevel="0" collapsed="false">
      <c r="A41" s="108" t="n">
        <v>37110</v>
      </c>
      <c r="B41" s="108"/>
      <c r="C41" s="108" t="s">
        <v>24</v>
      </c>
      <c r="D41" s="109" t="n">
        <v>2</v>
      </c>
      <c r="E41" s="109" t="n">
        <v>2</v>
      </c>
      <c r="F41" s="110" t="n">
        <f aca="false">(E41-D41)+1</f>
        <v>1</v>
      </c>
      <c r="G41" s="111" t="s">
        <v>83</v>
      </c>
      <c r="H41" s="111" t="s">
        <v>90</v>
      </c>
      <c r="I41" s="109" t="n">
        <v>94</v>
      </c>
      <c r="J41" s="109" t="n">
        <f aca="false">I41*F41</f>
        <v>94</v>
      </c>
      <c r="K41" s="112"/>
      <c r="L41" s="113" t="n">
        <v>27</v>
      </c>
      <c r="M41" s="114" t="s">
        <v>67</v>
      </c>
      <c r="N41" s="113" t="n">
        <v>32</v>
      </c>
      <c r="O41" s="115"/>
      <c r="P41" s="116"/>
      <c r="Q41" s="116"/>
      <c r="R41" s="117"/>
      <c r="S41" s="117"/>
      <c r="T41" s="109"/>
      <c r="U41" s="112" t="s">
        <v>91</v>
      </c>
      <c r="V41" s="118" t="n">
        <v>1</v>
      </c>
      <c r="W41" s="119" t="n">
        <f aca="false">N41-(N41*V41)</f>
        <v>0</v>
      </c>
      <c r="X41" s="25" t="n">
        <v>0</v>
      </c>
      <c r="Y41" s="26"/>
      <c r="Z41" s="27"/>
    </row>
    <row r="42" customFormat="false" ht="10.5" hidden="false" customHeight="true" outlineLevel="0" collapsed="false">
      <c r="A42" s="100" t="n">
        <v>37110</v>
      </c>
      <c r="B42" s="100"/>
      <c r="C42" s="100" t="s">
        <v>24</v>
      </c>
      <c r="D42" s="76" t="n">
        <v>3</v>
      </c>
      <c r="E42" s="76" t="n">
        <v>3</v>
      </c>
      <c r="F42" s="101" t="n">
        <f aca="false">(E42-D42)+1</f>
        <v>1</v>
      </c>
      <c r="G42" s="102" t="s">
        <v>25</v>
      </c>
      <c r="H42" s="102" t="s">
        <v>34</v>
      </c>
      <c r="I42" s="76" t="n">
        <v>36</v>
      </c>
      <c r="J42" s="76" t="n">
        <f aca="false">I42*F42</f>
        <v>36</v>
      </c>
      <c r="K42" s="77"/>
      <c r="L42" s="72" t="n">
        <v>25</v>
      </c>
      <c r="M42" s="103" t="s">
        <v>67</v>
      </c>
      <c r="N42" s="72" t="n">
        <v>32</v>
      </c>
      <c r="O42" s="73"/>
      <c r="P42" s="74"/>
      <c r="Q42" s="74"/>
      <c r="R42" s="75"/>
      <c r="S42" s="75"/>
      <c r="T42" s="76"/>
      <c r="U42" s="77" t="s">
        <v>88</v>
      </c>
      <c r="V42" s="78" t="n">
        <v>1</v>
      </c>
      <c r="W42" s="79" t="n">
        <f aca="false">N42-(N42*V42)</f>
        <v>0</v>
      </c>
      <c r="X42" s="25" t="n">
        <v>0</v>
      </c>
      <c r="Y42" s="26"/>
      <c r="Z42" s="27"/>
    </row>
    <row r="43" customFormat="false" ht="10.5" hidden="false" customHeight="true" outlineLevel="0" collapsed="false">
      <c r="A43" s="104" t="n">
        <v>37110</v>
      </c>
      <c r="B43" s="104"/>
      <c r="C43" s="104" t="s">
        <v>24</v>
      </c>
      <c r="D43" s="60" t="n">
        <v>3</v>
      </c>
      <c r="E43" s="60" t="n">
        <v>3</v>
      </c>
      <c r="F43" s="105" t="n">
        <f aca="false">(E43-D43)+1</f>
        <v>1</v>
      </c>
      <c r="G43" s="106" t="s">
        <v>25</v>
      </c>
      <c r="H43" s="106" t="s">
        <v>46</v>
      </c>
      <c r="I43" s="60" t="n">
        <v>95</v>
      </c>
      <c r="J43" s="60" t="n">
        <f aca="false">I43*F43</f>
        <v>95</v>
      </c>
      <c r="K43" s="61"/>
      <c r="L43" s="56" t="n">
        <v>29</v>
      </c>
      <c r="M43" s="107" t="s">
        <v>67</v>
      </c>
      <c r="N43" s="56" t="n">
        <v>32</v>
      </c>
      <c r="O43" s="57"/>
      <c r="P43" s="58"/>
      <c r="Q43" s="58"/>
      <c r="R43" s="59"/>
      <c r="S43" s="59"/>
      <c r="T43" s="60"/>
      <c r="U43" s="61" t="s">
        <v>89</v>
      </c>
      <c r="V43" s="62" t="n">
        <v>1</v>
      </c>
      <c r="W43" s="63" t="n">
        <f aca="false">N43-(N43*V43)</f>
        <v>0</v>
      </c>
      <c r="X43" s="25" t="n">
        <v>0</v>
      </c>
      <c r="Y43" s="26"/>
      <c r="Z43" s="27"/>
    </row>
    <row r="44" customFormat="false" ht="10.5" hidden="false" customHeight="true" outlineLevel="0" collapsed="false">
      <c r="A44" s="108" t="n">
        <v>37110</v>
      </c>
      <c r="B44" s="108"/>
      <c r="C44" s="108" t="s">
        <v>24</v>
      </c>
      <c r="D44" s="109" t="n">
        <v>3</v>
      </c>
      <c r="E44" s="109" t="n">
        <v>3</v>
      </c>
      <c r="F44" s="110" t="n">
        <f aca="false">(E44-D44)+1</f>
        <v>1</v>
      </c>
      <c r="G44" s="111" t="s">
        <v>83</v>
      </c>
      <c r="H44" s="111" t="s">
        <v>90</v>
      </c>
      <c r="I44" s="109" t="n">
        <v>84</v>
      </c>
      <c r="J44" s="109" t="n">
        <f aca="false">I44*F44</f>
        <v>84</v>
      </c>
      <c r="K44" s="112"/>
      <c r="L44" s="113" t="n">
        <v>27</v>
      </c>
      <c r="M44" s="114" t="s">
        <v>67</v>
      </c>
      <c r="N44" s="113" t="n">
        <v>32</v>
      </c>
      <c r="O44" s="115"/>
      <c r="P44" s="116"/>
      <c r="Q44" s="116"/>
      <c r="R44" s="117"/>
      <c r="S44" s="117"/>
      <c r="T44" s="109"/>
      <c r="U44" s="112" t="s">
        <v>91</v>
      </c>
      <c r="V44" s="118" t="n">
        <v>1</v>
      </c>
      <c r="W44" s="119" t="n">
        <f aca="false">N44-(N44*V44)</f>
        <v>0</v>
      </c>
      <c r="X44" s="25" t="n">
        <v>0</v>
      </c>
      <c r="Y44" s="26"/>
      <c r="Z44" s="27"/>
    </row>
    <row r="45" customFormat="false" ht="10.5" hidden="false" customHeight="true" outlineLevel="0" collapsed="false">
      <c r="A45" s="100" t="n">
        <v>37110</v>
      </c>
      <c r="B45" s="100"/>
      <c r="C45" s="100" t="s">
        <v>24</v>
      </c>
      <c r="D45" s="76" t="n">
        <v>4</v>
      </c>
      <c r="E45" s="76" t="n">
        <v>4</v>
      </c>
      <c r="F45" s="101" t="n">
        <f aca="false">(E45-D45)+1</f>
        <v>1</v>
      </c>
      <c r="G45" s="102" t="s">
        <v>25</v>
      </c>
      <c r="H45" s="102" t="s">
        <v>34</v>
      </c>
      <c r="I45" s="76" t="n">
        <v>36</v>
      </c>
      <c r="J45" s="76" t="n">
        <f aca="false">I45*F45</f>
        <v>36</v>
      </c>
      <c r="K45" s="77"/>
      <c r="L45" s="72" t="n">
        <v>25</v>
      </c>
      <c r="M45" s="103" t="s">
        <v>67</v>
      </c>
      <c r="N45" s="72" t="n">
        <v>32</v>
      </c>
      <c r="O45" s="73"/>
      <c r="P45" s="74"/>
      <c r="Q45" s="74"/>
      <c r="R45" s="75"/>
      <c r="S45" s="75"/>
      <c r="T45" s="76"/>
      <c r="U45" s="77" t="s">
        <v>88</v>
      </c>
      <c r="V45" s="78" t="n">
        <v>1</v>
      </c>
      <c r="W45" s="79" t="n">
        <f aca="false">N45-(N45*V45)</f>
        <v>0</v>
      </c>
      <c r="X45" s="25" t="n">
        <v>0</v>
      </c>
      <c r="Y45" s="26"/>
      <c r="Z45" s="27"/>
    </row>
    <row r="46" customFormat="false" ht="10.5" hidden="false" customHeight="true" outlineLevel="0" collapsed="false">
      <c r="A46" s="104" t="n">
        <v>37110</v>
      </c>
      <c r="B46" s="104"/>
      <c r="C46" s="104" t="s">
        <v>24</v>
      </c>
      <c r="D46" s="60" t="n">
        <v>4</v>
      </c>
      <c r="E46" s="60" t="n">
        <v>4</v>
      </c>
      <c r="F46" s="105" t="n">
        <f aca="false">(E46-D46)+1</f>
        <v>1</v>
      </c>
      <c r="G46" s="106" t="s">
        <v>25</v>
      </c>
      <c r="H46" s="106" t="s">
        <v>46</v>
      </c>
      <c r="I46" s="60" t="n">
        <v>95</v>
      </c>
      <c r="J46" s="60" t="n">
        <f aca="false">I46*F46</f>
        <v>95</v>
      </c>
      <c r="K46" s="61"/>
      <c r="L46" s="56" t="n">
        <v>29</v>
      </c>
      <c r="M46" s="107" t="s">
        <v>67</v>
      </c>
      <c r="N46" s="56" t="n">
        <v>32</v>
      </c>
      <c r="O46" s="57"/>
      <c r="P46" s="58"/>
      <c r="Q46" s="58"/>
      <c r="R46" s="59"/>
      <c r="S46" s="59"/>
      <c r="T46" s="60"/>
      <c r="U46" s="61" t="s">
        <v>89</v>
      </c>
      <c r="V46" s="62" t="n">
        <v>1</v>
      </c>
      <c r="W46" s="63" t="n">
        <f aca="false">N46-(N46*V46)</f>
        <v>0</v>
      </c>
      <c r="X46" s="25" t="n">
        <v>0</v>
      </c>
      <c r="Y46" s="26"/>
      <c r="Z46" s="27"/>
    </row>
    <row r="47" customFormat="false" ht="10.5" hidden="false" customHeight="true" outlineLevel="0" collapsed="false">
      <c r="A47" s="108" t="n">
        <v>37110</v>
      </c>
      <c r="B47" s="108"/>
      <c r="C47" s="108" t="s">
        <v>24</v>
      </c>
      <c r="D47" s="109" t="n">
        <v>4</v>
      </c>
      <c r="E47" s="109" t="n">
        <v>4</v>
      </c>
      <c r="F47" s="110" t="n">
        <f aca="false">(E47-D47)+1</f>
        <v>1</v>
      </c>
      <c r="G47" s="111" t="s">
        <v>83</v>
      </c>
      <c r="H47" s="111" t="s">
        <v>90</v>
      </c>
      <c r="I47" s="109" t="n">
        <v>84</v>
      </c>
      <c r="J47" s="109" t="n">
        <f aca="false">I47*F47</f>
        <v>84</v>
      </c>
      <c r="K47" s="112"/>
      <c r="L47" s="113" t="n">
        <v>27</v>
      </c>
      <c r="M47" s="114" t="s">
        <v>67</v>
      </c>
      <c r="N47" s="113" t="n">
        <v>32</v>
      </c>
      <c r="O47" s="115"/>
      <c r="P47" s="116"/>
      <c r="Q47" s="116"/>
      <c r="R47" s="117"/>
      <c r="S47" s="117"/>
      <c r="T47" s="109"/>
      <c r="U47" s="112" t="s">
        <v>91</v>
      </c>
      <c r="V47" s="118" t="n">
        <v>1</v>
      </c>
      <c r="W47" s="119" t="n">
        <f aca="false">N47-(N47*V47)</f>
        <v>0</v>
      </c>
      <c r="X47" s="25" t="n">
        <v>0</v>
      </c>
      <c r="Y47" s="26"/>
      <c r="Z47" s="27"/>
    </row>
    <row r="48" customFormat="false" ht="10.5" hidden="false" customHeight="true" outlineLevel="0" collapsed="false">
      <c r="A48" s="100" t="n">
        <v>37110</v>
      </c>
      <c r="B48" s="100"/>
      <c r="C48" s="100" t="s">
        <v>24</v>
      </c>
      <c r="D48" s="76" t="n">
        <v>5</v>
      </c>
      <c r="E48" s="76" t="n">
        <v>5</v>
      </c>
      <c r="F48" s="101" t="n">
        <f aca="false">(E48-D48)+1</f>
        <v>1</v>
      </c>
      <c r="G48" s="102" t="s">
        <v>25</v>
      </c>
      <c r="H48" s="102" t="s">
        <v>34</v>
      </c>
      <c r="I48" s="76" t="n">
        <v>13</v>
      </c>
      <c r="J48" s="76" t="n">
        <f aca="false">I48*F48</f>
        <v>13</v>
      </c>
      <c r="K48" s="77"/>
      <c r="L48" s="72" t="n">
        <v>25</v>
      </c>
      <c r="M48" s="103" t="s">
        <v>67</v>
      </c>
      <c r="N48" s="72" t="n">
        <v>32</v>
      </c>
      <c r="O48" s="73"/>
      <c r="P48" s="74"/>
      <c r="Q48" s="74"/>
      <c r="R48" s="75"/>
      <c r="S48" s="75"/>
      <c r="T48" s="76"/>
      <c r="U48" s="77" t="s">
        <v>88</v>
      </c>
      <c r="V48" s="78" t="n">
        <v>1</v>
      </c>
      <c r="W48" s="79" t="n">
        <f aca="false">N48-(N48*V48)</f>
        <v>0</v>
      </c>
      <c r="X48" s="25" t="n">
        <v>0</v>
      </c>
      <c r="Y48" s="26"/>
      <c r="Z48" s="27"/>
    </row>
    <row r="49" customFormat="false" ht="10.5" hidden="false" customHeight="true" outlineLevel="0" collapsed="false">
      <c r="A49" s="104" t="n">
        <v>37110</v>
      </c>
      <c r="B49" s="104"/>
      <c r="C49" s="104" t="s">
        <v>24</v>
      </c>
      <c r="D49" s="60" t="n">
        <v>5</v>
      </c>
      <c r="E49" s="60" t="n">
        <v>5</v>
      </c>
      <c r="F49" s="105" t="n">
        <f aca="false">(E49-D49)+1</f>
        <v>1</v>
      </c>
      <c r="G49" s="106" t="s">
        <v>25</v>
      </c>
      <c r="H49" s="106" t="s">
        <v>46</v>
      </c>
      <c r="I49" s="60" t="n">
        <v>95</v>
      </c>
      <c r="J49" s="60" t="n">
        <f aca="false">I49*F49</f>
        <v>95</v>
      </c>
      <c r="K49" s="61"/>
      <c r="L49" s="56" t="n">
        <v>29</v>
      </c>
      <c r="M49" s="107" t="s">
        <v>67</v>
      </c>
      <c r="N49" s="56" t="n">
        <v>32</v>
      </c>
      <c r="O49" s="57"/>
      <c r="P49" s="58"/>
      <c r="Q49" s="58"/>
      <c r="R49" s="59"/>
      <c r="S49" s="59"/>
      <c r="T49" s="60"/>
      <c r="U49" s="61" t="s">
        <v>89</v>
      </c>
      <c r="V49" s="62" t="n">
        <v>1</v>
      </c>
      <c r="W49" s="63" t="n">
        <f aca="false">N49-(N49*V49)</f>
        <v>0</v>
      </c>
      <c r="X49" s="25" t="n">
        <v>0</v>
      </c>
      <c r="Y49" s="26"/>
      <c r="Z49" s="27"/>
    </row>
    <row r="50" customFormat="false" ht="10.5" hidden="false" customHeight="true" outlineLevel="0" collapsed="false">
      <c r="A50" s="108" t="n">
        <v>37110</v>
      </c>
      <c r="B50" s="108"/>
      <c r="C50" s="108" t="s">
        <v>24</v>
      </c>
      <c r="D50" s="109" t="n">
        <v>5</v>
      </c>
      <c r="E50" s="109" t="n">
        <v>5</v>
      </c>
      <c r="F50" s="110" t="n">
        <f aca="false">(E50-D50)+1</f>
        <v>1</v>
      </c>
      <c r="G50" s="111" t="s">
        <v>83</v>
      </c>
      <c r="H50" s="111" t="s">
        <v>90</v>
      </c>
      <c r="I50" s="109" t="n">
        <v>107</v>
      </c>
      <c r="J50" s="109" t="n">
        <f aca="false">I50*F50</f>
        <v>107</v>
      </c>
      <c r="K50" s="112"/>
      <c r="L50" s="113" t="n">
        <v>27</v>
      </c>
      <c r="M50" s="114" t="s">
        <v>67</v>
      </c>
      <c r="N50" s="113" t="n">
        <v>32</v>
      </c>
      <c r="O50" s="115"/>
      <c r="P50" s="116"/>
      <c r="Q50" s="116"/>
      <c r="R50" s="117"/>
      <c r="S50" s="117"/>
      <c r="T50" s="109"/>
      <c r="U50" s="112" t="s">
        <v>91</v>
      </c>
      <c r="V50" s="118" t="n">
        <v>1</v>
      </c>
      <c r="W50" s="119" t="n">
        <f aca="false">N50-(N50*V50)</f>
        <v>0</v>
      </c>
      <c r="X50" s="25" t="n">
        <v>0</v>
      </c>
      <c r="Y50" s="26"/>
      <c r="Z50" s="27"/>
    </row>
    <row r="51" customFormat="false" ht="10.5" hidden="false" customHeight="true" outlineLevel="0" collapsed="false">
      <c r="A51" s="104" t="n">
        <v>37110</v>
      </c>
      <c r="B51" s="104"/>
      <c r="C51" s="104" t="s">
        <v>24</v>
      </c>
      <c r="D51" s="60" t="n">
        <v>6</v>
      </c>
      <c r="E51" s="60" t="n">
        <v>6</v>
      </c>
      <c r="F51" s="105" t="n">
        <f aca="false">(E51-D51)+1</f>
        <v>1</v>
      </c>
      <c r="G51" s="106" t="s">
        <v>25</v>
      </c>
      <c r="H51" s="106" t="s">
        <v>46</v>
      </c>
      <c r="I51" s="60" t="n">
        <v>95</v>
      </c>
      <c r="J51" s="60" t="n">
        <f aca="false">I51*F51</f>
        <v>95</v>
      </c>
      <c r="K51" s="61"/>
      <c r="L51" s="56" t="n">
        <v>29</v>
      </c>
      <c r="M51" s="107" t="s">
        <v>67</v>
      </c>
      <c r="N51" s="56" t="n">
        <v>32</v>
      </c>
      <c r="O51" s="57"/>
      <c r="P51" s="58"/>
      <c r="Q51" s="58"/>
      <c r="R51" s="59"/>
      <c r="S51" s="59"/>
      <c r="T51" s="60"/>
      <c r="U51" s="61" t="s">
        <v>89</v>
      </c>
      <c r="V51" s="62" t="n">
        <v>1</v>
      </c>
      <c r="W51" s="63" t="n">
        <f aca="false">N51-(N51*V51)</f>
        <v>0</v>
      </c>
      <c r="X51" s="25" t="n">
        <v>0</v>
      </c>
      <c r="Y51" s="26"/>
      <c r="Z51" s="27"/>
    </row>
    <row r="52" customFormat="false" ht="10.5" hidden="false" customHeight="true" outlineLevel="0" collapsed="false">
      <c r="A52" s="108" t="n">
        <v>37110</v>
      </c>
      <c r="B52" s="108"/>
      <c r="C52" s="108" t="s">
        <v>24</v>
      </c>
      <c r="D52" s="109" t="n">
        <v>6</v>
      </c>
      <c r="E52" s="109" t="n">
        <v>6</v>
      </c>
      <c r="F52" s="110" t="n">
        <f aca="false">(E52-D52)+1</f>
        <v>1</v>
      </c>
      <c r="G52" s="111" t="s">
        <v>83</v>
      </c>
      <c r="H52" s="111" t="s">
        <v>90</v>
      </c>
      <c r="I52" s="109" t="n">
        <v>110</v>
      </c>
      <c r="J52" s="109" t="n">
        <f aca="false">I52*F52</f>
        <v>110</v>
      </c>
      <c r="K52" s="112"/>
      <c r="L52" s="113" t="n">
        <v>27</v>
      </c>
      <c r="M52" s="114" t="s">
        <v>67</v>
      </c>
      <c r="N52" s="113" t="n">
        <v>32</v>
      </c>
      <c r="O52" s="115"/>
      <c r="P52" s="116"/>
      <c r="Q52" s="116"/>
      <c r="R52" s="117"/>
      <c r="S52" s="117"/>
      <c r="T52" s="109"/>
      <c r="U52" s="112" t="s">
        <v>91</v>
      </c>
      <c r="V52" s="118" t="n">
        <v>1</v>
      </c>
      <c r="W52" s="119" t="n">
        <f aca="false">N52-(N52*V52)</f>
        <v>0</v>
      </c>
      <c r="X52" s="25" t="n">
        <v>0</v>
      </c>
      <c r="Y52" s="26"/>
      <c r="Z52" s="27"/>
    </row>
    <row r="53" customFormat="false" ht="10.5" hidden="false" customHeight="true" outlineLevel="0" collapsed="false">
      <c r="A53" s="13" t="n">
        <v>37110</v>
      </c>
      <c r="B53" s="13"/>
      <c r="C53" s="13" t="s">
        <v>24</v>
      </c>
      <c r="D53" s="14" t="n">
        <v>6</v>
      </c>
      <c r="E53" s="14" t="n">
        <v>6</v>
      </c>
      <c r="F53" s="15" t="n">
        <f aca="false">(E53-D53)+1</f>
        <v>1</v>
      </c>
      <c r="G53" s="16" t="s">
        <v>83</v>
      </c>
      <c r="H53" s="16" t="s">
        <v>84</v>
      </c>
      <c r="I53" s="14" t="n">
        <v>10</v>
      </c>
      <c r="J53" s="14" t="n">
        <f aca="false">I53*F53</f>
        <v>10</v>
      </c>
      <c r="K53" s="17"/>
      <c r="L53" s="18" t="n">
        <v>20</v>
      </c>
      <c r="M53" s="19" t="s">
        <v>67</v>
      </c>
      <c r="N53" s="18" t="n">
        <v>32</v>
      </c>
      <c r="O53" s="20"/>
      <c r="P53" s="21"/>
      <c r="Q53" s="21"/>
      <c r="R53" s="22"/>
      <c r="S53" s="22"/>
      <c r="T53" s="14"/>
      <c r="U53" s="17" t="s">
        <v>92</v>
      </c>
      <c r="V53" s="23" t="n">
        <v>1</v>
      </c>
      <c r="W53" s="24" t="n">
        <f aca="false">N53-(N53*V53)</f>
        <v>0</v>
      </c>
      <c r="X53" s="25" t="n">
        <v>0</v>
      </c>
      <c r="Y53" s="26"/>
      <c r="Z53" s="27"/>
    </row>
    <row r="54" customFormat="false" ht="10.5" hidden="false" customHeight="true" outlineLevel="0" collapsed="false">
      <c r="A54" s="120"/>
      <c r="B54" s="121"/>
      <c r="C54" s="121"/>
      <c r="G54" s="122"/>
      <c r="H54" s="122"/>
      <c r="J54" s="123"/>
      <c r="K54" s="122"/>
      <c r="L54" s="124"/>
      <c r="N54" s="124"/>
      <c r="O54" s="124"/>
      <c r="P54" s="124"/>
      <c r="Q54" s="125"/>
      <c r="R54" s="126"/>
      <c r="S54" s="126"/>
      <c r="U54" s="122"/>
      <c r="W54" s="126"/>
    </row>
    <row r="55" customFormat="false" ht="10.5" hidden="false" customHeight="true" outlineLevel="0" collapsed="false">
      <c r="A55" s="13" t="n">
        <v>37110</v>
      </c>
      <c r="B55" s="13"/>
      <c r="C55" s="13" t="s">
        <v>24</v>
      </c>
      <c r="D55" s="14" t="n">
        <v>7</v>
      </c>
      <c r="E55" s="14" t="n">
        <v>7</v>
      </c>
      <c r="F55" s="15" t="n">
        <f aca="false">(E55-D55)+1</f>
        <v>1</v>
      </c>
      <c r="G55" s="16" t="s">
        <v>83</v>
      </c>
      <c r="H55" s="16" t="s">
        <v>84</v>
      </c>
      <c r="I55" s="14" t="n">
        <v>16</v>
      </c>
      <c r="J55" s="14" t="n">
        <f aca="false">I55*F55</f>
        <v>16</v>
      </c>
      <c r="K55" s="17"/>
      <c r="L55" s="18" t="n">
        <v>20</v>
      </c>
      <c r="M55" s="19" t="s">
        <v>67</v>
      </c>
      <c r="N55" s="18" t="n">
        <v>63</v>
      </c>
      <c r="O55" s="20"/>
      <c r="P55" s="21"/>
      <c r="Q55" s="21"/>
      <c r="R55" s="22"/>
      <c r="S55" s="22"/>
      <c r="T55" s="14"/>
      <c r="U55" s="17" t="s">
        <v>92</v>
      </c>
      <c r="V55" s="23" t="n">
        <v>1</v>
      </c>
      <c r="W55" s="24" t="n">
        <f aca="false">N55-(N55*V55)</f>
        <v>0</v>
      </c>
      <c r="X55" s="25" t="n">
        <v>0</v>
      </c>
      <c r="Y55" s="26"/>
      <c r="Z55" s="27"/>
    </row>
    <row r="56" customFormat="false" ht="10.5" hidden="false" customHeight="true" outlineLevel="0" collapsed="false">
      <c r="A56" s="108" t="n">
        <v>37110</v>
      </c>
      <c r="B56" s="108"/>
      <c r="C56" s="108" t="s">
        <v>24</v>
      </c>
      <c r="D56" s="109" t="n">
        <v>7</v>
      </c>
      <c r="E56" s="109" t="n">
        <v>7</v>
      </c>
      <c r="F56" s="110" t="n">
        <f aca="false">(E56-D56)+1</f>
        <v>1</v>
      </c>
      <c r="G56" s="111" t="s">
        <v>25</v>
      </c>
      <c r="H56" s="111" t="s">
        <v>34</v>
      </c>
      <c r="I56" s="109" t="n">
        <v>59</v>
      </c>
      <c r="J56" s="109" t="n">
        <f aca="false">I56*F56</f>
        <v>59</v>
      </c>
      <c r="K56" s="112"/>
      <c r="L56" s="113" t="n">
        <v>20</v>
      </c>
      <c r="M56" s="114" t="s">
        <v>67</v>
      </c>
      <c r="N56" s="113" t="n">
        <v>63</v>
      </c>
      <c r="O56" s="115"/>
      <c r="P56" s="116"/>
      <c r="Q56" s="116"/>
      <c r="R56" s="117"/>
      <c r="S56" s="117"/>
      <c r="T56" s="109"/>
      <c r="U56" s="112" t="s">
        <v>88</v>
      </c>
      <c r="V56" s="118" t="n">
        <v>1</v>
      </c>
      <c r="W56" s="119" t="n">
        <f aca="false">N56-(N56*V56)</f>
        <v>0</v>
      </c>
      <c r="X56" s="25" t="n">
        <v>0</v>
      </c>
      <c r="Y56" s="26"/>
      <c r="Z56" s="27"/>
    </row>
    <row r="57" customFormat="false" ht="10.5" hidden="false" customHeight="true" outlineLevel="0" collapsed="false">
      <c r="A57" s="13" t="n">
        <v>37110</v>
      </c>
      <c r="B57" s="13"/>
      <c r="C57" s="13" t="s">
        <v>24</v>
      </c>
      <c r="D57" s="14" t="n">
        <v>8</v>
      </c>
      <c r="E57" s="14" t="n">
        <v>8</v>
      </c>
      <c r="F57" s="15" t="n">
        <f aca="false">(E57-D57)+1</f>
        <v>1</v>
      </c>
      <c r="G57" s="16" t="s">
        <v>83</v>
      </c>
      <c r="H57" s="16" t="s">
        <v>84</v>
      </c>
      <c r="I57" s="14" t="n">
        <v>68</v>
      </c>
      <c r="J57" s="14" t="n">
        <f aca="false">I57*F57</f>
        <v>68</v>
      </c>
      <c r="K57" s="17"/>
      <c r="L57" s="18" t="n">
        <v>25</v>
      </c>
      <c r="M57" s="19" t="s">
        <v>67</v>
      </c>
      <c r="N57" s="18" t="n">
        <v>63</v>
      </c>
      <c r="O57" s="20"/>
      <c r="P57" s="21"/>
      <c r="Q57" s="21"/>
      <c r="R57" s="22"/>
      <c r="S57" s="22"/>
      <c r="T57" s="14"/>
      <c r="U57" s="17" t="s">
        <v>92</v>
      </c>
      <c r="V57" s="23" t="n">
        <v>1</v>
      </c>
      <c r="W57" s="24" t="n">
        <f aca="false">N57-(N57*V57)</f>
        <v>0</v>
      </c>
      <c r="X57" s="25" t="n">
        <v>0</v>
      </c>
      <c r="Y57" s="26"/>
      <c r="Z57" s="27"/>
    </row>
    <row r="58" customFormat="false" ht="10.5" hidden="false" customHeight="true" outlineLevel="0" collapsed="false">
      <c r="A58" s="108" t="n">
        <v>37110</v>
      </c>
      <c r="B58" s="108"/>
      <c r="C58" s="108" t="s">
        <v>24</v>
      </c>
      <c r="D58" s="109" t="n">
        <v>8</v>
      </c>
      <c r="E58" s="109" t="n">
        <v>8</v>
      </c>
      <c r="F58" s="110" t="n">
        <f aca="false">(E58-D58)+1</f>
        <v>1</v>
      </c>
      <c r="G58" s="111" t="s">
        <v>25</v>
      </c>
      <c r="H58" s="111" t="s">
        <v>34</v>
      </c>
      <c r="I58" s="109" t="n">
        <v>7</v>
      </c>
      <c r="J58" s="109" t="n">
        <f aca="false">I58*F58</f>
        <v>7</v>
      </c>
      <c r="K58" s="112"/>
      <c r="L58" s="113" t="n">
        <v>25</v>
      </c>
      <c r="M58" s="114" t="s">
        <v>67</v>
      </c>
      <c r="N58" s="113" t="n">
        <v>63</v>
      </c>
      <c r="O58" s="115"/>
      <c r="P58" s="116"/>
      <c r="Q58" s="116"/>
      <c r="R58" s="117"/>
      <c r="S58" s="117"/>
      <c r="T58" s="109"/>
      <c r="U58" s="112" t="s">
        <v>88</v>
      </c>
      <c r="V58" s="118" t="n">
        <v>1</v>
      </c>
      <c r="W58" s="119" t="n">
        <f aca="false">N58-(N58*V58)</f>
        <v>0</v>
      </c>
      <c r="X58" s="25" t="n">
        <v>0</v>
      </c>
      <c r="Y58" s="26"/>
      <c r="Z58" s="27"/>
    </row>
    <row r="59" customFormat="false" ht="10.5" hidden="false" customHeight="true" outlineLevel="0" collapsed="false">
      <c r="A59" s="13" t="n">
        <v>37110</v>
      </c>
      <c r="B59" s="13"/>
      <c r="C59" s="13" t="s">
        <v>24</v>
      </c>
      <c r="D59" s="14" t="n">
        <v>9</v>
      </c>
      <c r="E59" s="14" t="n">
        <v>9</v>
      </c>
      <c r="F59" s="15" t="n">
        <f aca="false">(E59-D59)+1</f>
        <v>1</v>
      </c>
      <c r="G59" s="16" t="s">
        <v>83</v>
      </c>
      <c r="H59" s="16" t="s">
        <v>93</v>
      </c>
      <c r="I59" s="14" t="n">
        <v>75</v>
      </c>
      <c r="J59" s="14" t="n">
        <f aca="false">I59*F59</f>
        <v>75</v>
      </c>
      <c r="K59" s="17"/>
      <c r="L59" s="18" t="n">
        <v>70</v>
      </c>
      <c r="M59" s="19" t="s">
        <v>67</v>
      </c>
      <c r="N59" s="18" t="n">
        <v>63</v>
      </c>
      <c r="O59" s="20"/>
      <c r="P59" s="21"/>
      <c r="Q59" s="21"/>
      <c r="R59" s="22"/>
      <c r="S59" s="22"/>
      <c r="T59" s="14"/>
      <c r="U59" s="17" t="s">
        <v>94</v>
      </c>
      <c r="V59" s="23" t="n">
        <v>1</v>
      </c>
      <c r="W59" s="24" t="n">
        <f aca="false">N59-(N59*V59)</f>
        <v>0</v>
      </c>
      <c r="X59" s="25" t="n">
        <v>0</v>
      </c>
      <c r="Y59" s="26"/>
      <c r="Z59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C30" activeCellId="0" sqref="AC30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3" min="2" style="0" width="9.06"/>
    <col collapsed="false" customWidth="false" hidden="true" outlineLevel="0" max="11" min="11" style="0" width="9.06"/>
    <col collapsed="false" customWidth="false" hidden="true" outlineLevel="0" max="28" min="14" style="0" width="9.06"/>
  </cols>
  <sheetData>
    <row r="1" customFormat="false" ht="27.7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5" t="s">
        <v>11</v>
      </c>
      <c r="M1" s="6" t="s">
        <v>12</v>
      </c>
      <c r="N1" s="7" t="s">
        <v>11</v>
      </c>
      <c r="O1" s="7" t="s">
        <v>13</v>
      </c>
      <c r="P1" s="8" t="s">
        <v>14</v>
      </c>
      <c r="Q1" s="8" t="s">
        <v>15</v>
      </c>
      <c r="R1" s="8" t="s">
        <v>16</v>
      </c>
      <c r="S1" s="5" t="s">
        <v>17</v>
      </c>
      <c r="T1" s="4" t="s">
        <v>18</v>
      </c>
      <c r="U1" s="7" t="s">
        <v>19</v>
      </c>
      <c r="V1" s="9" t="s">
        <v>20</v>
      </c>
      <c r="W1" s="10" t="s">
        <v>21</v>
      </c>
      <c r="X1" s="10" t="s">
        <v>22</v>
      </c>
      <c r="Y1" s="11" t="s">
        <v>23</v>
      </c>
      <c r="Z1" s="12"/>
      <c r="AA1" s="127"/>
      <c r="AB1" s="127"/>
    </row>
    <row r="3" customFormat="false" ht="10.5" hidden="false" customHeight="true" outlineLevel="0" collapsed="false">
      <c r="A3" s="80" t="n">
        <v>37111</v>
      </c>
      <c r="B3" s="80"/>
      <c r="C3" s="81"/>
      <c r="D3" s="82" t="n">
        <v>1</v>
      </c>
      <c r="E3" s="82" t="n">
        <v>1</v>
      </c>
      <c r="F3" s="83" t="n">
        <f aca="false">+E3-D3+1</f>
        <v>1</v>
      </c>
      <c r="G3" s="84" t="s">
        <v>25</v>
      </c>
      <c r="H3" s="84" t="s">
        <v>67</v>
      </c>
      <c r="I3" s="85" t="n">
        <v>6</v>
      </c>
      <c r="J3" s="82" t="n">
        <f aca="false">F3*I3</f>
        <v>6</v>
      </c>
      <c r="K3" s="86"/>
      <c r="L3" s="89" t="n">
        <v>25</v>
      </c>
      <c r="M3" s="88" t="s">
        <v>34</v>
      </c>
      <c r="N3" s="89" t="n">
        <v>25</v>
      </c>
      <c r="O3" s="90"/>
      <c r="P3" s="90"/>
      <c r="Q3" s="91"/>
      <c r="R3" s="92"/>
      <c r="S3" s="93"/>
      <c r="T3" s="82"/>
      <c r="U3" s="94" t="s">
        <v>95</v>
      </c>
      <c r="V3" s="95"/>
      <c r="W3" s="96" t="n">
        <v>0</v>
      </c>
      <c r="X3" s="25" t="n">
        <f aca="false">(J3*N3)-(J3*L3)-(J3*O3)-(J3*P3)-(J3*Q3)-(J3*R3)-(J3*W3)</f>
        <v>0</v>
      </c>
      <c r="Y3" s="97" t="str">
        <f aca="true">CELL("filename",$A$1)</f>
        <v>'file:///mnt/12tb/@roms/datasets/enron/EDRM Enron Email Data Set v2 XML/filtered-attachments/xls/RT_STCA_August.xls'#$Aug08</v>
      </c>
      <c r="Z3" s="98"/>
      <c r="AA3" s="128"/>
      <c r="AB3" s="128"/>
    </row>
    <row r="4" customFormat="false" ht="10.5" hidden="false" customHeight="true" outlineLevel="0" collapsed="false">
      <c r="A4" s="80" t="n">
        <v>37111</v>
      </c>
      <c r="B4" s="80"/>
      <c r="C4" s="81"/>
      <c r="D4" s="82" t="n">
        <v>2</v>
      </c>
      <c r="E4" s="82" t="n">
        <v>2</v>
      </c>
      <c r="F4" s="83" t="n">
        <f aca="false">+E4-D4+1</f>
        <v>1</v>
      </c>
      <c r="G4" s="84" t="s">
        <v>25</v>
      </c>
      <c r="H4" s="84" t="s">
        <v>67</v>
      </c>
      <c r="I4" s="85" t="n">
        <v>1</v>
      </c>
      <c r="J4" s="82" t="n">
        <f aca="false">F4*I4</f>
        <v>1</v>
      </c>
      <c r="K4" s="86"/>
      <c r="L4" s="89" t="n">
        <v>25</v>
      </c>
      <c r="M4" s="88" t="s">
        <v>34</v>
      </c>
      <c r="N4" s="89" t="n">
        <v>25</v>
      </c>
      <c r="O4" s="90"/>
      <c r="P4" s="90"/>
      <c r="Q4" s="91"/>
      <c r="R4" s="92"/>
      <c r="S4" s="93"/>
      <c r="T4" s="82"/>
      <c r="U4" s="94" t="s">
        <v>95</v>
      </c>
      <c r="V4" s="95"/>
      <c r="W4" s="96" t="n">
        <v>0</v>
      </c>
      <c r="X4" s="25" t="n">
        <f aca="false">(J4*N4)-(J4*L4)-(J4*O4)-(J4*P4)-(J4*Q4)-(J4*R4)-(J4*W4)</f>
        <v>0</v>
      </c>
      <c r="Y4" s="97" t="str">
        <f aca="true">CELL("filename",$A$1)</f>
        <v>'file:///mnt/12tb/@roms/datasets/enron/EDRM Enron Email Data Set v2 XML/filtered-attachments/xls/RT_STCA_August.xls'#$Aug08</v>
      </c>
      <c r="Z4" s="98"/>
      <c r="AA4" s="128"/>
      <c r="AB4" s="128"/>
    </row>
    <row r="5" customFormat="false" ht="10.5" hidden="false" customHeight="true" outlineLevel="0" collapsed="false">
      <c r="A5" s="80" t="n">
        <v>37111</v>
      </c>
      <c r="B5" s="80"/>
      <c r="C5" s="81"/>
      <c r="D5" s="82" t="n">
        <v>2</v>
      </c>
      <c r="E5" s="82" t="n">
        <v>2</v>
      </c>
      <c r="F5" s="83" t="n">
        <f aca="false">+E5-D5+1</f>
        <v>1</v>
      </c>
      <c r="G5" s="84" t="s">
        <v>25</v>
      </c>
      <c r="H5" s="84" t="s">
        <v>67</v>
      </c>
      <c r="I5" s="85" t="n">
        <v>5</v>
      </c>
      <c r="J5" s="82" t="n">
        <f aca="false">F5*I5</f>
        <v>5</v>
      </c>
      <c r="K5" s="86"/>
      <c r="L5" s="89" t="n">
        <v>25</v>
      </c>
      <c r="M5" s="88" t="s">
        <v>32</v>
      </c>
      <c r="N5" s="89" t="n">
        <v>25</v>
      </c>
      <c r="O5" s="90"/>
      <c r="P5" s="90"/>
      <c r="Q5" s="91"/>
      <c r="R5" s="92"/>
      <c r="S5" s="93"/>
      <c r="T5" s="82"/>
      <c r="U5" s="94" t="s">
        <v>96</v>
      </c>
      <c r="V5" s="95"/>
      <c r="W5" s="96" t="n">
        <v>0</v>
      </c>
      <c r="X5" s="25" t="n">
        <f aca="false">(J5*N5)-(J5*L5)-(J5*O5)-(J5*P5)-(J5*Q5)-(J5*R5)-(J5*W5)</f>
        <v>0</v>
      </c>
      <c r="Y5" s="97" t="str">
        <f aca="true">CELL("filename",$A$1)</f>
        <v>'file:///mnt/12tb/@roms/datasets/enron/EDRM Enron Email Data Set v2 XML/filtered-attachments/xls/RT_STCA_August.xls'#$Aug08</v>
      </c>
      <c r="Z5" s="98"/>
      <c r="AA5" s="128"/>
      <c r="AB5" s="128"/>
    </row>
    <row r="6" customFormat="false" ht="10.5" hidden="false" customHeight="true" outlineLevel="0" collapsed="false">
      <c r="A6" s="80" t="n">
        <v>37111</v>
      </c>
      <c r="B6" s="80"/>
      <c r="C6" s="81"/>
      <c r="D6" s="82" t="n">
        <v>3</v>
      </c>
      <c r="E6" s="82" t="n">
        <v>4</v>
      </c>
      <c r="F6" s="83" t="n">
        <f aca="false">+E6-D6+1</f>
        <v>2</v>
      </c>
      <c r="G6" s="84" t="s">
        <v>25</v>
      </c>
      <c r="H6" s="84" t="s">
        <v>67</v>
      </c>
      <c r="I6" s="85" t="n">
        <v>6</v>
      </c>
      <c r="J6" s="82" t="n">
        <f aca="false">F6*I6</f>
        <v>12</v>
      </c>
      <c r="K6" s="86"/>
      <c r="L6" s="89" t="n">
        <v>25</v>
      </c>
      <c r="M6" s="88" t="s">
        <v>32</v>
      </c>
      <c r="N6" s="89" t="n">
        <v>25</v>
      </c>
      <c r="O6" s="90"/>
      <c r="P6" s="90"/>
      <c r="Q6" s="91"/>
      <c r="R6" s="92"/>
      <c r="S6" s="93"/>
      <c r="T6" s="82"/>
      <c r="U6" s="94" t="s">
        <v>96</v>
      </c>
      <c r="V6" s="95"/>
      <c r="W6" s="96" t="n">
        <v>0</v>
      </c>
      <c r="X6" s="25" t="n">
        <f aca="false">(J6*N6)-(J6*L6)-(J6*O6)-(J6*P6)-(J6*Q6)-(J6*R6)-(J6*W6)</f>
        <v>0</v>
      </c>
      <c r="Y6" s="97" t="str">
        <f aca="true">CELL("filename",$A$1)</f>
        <v>'file:///mnt/12tb/@roms/datasets/enron/EDRM Enron Email Data Set v2 XML/filtered-attachments/xls/RT_STCA_August.xls'#$Aug08</v>
      </c>
      <c r="Z6" s="98"/>
      <c r="AA6" s="128"/>
      <c r="AB6" s="128"/>
    </row>
    <row r="7" customFormat="false" ht="10.5" hidden="false" customHeight="true" outlineLevel="0" collapsed="false">
      <c r="A7" s="80" t="n">
        <v>37111</v>
      </c>
      <c r="B7" s="80"/>
      <c r="C7" s="81"/>
      <c r="D7" s="82" t="n">
        <v>5</v>
      </c>
      <c r="E7" s="82" t="n">
        <v>6</v>
      </c>
      <c r="F7" s="83" t="n">
        <f aca="false">+E7-D7+1</f>
        <v>2</v>
      </c>
      <c r="G7" s="84" t="s">
        <v>25</v>
      </c>
      <c r="H7" s="84" t="s">
        <v>67</v>
      </c>
      <c r="I7" s="85" t="n">
        <v>6</v>
      </c>
      <c r="J7" s="82" t="n">
        <f aca="false">F7*I7</f>
        <v>12</v>
      </c>
      <c r="K7" s="86"/>
      <c r="L7" s="89" t="n">
        <v>35</v>
      </c>
      <c r="M7" s="88" t="s">
        <v>34</v>
      </c>
      <c r="N7" s="89" t="n">
        <v>35</v>
      </c>
      <c r="O7" s="90"/>
      <c r="P7" s="90"/>
      <c r="Q7" s="91"/>
      <c r="R7" s="92"/>
      <c r="S7" s="93"/>
      <c r="T7" s="82"/>
      <c r="U7" s="94" t="s">
        <v>95</v>
      </c>
      <c r="V7" s="95"/>
      <c r="W7" s="96" t="n">
        <v>0</v>
      </c>
      <c r="X7" s="25" t="n">
        <f aca="false">(J7*N7)-(J7*L7)-(J7*O7)-(J7*P7)-(J7*Q7)-(J7*R7)-(J7*W7)</f>
        <v>0</v>
      </c>
      <c r="Y7" s="97" t="str">
        <f aca="true">CELL("filename",$A$1)</f>
        <v>'file:///mnt/12tb/@roms/datasets/enron/EDRM Enron Email Data Set v2 XML/filtered-attachments/xls/RT_STCA_August.xls'#$Aug08</v>
      </c>
      <c r="Z7" s="98"/>
      <c r="AA7" s="128"/>
      <c r="AB7" s="128"/>
    </row>
    <row r="8" customFormat="false" ht="10.5" hidden="false" customHeight="true" outlineLevel="0" collapsed="false">
      <c r="A8" s="120"/>
      <c r="B8" s="121"/>
      <c r="C8" s="121"/>
      <c r="D8" s="128"/>
      <c r="E8" s="128"/>
      <c r="F8" s="128"/>
      <c r="G8" s="122"/>
      <c r="H8" s="122"/>
      <c r="I8" s="128"/>
      <c r="J8" s="123"/>
      <c r="K8" s="122"/>
      <c r="L8" s="124"/>
      <c r="M8" s="128"/>
      <c r="N8" s="124"/>
      <c r="O8" s="124"/>
      <c r="P8" s="124"/>
      <c r="Q8" s="125"/>
      <c r="R8" s="126"/>
      <c r="S8" s="126"/>
      <c r="T8" s="128"/>
      <c r="U8" s="122"/>
      <c r="V8" s="128"/>
      <c r="W8" s="126"/>
      <c r="X8" s="128"/>
      <c r="Y8" s="128"/>
      <c r="Z8" s="128"/>
      <c r="AA8" s="128"/>
      <c r="AB8" s="128"/>
    </row>
    <row r="9" customFormat="false" ht="10.5" hidden="false" customHeight="true" outlineLevel="0" collapsed="false">
      <c r="A9" s="80" t="n">
        <v>37111</v>
      </c>
      <c r="B9" s="80"/>
      <c r="C9" s="81"/>
      <c r="D9" s="82" t="n">
        <v>7</v>
      </c>
      <c r="E9" s="82" t="n">
        <v>8</v>
      </c>
      <c r="F9" s="83" t="n">
        <f aca="false">+E9-D9+1</f>
        <v>2</v>
      </c>
      <c r="G9" s="84" t="s">
        <v>25</v>
      </c>
      <c r="H9" s="84" t="s">
        <v>34</v>
      </c>
      <c r="I9" s="85" t="n">
        <v>36</v>
      </c>
      <c r="J9" s="82" t="n">
        <f aca="false">F9*I9</f>
        <v>72</v>
      </c>
      <c r="K9" s="86"/>
      <c r="L9" s="87" t="n">
        <v>35</v>
      </c>
      <c r="M9" s="84" t="s">
        <v>67</v>
      </c>
      <c r="N9" s="89" t="n">
        <v>67.72</v>
      </c>
      <c r="O9" s="90"/>
      <c r="P9" s="90"/>
      <c r="Q9" s="91"/>
      <c r="R9" s="92"/>
      <c r="S9" s="93"/>
      <c r="T9" s="82"/>
      <c r="U9" s="94" t="s">
        <v>97</v>
      </c>
      <c r="V9" s="95"/>
      <c r="W9" s="96" t="n">
        <v>0</v>
      </c>
      <c r="X9" s="25" t="n">
        <f aca="false">(J9*N9)-(J9*L9)-(J9*O9)-(J9*P9)-(J9*Q9)-(J9*R9)-(J9*W9)</f>
        <v>2355.84</v>
      </c>
      <c r="Y9" s="97" t="str">
        <f aca="true">CELL("filename",$A$1)</f>
        <v>'file:///mnt/12tb/@roms/datasets/enron/EDRM Enron Email Data Set v2 XML/filtered-attachments/xls/RT_STCA_August.xls'#$Aug08</v>
      </c>
      <c r="Z9" s="98"/>
      <c r="AA9" s="128"/>
      <c r="AB9" s="128"/>
    </row>
    <row r="10" customFormat="false" ht="10.5" hidden="false" customHeight="true" outlineLevel="0" collapsed="false">
      <c r="A10" s="80" t="n">
        <v>37111</v>
      </c>
      <c r="B10" s="80"/>
      <c r="C10" s="81"/>
      <c r="D10" s="82" t="n">
        <v>9</v>
      </c>
      <c r="E10" s="82" t="n">
        <v>9</v>
      </c>
      <c r="F10" s="83" t="n">
        <f aca="false">+E10-D10+1</f>
        <v>1</v>
      </c>
      <c r="G10" s="84" t="s">
        <v>83</v>
      </c>
      <c r="H10" s="84" t="s">
        <v>90</v>
      </c>
      <c r="I10" s="85" t="n">
        <v>36</v>
      </c>
      <c r="J10" s="82" t="n">
        <f aca="false">F10*I10</f>
        <v>36</v>
      </c>
      <c r="K10" s="99" t="s">
        <v>55</v>
      </c>
      <c r="L10" s="87" t="n">
        <v>52</v>
      </c>
      <c r="M10" s="84" t="s">
        <v>67</v>
      </c>
      <c r="N10" s="89" t="n">
        <v>67.72</v>
      </c>
      <c r="O10" s="90"/>
      <c r="P10" s="90"/>
      <c r="Q10" s="91"/>
      <c r="R10" s="92"/>
      <c r="S10" s="93"/>
      <c r="T10" s="82"/>
      <c r="U10" s="94" t="s">
        <v>98</v>
      </c>
      <c r="V10" s="95"/>
      <c r="W10" s="96" t="n">
        <v>0</v>
      </c>
      <c r="X10" s="25" t="n">
        <f aca="false">(J10*N10)-(J10*L10)-(J10*O10)-(J10*P10)-(J10*Q10)-(J10*R10)-(J10*W10)</f>
        <v>565.92</v>
      </c>
      <c r="Y10" s="97" t="str">
        <f aca="true">CELL("filename",$A$1)</f>
        <v>'file:///mnt/12tb/@roms/datasets/enron/EDRM Enron Email Data Set v2 XML/filtered-attachments/xls/RT_STCA_August.xls'#$Aug08</v>
      </c>
      <c r="Z10" s="98"/>
      <c r="AA10" s="128"/>
      <c r="AB10" s="128"/>
    </row>
    <row r="11" customFormat="false" ht="10.5" hidden="false" customHeight="true" outlineLevel="0" collapsed="false">
      <c r="A11" s="80" t="n">
        <v>37111</v>
      </c>
      <c r="B11" s="80"/>
      <c r="C11" s="81"/>
      <c r="D11" s="82" t="n">
        <v>10</v>
      </c>
      <c r="E11" s="82" t="n">
        <v>10</v>
      </c>
      <c r="F11" s="83" t="n">
        <f aca="false">+E11-D11+1</f>
        <v>1</v>
      </c>
      <c r="G11" s="129" t="s">
        <v>99</v>
      </c>
      <c r="H11" s="84" t="s">
        <v>54</v>
      </c>
      <c r="I11" s="85" t="n">
        <v>36</v>
      </c>
      <c r="J11" s="82" t="n">
        <f aca="false">F11*I11</f>
        <v>36</v>
      </c>
      <c r="K11" s="99" t="s">
        <v>55</v>
      </c>
      <c r="L11" s="87" t="n">
        <v>55</v>
      </c>
      <c r="M11" s="84" t="s">
        <v>67</v>
      </c>
      <c r="N11" s="89" t="n">
        <v>67.72</v>
      </c>
      <c r="O11" s="90"/>
      <c r="P11" s="90"/>
      <c r="Q11" s="91"/>
      <c r="R11" s="92"/>
      <c r="S11" s="93"/>
      <c r="T11" s="82"/>
      <c r="U11" s="94" t="s">
        <v>100</v>
      </c>
      <c r="V11" s="95"/>
      <c r="W11" s="96" t="n">
        <v>0</v>
      </c>
      <c r="X11" s="25" t="n">
        <f aca="false">(J11*N11)-(J11*L11)-(J11*O11)-(J11*P11)-(J11*Q11)-(J11*R11)-(J11*W11)</f>
        <v>457.92</v>
      </c>
      <c r="Y11" s="97" t="str">
        <f aca="true">CELL("filename",$A$1)</f>
        <v>'file:///mnt/12tb/@roms/datasets/enron/EDRM Enron Email Data Set v2 XML/filtered-attachments/xls/RT_STCA_August.xls'#$Aug08</v>
      </c>
      <c r="Z11" s="98"/>
      <c r="AA11" s="128"/>
      <c r="AB11" s="128"/>
    </row>
    <row r="12" customFormat="false" ht="10.5" hidden="false" customHeight="true" outlineLevel="0" collapsed="false">
      <c r="A12" s="80" t="n">
        <v>37111</v>
      </c>
      <c r="B12" s="80"/>
      <c r="C12" s="81"/>
      <c r="D12" s="82" t="n">
        <v>11</v>
      </c>
      <c r="E12" s="82" t="n">
        <v>11</v>
      </c>
      <c r="F12" s="83" t="n">
        <f aca="false">+E12-D12+1</f>
        <v>1</v>
      </c>
      <c r="G12" s="129" t="s">
        <v>99</v>
      </c>
      <c r="H12" s="84" t="s">
        <v>54</v>
      </c>
      <c r="I12" s="85" t="n">
        <v>25</v>
      </c>
      <c r="J12" s="82" t="n">
        <f aca="false">F12*I12</f>
        <v>25</v>
      </c>
      <c r="K12" s="86"/>
      <c r="L12" s="87" t="n">
        <v>75</v>
      </c>
      <c r="M12" s="84" t="s">
        <v>67</v>
      </c>
      <c r="N12" s="89" t="n">
        <v>67.72</v>
      </c>
      <c r="O12" s="90"/>
      <c r="P12" s="90"/>
      <c r="Q12" s="91"/>
      <c r="R12" s="92"/>
      <c r="S12" s="93"/>
      <c r="T12" s="82"/>
      <c r="U12" s="94" t="s">
        <v>100</v>
      </c>
      <c r="V12" s="95"/>
      <c r="W12" s="96" t="n">
        <v>0</v>
      </c>
      <c r="X12" s="25" t="n">
        <f aca="false">(J12*N12)-(J12*L12)-(J12*O12)-(J12*P12)-(J12*Q12)-(J12*R12)-(J12*W12)</f>
        <v>-182</v>
      </c>
      <c r="Y12" s="97" t="str">
        <f aca="true">CELL("filename",$A$1)</f>
        <v>'file:///mnt/12tb/@roms/datasets/enron/EDRM Enron Email Data Set v2 XML/filtered-attachments/xls/RT_STCA_August.xls'#$Aug08</v>
      </c>
      <c r="Z12" s="98"/>
      <c r="AA12" s="128"/>
      <c r="AB12" s="128"/>
    </row>
    <row r="13" customFormat="false" ht="10.5" hidden="false" customHeight="true" outlineLevel="0" collapsed="false">
      <c r="A13" s="80" t="n">
        <v>37111</v>
      </c>
      <c r="B13" s="80"/>
      <c r="C13" s="81"/>
      <c r="D13" s="82" t="n">
        <v>11</v>
      </c>
      <c r="E13" s="82" t="n">
        <v>11</v>
      </c>
      <c r="F13" s="83" t="n">
        <f aca="false">+E13-D13+1</f>
        <v>1</v>
      </c>
      <c r="G13" s="129" t="s">
        <v>101</v>
      </c>
      <c r="H13" s="84" t="s">
        <v>102</v>
      </c>
      <c r="I13" s="85" t="n">
        <v>1</v>
      </c>
      <c r="J13" s="82" t="n">
        <f aca="false">F13*I13</f>
        <v>1</v>
      </c>
      <c r="K13" s="86"/>
      <c r="L13" s="87" t="n">
        <v>47</v>
      </c>
      <c r="M13" s="84" t="s">
        <v>67</v>
      </c>
      <c r="N13" s="89" t="n">
        <v>67.72</v>
      </c>
      <c r="O13" s="90" t="n">
        <v>6.04</v>
      </c>
      <c r="P13" s="90"/>
      <c r="Q13" s="91"/>
      <c r="R13" s="92"/>
      <c r="S13" s="93"/>
      <c r="T13" s="82"/>
      <c r="U13" s="94" t="s">
        <v>103</v>
      </c>
      <c r="V13" s="95"/>
      <c r="W13" s="96" t="n">
        <v>0</v>
      </c>
      <c r="X13" s="25" t="n">
        <f aca="false">(J13*N13)-(J13*L13)-(J13*O13)-(J13*P13)-(J13*Q13)-(J13*R13)-(J13*W13)</f>
        <v>14.68</v>
      </c>
      <c r="Y13" s="97" t="str">
        <f aca="true">CELL("filename",$A$1)</f>
        <v>'file:///mnt/12tb/@roms/datasets/enron/EDRM Enron Email Data Set v2 XML/filtered-attachments/xls/RT_STCA_August.xls'#$Aug08</v>
      </c>
      <c r="Z13" s="98"/>
      <c r="AA13" s="128"/>
      <c r="AB13" s="128"/>
    </row>
    <row r="14" customFormat="false" ht="10.5" hidden="false" customHeight="true" outlineLevel="0" collapsed="false">
      <c r="A14" s="80" t="n">
        <v>37111</v>
      </c>
      <c r="B14" s="80"/>
      <c r="C14" s="81"/>
      <c r="D14" s="82" t="n">
        <v>11</v>
      </c>
      <c r="E14" s="82" t="n">
        <v>11</v>
      </c>
      <c r="F14" s="83" t="n">
        <f aca="false">+E14-D14+1</f>
        <v>1</v>
      </c>
      <c r="G14" s="84" t="s">
        <v>25</v>
      </c>
      <c r="H14" s="84" t="s">
        <v>52</v>
      </c>
      <c r="I14" s="85" t="n">
        <v>10</v>
      </c>
      <c r="J14" s="82" t="n">
        <f aca="false">F14*I14</f>
        <v>10</v>
      </c>
      <c r="K14" s="86"/>
      <c r="L14" s="87" t="n">
        <v>70</v>
      </c>
      <c r="M14" s="84" t="s">
        <v>67</v>
      </c>
      <c r="N14" s="89" t="n">
        <v>67.72</v>
      </c>
      <c r="O14" s="90"/>
      <c r="P14" s="90"/>
      <c r="Q14" s="91"/>
      <c r="R14" s="92"/>
      <c r="S14" s="93"/>
      <c r="T14" s="82"/>
      <c r="U14" s="94" t="s">
        <v>104</v>
      </c>
      <c r="V14" s="95"/>
      <c r="W14" s="96" t="n">
        <v>0</v>
      </c>
      <c r="X14" s="25" t="n">
        <f aca="false">(J14*N14)-(J14*L14)-(J14*O14)-(J14*P14)-(J14*Q14)-(J14*R14)-(J14*W14)</f>
        <v>-22.8</v>
      </c>
      <c r="Y14" s="97" t="str">
        <f aca="true">CELL("filename",$A$1)</f>
        <v>'file:///mnt/12tb/@roms/datasets/enron/EDRM Enron Email Data Set v2 XML/filtered-attachments/xls/RT_STCA_August.xls'#$Aug08</v>
      </c>
      <c r="Z14" s="98"/>
      <c r="AA14" s="128"/>
      <c r="AB14" s="128"/>
    </row>
    <row r="15" customFormat="false" ht="10.5" hidden="false" customHeight="true" outlineLevel="0" collapsed="false">
      <c r="A15" s="80" t="n">
        <v>37111</v>
      </c>
      <c r="B15" s="80"/>
      <c r="C15" s="81"/>
      <c r="D15" s="82" t="n">
        <v>12</v>
      </c>
      <c r="E15" s="82" t="n">
        <v>12</v>
      </c>
      <c r="F15" s="83" t="n">
        <f aca="false">+E15-D15+1</f>
        <v>1</v>
      </c>
      <c r="G15" s="84" t="s">
        <v>25</v>
      </c>
      <c r="H15" s="84" t="s">
        <v>41</v>
      </c>
      <c r="I15" s="85" t="n">
        <v>36</v>
      </c>
      <c r="J15" s="82" t="n">
        <f aca="false">F15*I15</f>
        <v>36</v>
      </c>
      <c r="K15" s="86"/>
      <c r="L15" s="87" t="n">
        <v>67</v>
      </c>
      <c r="M15" s="84" t="s">
        <v>67</v>
      </c>
      <c r="N15" s="89" t="n">
        <v>67.72</v>
      </c>
      <c r="O15" s="90"/>
      <c r="P15" s="90"/>
      <c r="Q15" s="91"/>
      <c r="R15" s="92"/>
      <c r="S15" s="93"/>
      <c r="T15" s="82"/>
      <c r="U15" s="94" t="s">
        <v>105</v>
      </c>
      <c r="V15" s="95"/>
      <c r="W15" s="96" t="n">
        <v>0</v>
      </c>
      <c r="X15" s="25" t="n">
        <f aca="false">(J15*N15)-(J15*L15)-(J15*O15)-(J15*P15)-(J15*Q15)-(J15*R15)-(J15*W15)</f>
        <v>25.9200000000001</v>
      </c>
      <c r="Y15" s="97" t="str">
        <f aca="true">CELL("filename",$A$1)</f>
        <v>'file:///mnt/12tb/@roms/datasets/enron/EDRM Enron Email Data Set v2 XML/filtered-attachments/xls/RT_STCA_August.xls'#$Aug08</v>
      </c>
      <c r="Z15" s="98"/>
      <c r="AA15" s="128"/>
      <c r="AB15" s="128"/>
    </row>
    <row r="16" customFormat="false" ht="10.5" hidden="false" customHeight="true" outlineLevel="0" collapsed="false">
      <c r="A16" s="80" t="n">
        <v>37111</v>
      </c>
      <c r="B16" s="80"/>
      <c r="C16" s="81"/>
      <c r="D16" s="82" t="n">
        <v>13</v>
      </c>
      <c r="E16" s="82" t="n">
        <v>13</v>
      </c>
      <c r="F16" s="83" t="n">
        <f aca="false">+E16-D16+1</f>
        <v>1</v>
      </c>
      <c r="G16" s="84" t="s">
        <v>25</v>
      </c>
      <c r="H16" s="84" t="s">
        <v>46</v>
      </c>
      <c r="I16" s="85" t="n">
        <v>15</v>
      </c>
      <c r="J16" s="82" t="n">
        <f aca="false">F16*I16</f>
        <v>15</v>
      </c>
      <c r="K16" s="86"/>
      <c r="L16" s="87" t="n">
        <v>65</v>
      </c>
      <c r="M16" s="84" t="s">
        <v>67</v>
      </c>
      <c r="N16" s="89" t="n">
        <v>67.72</v>
      </c>
      <c r="O16" s="90"/>
      <c r="P16" s="90"/>
      <c r="Q16" s="91"/>
      <c r="R16" s="92"/>
      <c r="S16" s="93"/>
      <c r="T16" s="82"/>
      <c r="U16" s="94" t="s">
        <v>106</v>
      </c>
      <c r="V16" s="95"/>
      <c r="W16" s="96" t="n">
        <v>0</v>
      </c>
      <c r="X16" s="25" t="n">
        <f aca="false">(J16*N16)-(J16*L16)-(J16*O16)-(J16*P16)-(J16*Q16)-(J16*R16)-(J16*W16)</f>
        <v>40.8</v>
      </c>
      <c r="Y16" s="97" t="str">
        <f aca="true">CELL("filename",$A$1)</f>
        <v>'file:///mnt/12tb/@roms/datasets/enron/EDRM Enron Email Data Set v2 XML/filtered-attachments/xls/RT_STCA_August.xls'#$Aug08</v>
      </c>
      <c r="Z16" s="98"/>
      <c r="AA16" s="128"/>
      <c r="AB16" s="128"/>
    </row>
    <row r="17" customFormat="false" ht="10.5" hidden="false" customHeight="true" outlineLevel="0" collapsed="false">
      <c r="A17" s="80" t="n">
        <v>37111</v>
      </c>
      <c r="B17" s="80"/>
      <c r="C17" s="81"/>
      <c r="D17" s="82" t="n">
        <v>13</v>
      </c>
      <c r="E17" s="82" t="n">
        <v>13</v>
      </c>
      <c r="F17" s="83" t="n">
        <f aca="false">+E17-D17+1</f>
        <v>1</v>
      </c>
      <c r="G17" s="84" t="s">
        <v>25</v>
      </c>
      <c r="H17" s="84" t="s">
        <v>41</v>
      </c>
      <c r="I17" s="85" t="n">
        <v>21</v>
      </c>
      <c r="J17" s="82" t="n">
        <f aca="false">F17*I17</f>
        <v>21</v>
      </c>
      <c r="K17" s="86"/>
      <c r="L17" s="87" t="n">
        <v>67</v>
      </c>
      <c r="M17" s="84" t="s">
        <v>67</v>
      </c>
      <c r="N17" s="89" t="n">
        <v>67.72</v>
      </c>
      <c r="O17" s="90"/>
      <c r="P17" s="90"/>
      <c r="Q17" s="91"/>
      <c r="R17" s="92"/>
      <c r="S17" s="93"/>
      <c r="T17" s="82"/>
      <c r="U17" s="94" t="s">
        <v>105</v>
      </c>
      <c r="V17" s="95"/>
      <c r="W17" s="96" t="n">
        <v>0</v>
      </c>
      <c r="X17" s="25" t="n">
        <f aca="false">(J17*N17)-(J17*L17)-(J17*O17)-(J17*P17)-(J17*Q17)-(J17*R17)-(J17*W17)</f>
        <v>15.1199999999999</v>
      </c>
      <c r="Y17" s="97" t="str">
        <f aca="true">CELL("filename",$A$1)</f>
        <v>'file:///mnt/12tb/@roms/datasets/enron/EDRM Enron Email Data Set v2 XML/filtered-attachments/xls/RT_STCA_August.xls'#$Aug08</v>
      </c>
      <c r="Z17" s="98"/>
      <c r="AA17" s="128"/>
      <c r="AB17" s="128"/>
    </row>
    <row r="18" customFormat="false" ht="10.5" hidden="false" customHeight="true" outlineLevel="0" collapsed="false">
      <c r="A18" s="80" t="n">
        <v>37111</v>
      </c>
      <c r="B18" s="80"/>
      <c r="C18" s="81"/>
      <c r="D18" s="82" t="n">
        <v>14</v>
      </c>
      <c r="E18" s="82" t="n">
        <v>14</v>
      </c>
      <c r="F18" s="83" t="n">
        <f aca="false">+E18-D18+1</f>
        <v>1</v>
      </c>
      <c r="G18" s="84" t="s">
        <v>25</v>
      </c>
      <c r="H18" s="84" t="s">
        <v>41</v>
      </c>
      <c r="I18" s="85" t="n">
        <v>21</v>
      </c>
      <c r="J18" s="82" t="n">
        <f aca="false">F18*I18</f>
        <v>21</v>
      </c>
      <c r="K18" s="86"/>
      <c r="L18" s="87" t="n">
        <v>67</v>
      </c>
      <c r="M18" s="84" t="s">
        <v>67</v>
      </c>
      <c r="N18" s="89" t="n">
        <v>67.72</v>
      </c>
      <c r="O18" s="90"/>
      <c r="P18" s="90"/>
      <c r="Q18" s="91"/>
      <c r="R18" s="92"/>
      <c r="S18" s="93"/>
      <c r="T18" s="82"/>
      <c r="U18" s="94" t="s">
        <v>105</v>
      </c>
      <c r="V18" s="95"/>
      <c r="W18" s="96" t="n">
        <v>0</v>
      </c>
      <c r="X18" s="25" t="n">
        <f aca="false">(J18*N18)-(J18*L18)-(J18*O18)-(J18*P18)-(J18*Q18)-(J18*R18)-(J18*W18)</f>
        <v>15.1199999999999</v>
      </c>
      <c r="Y18" s="97" t="str">
        <f aca="true">CELL("filename",$A$1)</f>
        <v>'file:///mnt/12tb/@roms/datasets/enron/EDRM Enron Email Data Set v2 XML/filtered-attachments/xls/RT_STCA_August.xls'#$Aug08</v>
      </c>
      <c r="Z18" s="98"/>
      <c r="AA18" s="128"/>
      <c r="AB18" s="128"/>
    </row>
    <row r="19" customFormat="false" ht="10.5" hidden="false" customHeight="true" outlineLevel="0" collapsed="false">
      <c r="A19" s="80" t="n">
        <v>37111</v>
      </c>
      <c r="B19" s="80"/>
      <c r="C19" s="81"/>
      <c r="D19" s="82" t="n">
        <v>14</v>
      </c>
      <c r="E19" s="82" t="n">
        <v>14</v>
      </c>
      <c r="F19" s="83" t="n">
        <f aca="false">+E19-D19+1</f>
        <v>1</v>
      </c>
      <c r="G19" s="84" t="s">
        <v>25</v>
      </c>
      <c r="H19" s="84" t="s">
        <v>46</v>
      </c>
      <c r="I19" s="85" t="n">
        <v>15</v>
      </c>
      <c r="J19" s="82" t="n">
        <f aca="false">F19*I19</f>
        <v>15</v>
      </c>
      <c r="K19" s="86"/>
      <c r="L19" s="87" t="n">
        <v>65</v>
      </c>
      <c r="M19" s="84" t="s">
        <v>67</v>
      </c>
      <c r="N19" s="89" t="n">
        <v>67.72</v>
      </c>
      <c r="O19" s="90"/>
      <c r="P19" s="90"/>
      <c r="Q19" s="91"/>
      <c r="R19" s="92"/>
      <c r="S19" s="93"/>
      <c r="T19" s="82"/>
      <c r="U19" s="94" t="s">
        <v>107</v>
      </c>
      <c r="V19" s="95"/>
      <c r="W19" s="96" t="n">
        <v>0</v>
      </c>
      <c r="X19" s="25" t="n">
        <f aca="false">(J19*N19)-(J19*L19)-(J19*O19)-(J19*P19)-(J19*Q19)-(J19*R19)-(J19*W19)</f>
        <v>40.8</v>
      </c>
      <c r="Y19" s="97" t="str">
        <f aca="true">CELL("filename",$A$1)</f>
        <v>'file:///mnt/12tb/@roms/datasets/enron/EDRM Enron Email Data Set v2 XML/filtered-attachments/xls/RT_STCA_August.xls'#$Aug08</v>
      </c>
      <c r="Z19" s="98"/>
      <c r="AA19" s="128"/>
      <c r="AB19" s="128"/>
    </row>
    <row r="20" customFormat="false" ht="10.5" hidden="false" customHeight="true" outlineLevel="0" collapsed="false">
      <c r="A20" s="80" t="n">
        <v>37111</v>
      </c>
      <c r="B20" s="80"/>
      <c r="C20" s="81"/>
      <c r="D20" s="82" t="n">
        <v>15</v>
      </c>
      <c r="E20" s="82" t="n">
        <v>15</v>
      </c>
      <c r="F20" s="83" t="n">
        <f aca="false">+E20-D20+1</f>
        <v>1</v>
      </c>
      <c r="G20" s="84" t="s">
        <v>25</v>
      </c>
      <c r="H20" s="84" t="s">
        <v>41</v>
      </c>
      <c r="I20" s="85" t="n">
        <v>36</v>
      </c>
      <c r="J20" s="82" t="n">
        <f aca="false">F20*I20</f>
        <v>36</v>
      </c>
      <c r="K20" s="86"/>
      <c r="L20" s="87" t="n">
        <v>67</v>
      </c>
      <c r="M20" s="84" t="s">
        <v>67</v>
      </c>
      <c r="N20" s="89" t="n">
        <v>67.72</v>
      </c>
      <c r="O20" s="90"/>
      <c r="P20" s="90"/>
      <c r="Q20" s="91"/>
      <c r="R20" s="92"/>
      <c r="S20" s="93"/>
      <c r="T20" s="82"/>
      <c r="U20" s="94" t="s">
        <v>105</v>
      </c>
      <c r="V20" s="95"/>
      <c r="W20" s="96" t="n">
        <v>0</v>
      </c>
      <c r="X20" s="25" t="n">
        <f aca="false">(J20*N20)-(J20*L20)-(J20*O20)-(J20*P20)-(J20*Q20)-(J20*R20)-(J20*W20)</f>
        <v>25.9200000000001</v>
      </c>
      <c r="Y20" s="97" t="str">
        <f aca="true">CELL("filename",$A$1)</f>
        <v>'file:///mnt/12tb/@roms/datasets/enron/EDRM Enron Email Data Set v2 XML/filtered-attachments/xls/RT_STCA_August.xls'#$Aug08</v>
      </c>
      <c r="Z20" s="98"/>
      <c r="AA20" s="128"/>
      <c r="AB20" s="128"/>
    </row>
    <row r="21" customFormat="false" ht="10.5" hidden="false" customHeight="true" outlineLevel="0" collapsed="false">
      <c r="A21" s="80" t="n">
        <v>37111</v>
      </c>
      <c r="B21" s="80"/>
      <c r="C21" s="81"/>
      <c r="D21" s="82" t="n">
        <v>16</v>
      </c>
      <c r="E21" s="82" t="n">
        <v>16</v>
      </c>
      <c r="F21" s="83" t="n">
        <f aca="false">+E21-D21+1</f>
        <v>1</v>
      </c>
      <c r="G21" s="84" t="s">
        <v>25</v>
      </c>
      <c r="H21" s="84" t="s">
        <v>41</v>
      </c>
      <c r="I21" s="85" t="n">
        <v>36</v>
      </c>
      <c r="J21" s="82" t="n">
        <f aca="false">F21*I21</f>
        <v>36</v>
      </c>
      <c r="K21" s="86"/>
      <c r="L21" s="87" t="n">
        <v>67</v>
      </c>
      <c r="M21" s="84" t="s">
        <v>67</v>
      </c>
      <c r="N21" s="89" t="n">
        <v>67.72</v>
      </c>
      <c r="O21" s="90"/>
      <c r="P21" s="90"/>
      <c r="Q21" s="91"/>
      <c r="R21" s="92"/>
      <c r="S21" s="93"/>
      <c r="T21" s="82"/>
      <c r="U21" s="94" t="s">
        <v>105</v>
      </c>
      <c r="V21" s="95"/>
      <c r="W21" s="96" t="n">
        <v>0</v>
      </c>
      <c r="X21" s="25" t="n">
        <f aca="false">(J21*N21)-(J21*L21)-(J21*O21)-(J21*P21)-(J21*Q21)-(J21*R21)-(J21*W21)</f>
        <v>25.9200000000001</v>
      </c>
      <c r="Y21" s="97" t="str">
        <f aca="true">CELL("filename",$A$1)</f>
        <v>'file:///mnt/12tb/@roms/datasets/enron/EDRM Enron Email Data Set v2 XML/filtered-attachments/xls/RT_STCA_August.xls'#$Aug08</v>
      </c>
      <c r="Z21" s="98"/>
      <c r="AA21" s="128"/>
      <c r="AB21" s="128"/>
    </row>
    <row r="22" customFormat="false" ht="10.5" hidden="false" customHeight="true" outlineLevel="0" collapsed="false">
      <c r="A22" s="80" t="n">
        <v>37111</v>
      </c>
      <c r="B22" s="80"/>
      <c r="C22" s="81"/>
      <c r="D22" s="82" t="n">
        <v>17</v>
      </c>
      <c r="E22" s="82" t="n">
        <v>17</v>
      </c>
      <c r="F22" s="83" t="n">
        <f aca="false">+E22-D22+1</f>
        <v>1</v>
      </c>
      <c r="G22" s="84" t="s">
        <v>25</v>
      </c>
      <c r="H22" s="84" t="s">
        <v>41</v>
      </c>
      <c r="I22" s="85" t="n">
        <v>36</v>
      </c>
      <c r="J22" s="82" t="n">
        <f aca="false">F22*I22</f>
        <v>36</v>
      </c>
      <c r="K22" s="86"/>
      <c r="L22" s="87" t="n">
        <v>67</v>
      </c>
      <c r="M22" s="84" t="s">
        <v>67</v>
      </c>
      <c r="N22" s="89" t="n">
        <v>67.72</v>
      </c>
      <c r="O22" s="90"/>
      <c r="P22" s="90"/>
      <c r="Q22" s="91"/>
      <c r="R22" s="92"/>
      <c r="S22" s="93"/>
      <c r="T22" s="82"/>
      <c r="U22" s="94" t="s">
        <v>105</v>
      </c>
      <c r="V22" s="95"/>
      <c r="W22" s="96" t="n">
        <v>0</v>
      </c>
      <c r="X22" s="25" t="n">
        <f aca="false">(J22*N22)-(J22*L22)-(J22*O22)-(J22*P22)-(J22*Q22)-(J22*R22)-(J22*W22)</f>
        <v>25.9200000000001</v>
      </c>
      <c r="Y22" s="97" t="str">
        <f aca="true">CELL("filename",$A$1)</f>
        <v>'file:///mnt/12tb/@roms/datasets/enron/EDRM Enron Email Data Set v2 XML/filtered-attachments/xls/RT_STCA_August.xls'#$Aug08</v>
      </c>
      <c r="Z22" s="98"/>
      <c r="AA22" s="128"/>
      <c r="AB22" s="128"/>
    </row>
    <row r="23" customFormat="false" ht="10.5" hidden="false" customHeight="true" outlineLevel="0" collapsed="false">
      <c r="A23" s="80" t="n">
        <v>37111</v>
      </c>
      <c r="B23" s="80"/>
      <c r="C23" s="81"/>
      <c r="D23" s="82" t="n">
        <v>18</v>
      </c>
      <c r="E23" s="82" t="n">
        <v>18</v>
      </c>
      <c r="F23" s="83" t="n">
        <f aca="false">+E23-D23+1</f>
        <v>1</v>
      </c>
      <c r="G23" s="84" t="s">
        <v>25</v>
      </c>
      <c r="H23" s="84" t="s">
        <v>41</v>
      </c>
      <c r="I23" s="85" t="n">
        <v>36</v>
      </c>
      <c r="J23" s="82" t="n">
        <f aca="false">F23*I23</f>
        <v>36</v>
      </c>
      <c r="K23" s="86"/>
      <c r="L23" s="87" t="n">
        <v>67</v>
      </c>
      <c r="M23" s="84" t="s">
        <v>67</v>
      </c>
      <c r="N23" s="89" t="n">
        <v>67.72</v>
      </c>
      <c r="O23" s="90"/>
      <c r="P23" s="90"/>
      <c r="Q23" s="91"/>
      <c r="R23" s="92"/>
      <c r="S23" s="93"/>
      <c r="T23" s="82"/>
      <c r="U23" s="94" t="s">
        <v>105</v>
      </c>
      <c r="V23" s="95"/>
      <c r="W23" s="96" t="n">
        <v>0</v>
      </c>
      <c r="X23" s="25" t="n">
        <f aca="false">(J23*N23)-(J23*L23)-(J23*O23)-(J23*P23)-(J23*Q23)-(J23*R23)-(J23*W23)</f>
        <v>25.9200000000001</v>
      </c>
      <c r="Y23" s="97" t="str">
        <f aca="true">CELL("filename",$A$1)</f>
        <v>'file:///mnt/12tb/@roms/datasets/enron/EDRM Enron Email Data Set v2 XML/filtered-attachments/xls/RT_STCA_August.xls'#$Aug08</v>
      </c>
      <c r="Z23" s="98"/>
      <c r="AA23" s="128"/>
      <c r="AB23" s="128"/>
    </row>
    <row r="24" customFormat="false" ht="10.5" hidden="false" customHeight="true" outlineLevel="0" collapsed="false">
      <c r="A24" s="80" t="n">
        <v>37111</v>
      </c>
      <c r="B24" s="80"/>
      <c r="C24" s="81"/>
      <c r="D24" s="82" t="n">
        <v>19</v>
      </c>
      <c r="E24" s="82" t="n">
        <v>19</v>
      </c>
      <c r="F24" s="83" t="n">
        <f aca="false">+E24-D24+1</f>
        <v>1</v>
      </c>
      <c r="G24" s="84" t="s">
        <v>25</v>
      </c>
      <c r="H24" s="84" t="s">
        <v>41</v>
      </c>
      <c r="I24" s="85" t="n">
        <v>36</v>
      </c>
      <c r="J24" s="82" t="n">
        <f aca="false">F24*I24</f>
        <v>36</v>
      </c>
      <c r="K24" s="86"/>
      <c r="L24" s="87" t="n">
        <v>67</v>
      </c>
      <c r="M24" s="84" t="s">
        <v>67</v>
      </c>
      <c r="N24" s="89" t="n">
        <v>67.72</v>
      </c>
      <c r="O24" s="90"/>
      <c r="P24" s="90"/>
      <c r="Q24" s="91"/>
      <c r="R24" s="92"/>
      <c r="S24" s="93"/>
      <c r="T24" s="82"/>
      <c r="U24" s="94" t="s">
        <v>105</v>
      </c>
      <c r="V24" s="95"/>
      <c r="W24" s="96" t="n">
        <v>0</v>
      </c>
      <c r="X24" s="25" t="n">
        <f aca="false">(J24*N24)-(J24*L24)-(J24*O24)-(J24*P24)-(J24*Q24)-(J24*R24)-(J24*W24)</f>
        <v>25.9200000000001</v>
      </c>
      <c r="Y24" s="97" t="str">
        <f aca="true">CELL("filename",$A$1)</f>
        <v>'file:///mnt/12tb/@roms/datasets/enron/EDRM Enron Email Data Set v2 XML/filtered-attachments/xls/RT_STCA_August.xls'#$Aug08</v>
      </c>
      <c r="Z24" s="98"/>
      <c r="AA24" s="128"/>
      <c r="AB24" s="128"/>
    </row>
    <row r="25" customFormat="false" ht="10.5" hidden="false" customHeight="true" outlineLevel="0" collapsed="false">
      <c r="A25" s="80" t="n">
        <v>37111</v>
      </c>
      <c r="B25" s="80"/>
      <c r="C25" s="81"/>
      <c r="D25" s="82" t="n">
        <v>20</v>
      </c>
      <c r="E25" s="82" t="n">
        <v>20</v>
      </c>
      <c r="F25" s="83" t="n">
        <f aca="false">+E25-D25+1</f>
        <v>1</v>
      </c>
      <c r="G25" s="84" t="s">
        <v>83</v>
      </c>
      <c r="H25" s="84" t="s">
        <v>90</v>
      </c>
      <c r="I25" s="85" t="n">
        <v>36</v>
      </c>
      <c r="J25" s="82" t="n">
        <f aca="false">F25*I25</f>
        <v>36</v>
      </c>
      <c r="K25" s="86" t="s">
        <v>108</v>
      </c>
      <c r="L25" s="87" t="n">
        <v>50</v>
      </c>
      <c r="M25" s="84" t="s">
        <v>67</v>
      </c>
      <c r="N25" s="89" t="n">
        <v>67.72</v>
      </c>
      <c r="O25" s="90"/>
      <c r="P25" s="90" t="n">
        <v>2.04</v>
      </c>
      <c r="Q25" s="91"/>
      <c r="R25" s="92"/>
      <c r="S25" s="93"/>
      <c r="T25" s="82"/>
      <c r="U25" s="94" t="s">
        <v>109</v>
      </c>
      <c r="V25" s="95"/>
      <c r="W25" s="96" t="n">
        <v>0</v>
      </c>
      <c r="X25" s="25" t="n">
        <f aca="false">(J25*N25)-(J25*L25)-(J25*O25)-(J25*P25)-(J25*Q25)-(J25*R25)-(J25*W25)</f>
        <v>564.48</v>
      </c>
      <c r="Y25" s="97" t="str">
        <f aca="true">CELL("filename",$A$1)</f>
        <v>'file:///mnt/12tb/@roms/datasets/enron/EDRM Enron Email Data Set v2 XML/filtered-attachments/xls/RT_STCA_August.xls'#$Aug08</v>
      </c>
      <c r="Z25" s="98"/>
      <c r="AA25" s="128"/>
      <c r="AB25" s="128"/>
    </row>
    <row r="26" customFormat="false" ht="10.5" hidden="false" customHeight="true" outlineLevel="0" collapsed="false">
      <c r="A26" s="80" t="n">
        <v>37111</v>
      </c>
      <c r="B26" s="80"/>
      <c r="C26" s="81"/>
      <c r="D26" s="82" t="n">
        <v>21</v>
      </c>
      <c r="E26" s="82" t="n">
        <v>21</v>
      </c>
      <c r="F26" s="83" t="n">
        <f aca="false">+E26-D26+1</f>
        <v>1</v>
      </c>
      <c r="G26" s="84" t="s">
        <v>83</v>
      </c>
      <c r="H26" s="84" t="s">
        <v>84</v>
      </c>
      <c r="I26" s="85" t="n">
        <v>22</v>
      </c>
      <c r="J26" s="82" t="n">
        <f aca="false">F26*I26</f>
        <v>22</v>
      </c>
      <c r="K26" s="86" t="s">
        <v>108</v>
      </c>
      <c r="L26" s="87" t="n">
        <v>45</v>
      </c>
      <c r="M26" s="84" t="s">
        <v>67</v>
      </c>
      <c r="N26" s="89" t="n">
        <v>67.72</v>
      </c>
      <c r="O26" s="90"/>
      <c r="P26" s="90" t="n">
        <v>2.04</v>
      </c>
      <c r="Q26" s="91"/>
      <c r="R26" s="92"/>
      <c r="S26" s="93"/>
      <c r="T26" s="82"/>
      <c r="U26" s="94" t="s">
        <v>110</v>
      </c>
      <c r="V26" s="95"/>
      <c r="W26" s="96" t="n">
        <v>0</v>
      </c>
      <c r="X26" s="25" t="n">
        <f aca="false">(J26*N26)-(J26*L26)-(J26*O26)-(J26*P26)-(J26*Q26)-(J26*R26)-(J26*W26)</f>
        <v>454.96</v>
      </c>
      <c r="Y26" s="97" t="str">
        <f aca="true">CELL("filename",$A$1)</f>
        <v>'file:///mnt/12tb/@roms/datasets/enron/EDRM Enron Email Data Set v2 XML/filtered-attachments/xls/RT_STCA_August.xls'#$Aug08</v>
      </c>
      <c r="Z26" s="98"/>
      <c r="AA26" s="128"/>
      <c r="AB26" s="128"/>
    </row>
    <row r="27" customFormat="false" ht="10.5" hidden="false" customHeight="true" outlineLevel="0" collapsed="false">
      <c r="A27" s="80" t="n">
        <v>37111</v>
      </c>
      <c r="B27" s="80"/>
      <c r="C27" s="81"/>
      <c r="D27" s="82" t="n">
        <v>21</v>
      </c>
      <c r="E27" s="82" t="n">
        <v>21</v>
      </c>
      <c r="F27" s="83" t="n">
        <f aca="false">+E27-D27+1</f>
        <v>1</v>
      </c>
      <c r="G27" s="84" t="s">
        <v>25</v>
      </c>
      <c r="H27" s="84" t="s">
        <v>34</v>
      </c>
      <c r="I27" s="85" t="n">
        <v>14</v>
      </c>
      <c r="J27" s="82" t="n">
        <f aca="false">F27*I27</f>
        <v>14</v>
      </c>
      <c r="K27" s="99"/>
      <c r="L27" s="87" t="n">
        <v>44</v>
      </c>
      <c r="M27" s="84" t="s">
        <v>67</v>
      </c>
      <c r="N27" s="89" t="n">
        <v>67.72</v>
      </c>
      <c r="O27" s="90"/>
      <c r="P27" s="90" t="n">
        <v>2.04</v>
      </c>
      <c r="Q27" s="91"/>
      <c r="R27" s="92"/>
      <c r="S27" s="93"/>
      <c r="T27" s="82"/>
      <c r="U27" s="94" t="s">
        <v>111</v>
      </c>
      <c r="V27" s="95"/>
      <c r="W27" s="96" t="n">
        <v>0</v>
      </c>
      <c r="X27" s="25" t="n">
        <f aca="false">(J27*N27)-(J27*L27)-(J27*O27)-(J27*P27)-(J27*Q27)-(J27*R27)-(J27*W27)</f>
        <v>303.52</v>
      </c>
      <c r="Y27" s="97" t="str">
        <f aca="true">CELL("filename",$A$1)</f>
        <v>'file:///mnt/12tb/@roms/datasets/enron/EDRM Enron Email Data Set v2 XML/filtered-attachments/xls/RT_STCA_August.xls'#$Aug08</v>
      </c>
      <c r="Z27" s="98"/>
      <c r="AA27" s="128"/>
      <c r="AB27" s="128"/>
    </row>
    <row r="28" customFormat="false" ht="10.5" hidden="false" customHeight="true" outlineLevel="0" collapsed="false">
      <c r="A28" s="80" t="n">
        <v>37111</v>
      </c>
      <c r="B28" s="80"/>
      <c r="C28" s="81"/>
      <c r="D28" s="82" t="n">
        <v>22</v>
      </c>
      <c r="E28" s="82" t="n">
        <v>22</v>
      </c>
      <c r="F28" s="83" t="n">
        <f aca="false">+E28-D28+1</f>
        <v>1</v>
      </c>
      <c r="G28" s="84" t="s">
        <v>25</v>
      </c>
      <c r="H28" s="84" t="s">
        <v>34</v>
      </c>
      <c r="I28" s="85" t="n">
        <v>36</v>
      </c>
      <c r="J28" s="82" t="n">
        <f aca="false">F28*I28</f>
        <v>36</v>
      </c>
      <c r="K28" s="99"/>
      <c r="L28" s="87" t="n">
        <v>44</v>
      </c>
      <c r="M28" s="84" t="s">
        <v>67</v>
      </c>
      <c r="N28" s="89" t="n">
        <v>67.72</v>
      </c>
      <c r="O28" s="90"/>
      <c r="P28" s="90" t="n">
        <v>2.04</v>
      </c>
      <c r="Q28" s="91"/>
      <c r="R28" s="92"/>
      <c r="S28" s="93"/>
      <c r="T28" s="82"/>
      <c r="U28" s="94" t="s">
        <v>111</v>
      </c>
      <c r="V28" s="95"/>
      <c r="W28" s="96" t="n">
        <v>0</v>
      </c>
      <c r="X28" s="25" t="n">
        <f aca="false">(J28*N28)-(J28*L28)-(J28*O28)-(J28*P28)-(J28*Q28)-(J28*R28)-(J28*W28)</f>
        <v>780.48</v>
      </c>
      <c r="Y28" s="97" t="str">
        <f aca="true">CELL("filename",$A$1)</f>
        <v>'file:///mnt/12tb/@roms/datasets/enron/EDRM Enron Email Data Set v2 XML/filtered-attachments/xls/RT_STCA_August.xls'#$Aug08</v>
      </c>
      <c r="Z28" s="98"/>
      <c r="AA28" s="128"/>
      <c r="AB28" s="1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A12" activeCellId="0" sqref="AA11:AA12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3" min="2" style="0" width="9.06"/>
    <col collapsed="false" customWidth="false" hidden="true" outlineLevel="0" max="11" min="11" style="0" width="9.06"/>
    <col collapsed="false" customWidth="false" hidden="true" outlineLevel="0" max="25" min="14" style="0" width="9.06"/>
  </cols>
  <sheetData>
    <row r="1" customFormat="false" ht="27.7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5" t="s">
        <v>11</v>
      </c>
      <c r="M1" s="6" t="s">
        <v>12</v>
      </c>
      <c r="N1" s="7" t="s">
        <v>13</v>
      </c>
      <c r="O1" s="8" t="s">
        <v>14</v>
      </c>
      <c r="P1" s="8" t="s">
        <v>15</v>
      </c>
      <c r="Q1" s="8" t="s">
        <v>16</v>
      </c>
      <c r="R1" s="5" t="s">
        <v>17</v>
      </c>
      <c r="S1" s="4" t="s">
        <v>18</v>
      </c>
      <c r="T1" s="7" t="s">
        <v>19</v>
      </c>
      <c r="U1" s="9" t="s">
        <v>20</v>
      </c>
      <c r="V1" s="10" t="s">
        <v>21</v>
      </c>
      <c r="W1" s="10" t="s">
        <v>22</v>
      </c>
      <c r="X1" s="11" t="s">
        <v>23</v>
      </c>
      <c r="Y1" s="12"/>
    </row>
    <row r="3" customFormat="false" ht="10.5" hidden="false" customHeight="true" outlineLevel="0" collapsed="false">
      <c r="A3" s="13" t="n">
        <v>37112</v>
      </c>
      <c r="B3" s="13"/>
      <c r="C3" s="13" t="s">
        <v>24</v>
      </c>
      <c r="D3" s="14" t="n">
        <v>1</v>
      </c>
      <c r="E3" s="14" t="n">
        <v>1</v>
      </c>
      <c r="F3" s="15" t="n">
        <f aca="false">(E3-D3)+1</f>
        <v>1</v>
      </c>
      <c r="G3" s="16" t="s">
        <v>25</v>
      </c>
      <c r="H3" s="16" t="s">
        <v>112</v>
      </c>
      <c r="I3" s="14" t="n">
        <v>12</v>
      </c>
      <c r="J3" s="14" t="n">
        <f aca="false">I3*F3</f>
        <v>12</v>
      </c>
      <c r="K3" s="17"/>
      <c r="L3" s="18" t="n">
        <v>30</v>
      </c>
      <c r="M3" s="19" t="s">
        <v>113</v>
      </c>
      <c r="N3" s="20"/>
      <c r="O3" s="21"/>
      <c r="P3" s="21"/>
      <c r="Q3" s="22"/>
      <c r="R3" s="22"/>
      <c r="S3" s="14"/>
      <c r="T3" s="17" t="s">
        <v>114</v>
      </c>
      <c r="U3" s="23" t="n">
        <v>1</v>
      </c>
      <c r="V3" s="24" t="e">
        <f aca="false">#REF!-(#REF!*U3)</f>
        <v>#REF!</v>
      </c>
      <c r="W3" s="25" t="e">
        <f aca="false">(J3*#REF!)-(J3*L3)-(J3*N3)-(J3*O3)-(J3*P3)-(J3*Q3)-(J3*V3)</f>
        <v>#REF!</v>
      </c>
      <c r="X3" s="26"/>
      <c r="Y3" s="27"/>
    </row>
    <row r="4" customFormat="false" ht="10.5" hidden="false" customHeight="true" outlineLevel="0" collapsed="false">
      <c r="A4" s="13" t="n">
        <v>37112</v>
      </c>
      <c r="B4" s="13"/>
      <c r="C4" s="13" t="s">
        <v>24</v>
      </c>
      <c r="D4" s="14" t="n">
        <v>2</v>
      </c>
      <c r="E4" s="14" t="n">
        <v>5</v>
      </c>
      <c r="F4" s="15" t="n">
        <f aca="false">(E4-D4)+1</f>
        <v>4</v>
      </c>
      <c r="G4" s="16" t="s">
        <v>25</v>
      </c>
      <c r="H4" s="16" t="s">
        <v>112</v>
      </c>
      <c r="I4" s="14" t="n">
        <v>12</v>
      </c>
      <c r="J4" s="14" t="n">
        <f aca="false">I4*F4</f>
        <v>48</v>
      </c>
      <c r="K4" s="17"/>
      <c r="L4" s="18" t="n">
        <v>25</v>
      </c>
      <c r="M4" s="19" t="s">
        <v>113</v>
      </c>
      <c r="N4" s="20"/>
      <c r="O4" s="21"/>
      <c r="P4" s="21"/>
      <c r="Q4" s="22"/>
      <c r="R4" s="22"/>
      <c r="S4" s="14"/>
      <c r="T4" s="17" t="s">
        <v>114</v>
      </c>
      <c r="U4" s="23" t="n">
        <v>1</v>
      </c>
      <c r="V4" s="24" t="e">
        <f aca="false">#REF!-(#REF!*U4)</f>
        <v>#REF!</v>
      </c>
      <c r="W4" s="25" t="e">
        <f aca="false">(J4*#REF!)-(J4*L4)-(J4*N4)-(J4*O4)-(J4*P4)-(J4*Q4)-(J4*V4)</f>
        <v>#REF!</v>
      </c>
      <c r="X4" s="26"/>
      <c r="Y4" s="27"/>
    </row>
    <row r="5" customFormat="false" ht="10.5" hidden="false" customHeight="true" outlineLevel="0" collapsed="false">
      <c r="A5" s="130" t="n">
        <v>37112</v>
      </c>
      <c r="B5" s="130"/>
      <c r="C5" s="130" t="s">
        <v>24</v>
      </c>
      <c r="D5" s="68" t="n">
        <v>6</v>
      </c>
      <c r="E5" s="68" t="n">
        <v>6</v>
      </c>
      <c r="F5" s="131" t="n">
        <f aca="false">(E5-D5)+1</f>
        <v>1</v>
      </c>
      <c r="G5" s="132" t="s">
        <v>25</v>
      </c>
      <c r="H5" s="132" t="s">
        <v>112</v>
      </c>
      <c r="I5" s="68" t="n">
        <v>12</v>
      </c>
      <c r="J5" s="68" t="n">
        <f aca="false">I5*F5</f>
        <v>12</v>
      </c>
      <c r="K5" s="69"/>
      <c r="L5" s="64" t="n">
        <v>25</v>
      </c>
      <c r="M5" s="133" t="s">
        <v>34</v>
      </c>
      <c r="N5" s="65"/>
      <c r="O5" s="66"/>
      <c r="P5" s="66"/>
      <c r="Q5" s="67"/>
      <c r="R5" s="67"/>
      <c r="S5" s="68"/>
      <c r="T5" s="69" t="s">
        <v>115</v>
      </c>
      <c r="U5" s="70" t="n">
        <v>1</v>
      </c>
      <c r="V5" s="71" t="e">
        <f aca="false">#REF!-(#REF!*U5)</f>
        <v>#REF!</v>
      </c>
      <c r="W5" s="25" t="e">
        <f aca="false">(J5*#REF!)-(J5*L5)-(J5*N5)-(J5*O5)-(J5*P5)-(J5*Q5)-(J5*V5)</f>
        <v>#REF!</v>
      </c>
      <c r="X5" s="26"/>
      <c r="Y5" s="27"/>
    </row>
    <row r="6" customFormat="false" ht="10.5" hidden="false" customHeight="true" outlineLevel="0" collapsed="false">
      <c r="A6" s="134" t="n">
        <v>37112</v>
      </c>
      <c r="B6" s="134"/>
      <c r="C6" s="134" t="s">
        <v>24</v>
      </c>
      <c r="D6" s="135" t="n">
        <v>7</v>
      </c>
      <c r="E6" s="135" t="n">
        <v>7</v>
      </c>
      <c r="F6" s="136" t="n">
        <f aca="false">(E6-D6)+1</f>
        <v>1</v>
      </c>
      <c r="G6" s="137" t="s">
        <v>25</v>
      </c>
      <c r="H6" s="137" t="s">
        <v>34</v>
      </c>
      <c r="I6" s="135" t="n">
        <v>17</v>
      </c>
      <c r="J6" s="135" t="n">
        <f aca="false">I6*F6</f>
        <v>17</v>
      </c>
      <c r="K6" s="138"/>
      <c r="L6" s="139" t="n">
        <v>20</v>
      </c>
      <c r="M6" s="140" t="s">
        <v>67</v>
      </c>
      <c r="N6" s="141"/>
      <c r="O6" s="142"/>
      <c r="P6" s="142"/>
      <c r="Q6" s="143"/>
      <c r="R6" s="143"/>
      <c r="S6" s="135"/>
      <c r="T6" s="138" t="s">
        <v>116</v>
      </c>
      <c r="U6" s="144" t="n">
        <v>1</v>
      </c>
      <c r="V6" s="145" t="e">
        <f aca="false">#REF!-(#REF!*U6)</f>
        <v>#REF!</v>
      </c>
      <c r="W6" s="25" t="e">
        <f aca="false">(J6*#REF!)-(J6*L6)-(J6*N6)-(J6*O6)-(J6*P6)-(J6*Q6)-(J6*V6)</f>
        <v>#REF!</v>
      </c>
      <c r="X6" s="26"/>
      <c r="Y6" s="27"/>
    </row>
    <row r="7" customFormat="false" ht="10.5" hidden="false" customHeight="true" outlineLevel="0" collapsed="false">
      <c r="A7" s="146" t="n">
        <v>37112</v>
      </c>
      <c r="B7" s="146"/>
      <c r="C7" s="146" t="s">
        <v>24</v>
      </c>
      <c r="D7" s="147" t="n">
        <v>8</v>
      </c>
      <c r="E7" s="147" t="n">
        <v>8</v>
      </c>
      <c r="F7" s="148" t="n">
        <f aca="false">(E7-D7)+1</f>
        <v>1</v>
      </c>
      <c r="G7" s="149" t="s">
        <v>83</v>
      </c>
      <c r="H7" s="150" t="s">
        <v>84</v>
      </c>
      <c r="I7" s="147" t="n">
        <v>17</v>
      </c>
      <c r="J7" s="147" t="n">
        <f aca="false">I7*F7</f>
        <v>17</v>
      </c>
      <c r="K7" s="151" t="s">
        <v>117</v>
      </c>
      <c r="L7" s="152" t="n">
        <v>45</v>
      </c>
      <c r="M7" s="153" t="s">
        <v>67</v>
      </c>
      <c r="N7" s="154"/>
      <c r="O7" s="155"/>
      <c r="P7" s="155"/>
      <c r="Q7" s="156"/>
      <c r="R7" s="156"/>
      <c r="S7" s="147"/>
      <c r="T7" s="151" t="s">
        <v>118</v>
      </c>
      <c r="U7" s="157" t="n">
        <v>1</v>
      </c>
      <c r="V7" s="158" t="e">
        <f aca="false">#REF!-(#REF!*U7)</f>
        <v>#REF!</v>
      </c>
      <c r="W7" s="25" t="e">
        <f aca="false">(J7*#REF!)-(J7*L7)-(J7*N7)-(J7*O7)-(J7*P7)-(J7*Q7)-(J7*V7)</f>
        <v>#REF!</v>
      </c>
      <c r="X7" s="26"/>
      <c r="Y7" s="27"/>
    </row>
    <row r="8" customFormat="false" ht="10.5" hidden="false" customHeight="true" outlineLevel="0" collapsed="false">
      <c r="A8" s="146" t="n">
        <v>37112</v>
      </c>
      <c r="B8" s="146"/>
      <c r="C8" s="146" t="s">
        <v>24</v>
      </c>
      <c r="D8" s="147" t="n">
        <v>9</v>
      </c>
      <c r="E8" s="147" t="n">
        <v>9</v>
      </c>
      <c r="F8" s="148" t="n">
        <f aca="false">(E8-D8)+1</f>
        <v>1</v>
      </c>
      <c r="G8" s="149" t="s">
        <v>83</v>
      </c>
      <c r="H8" s="150" t="s">
        <v>84</v>
      </c>
      <c r="I8" s="147" t="n">
        <v>11</v>
      </c>
      <c r="J8" s="147" t="n">
        <f aca="false">I8*F8</f>
        <v>11</v>
      </c>
      <c r="K8" s="151" t="s">
        <v>117</v>
      </c>
      <c r="L8" s="152" t="n">
        <v>50</v>
      </c>
      <c r="M8" s="153" t="s">
        <v>67</v>
      </c>
      <c r="N8" s="154"/>
      <c r="O8" s="155"/>
      <c r="P8" s="155"/>
      <c r="Q8" s="156"/>
      <c r="R8" s="156"/>
      <c r="S8" s="147"/>
      <c r="T8" s="151" t="s">
        <v>118</v>
      </c>
      <c r="U8" s="157" t="n">
        <v>1</v>
      </c>
      <c r="V8" s="158" t="e">
        <f aca="false">#REF!-(#REF!*U8)</f>
        <v>#REF!</v>
      </c>
      <c r="W8" s="25" t="e">
        <f aca="false">(J8*#REF!)-(J8*L8)-(J8*N8)-(J8*O8)-(J8*P8)-(J8*Q8)-(J8*V8)</f>
        <v>#REF!</v>
      </c>
      <c r="X8" s="26"/>
      <c r="Y8" s="27"/>
    </row>
    <row r="9" customFormat="false" ht="10.5" hidden="false" customHeight="true" outlineLevel="0" collapsed="false">
      <c r="A9" s="134" t="n">
        <v>37112</v>
      </c>
      <c r="B9" s="134"/>
      <c r="C9" s="134" t="s">
        <v>24</v>
      </c>
      <c r="D9" s="135" t="n">
        <v>9</v>
      </c>
      <c r="E9" s="135" t="n">
        <v>9</v>
      </c>
      <c r="F9" s="136" t="n">
        <f aca="false">(E9-D9)+1</f>
        <v>1</v>
      </c>
      <c r="G9" s="137" t="s">
        <v>25</v>
      </c>
      <c r="H9" s="137" t="s">
        <v>34</v>
      </c>
      <c r="I9" s="135" t="n">
        <v>6</v>
      </c>
      <c r="J9" s="135" t="n">
        <f aca="false">I9*F9</f>
        <v>6</v>
      </c>
      <c r="K9" s="138"/>
      <c r="L9" s="139" t="n">
        <v>25</v>
      </c>
      <c r="M9" s="140" t="s">
        <v>67</v>
      </c>
      <c r="N9" s="141"/>
      <c r="O9" s="142"/>
      <c r="P9" s="142"/>
      <c r="Q9" s="143"/>
      <c r="R9" s="143"/>
      <c r="S9" s="135"/>
      <c r="T9" s="138" t="s">
        <v>116</v>
      </c>
      <c r="U9" s="144" t="n">
        <v>1</v>
      </c>
      <c r="V9" s="145" t="e">
        <f aca="false">#REF!-(#REF!*U9)</f>
        <v>#REF!</v>
      </c>
      <c r="W9" s="25" t="e">
        <f aca="false">(J9*#REF!)-(J9*L9)-(J9*N9)-(J9*O9)-(J9*P9)-(J9*Q9)-(J9*V9)</f>
        <v>#REF!</v>
      </c>
      <c r="X9" s="26"/>
      <c r="Y9" s="27"/>
    </row>
    <row r="10" customFormat="false" ht="10.5" hidden="false" customHeight="true" outlineLevel="0" collapsed="false">
      <c r="A10" s="159" t="n">
        <v>37112</v>
      </c>
      <c r="B10" s="159"/>
      <c r="C10" s="159" t="s">
        <v>24</v>
      </c>
      <c r="D10" s="160" t="n">
        <v>10</v>
      </c>
      <c r="E10" s="160" t="n">
        <v>10</v>
      </c>
      <c r="F10" s="161" t="n">
        <f aca="false">(E10-D10)+1</f>
        <v>1</v>
      </c>
      <c r="G10" s="162" t="s">
        <v>83</v>
      </c>
      <c r="H10" s="162" t="s">
        <v>90</v>
      </c>
      <c r="I10" s="160" t="n">
        <v>17</v>
      </c>
      <c r="J10" s="160" t="n">
        <f aca="false">I10*F10</f>
        <v>17</v>
      </c>
      <c r="K10" s="163" t="s">
        <v>117</v>
      </c>
      <c r="L10" s="164" t="n">
        <v>42</v>
      </c>
      <c r="M10" s="165" t="s">
        <v>67</v>
      </c>
      <c r="N10" s="166"/>
      <c r="O10" s="167"/>
      <c r="P10" s="167"/>
      <c r="Q10" s="168"/>
      <c r="R10" s="168"/>
      <c r="S10" s="160"/>
      <c r="T10" s="163" t="s">
        <v>119</v>
      </c>
      <c r="U10" s="169" t="n">
        <v>1</v>
      </c>
      <c r="V10" s="170" t="e">
        <f aca="false">#REF!-(#REF!*U10)</f>
        <v>#REF!</v>
      </c>
      <c r="W10" s="25" t="e">
        <f aca="false">(J10*#REF!)-(J10*L10)-(J10*N10)-(J10*O10)-(J10*P10)-(J10*Q10)-(J10*V10)</f>
        <v>#REF!</v>
      </c>
      <c r="X10" s="26"/>
      <c r="Y10" s="27"/>
    </row>
    <row r="11" customFormat="false" ht="10.5" hidden="false" customHeight="true" outlineLevel="0" collapsed="false">
      <c r="A11" s="28" t="n">
        <v>37112</v>
      </c>
      <c r="B11" s="28"/>
      <c r="C11" s="28" t="s">
        <v>24</v>
      </c>
      <c r="D11" s="29" t="n">
        <v>11</v>
      </c>
      <c r="E11" s="29" t="n">
        <v>12</v>
      </c>
      <c r="F11" s="30" t="n">
        <f aca="false">(E11-D11)+1</f>
        <v>2</v>
      </c>
      <c r="G11" s="31" t="s">
        <v>25</v>
      </c>
      <c r="H11" s="31" t="s">
        <v>46</v>
      </c>
      <c r="I11" s="29" t="n">
        <v>17</v>
      </c>
      <c r="J11" s="29" t="n">
        <f aca="false">I11*F11</f>
        <v>34</v>
      </c>
      <c r="K11" s="32"/>
      <c r="L11" s="171" t="n">
        <v>50</v>
      </c>
      <c r="M11" s="34" t="s">
        <v>67</v>
      </c>
      <c r="N11" s="35"/>
      <c r="O11" s="36"/>
      <c r="P11" s="36"/>
      <c r="Q11" s="37"/>
      <c r="R11" s="37"/>
      <c r="S11" s="29"/>
      <c r="T11" s="32" t="s">
        <v>120</v>
      </c>
      <c r="U11" s="38" t="n">
        <v>1</v>
      </c>
      <c r="V11" s="39" t="e">
        <f aca="false">#REF!-(#REF!*U11)</f>
        <v>#REF!</v>
      </c>
      <c r="W11" s="25" t="e">
        <f aca="false">(J11*#REF!)-(J11*L11)-(J11*N11)-(J11*O11)-(J11*P11)-(J11*Q11)-(J11*V11)</f>
        <v>#REF!</v>
      </c>
      <c r="X11" s="26"/>
      <c r="Y11" s="27"/>
    </row>
    <row r="12" customFormat="false" ht="10.5" hidden="false" customHeight="true" outlineLevel="0" collapsed="false">
      <c r="A12" s="159" t="n">
        <v>37112</v>
      </c>
      <c r="B12" s="159"/>
      <c r="C12" s="159" t="s">
        <v>24</v>
      </c>
      <c r="D12" s="160" t="n">
        <v>13</v>
      </c>
      <c r="E12" s="160" t="n">
        <v>15</v>
      </c>
      <c r="F12" s="161" t="n">
        <f aca="false">(E12-D12)+1</f>
        <v>3</v>
      </c>
      <c r="G12" s="162" t="s">
        <v>25</v>
      </c>
      <c r="H12" s="162" t="s">
        <v>90</v>
      </c>
      <c r="I12" s="160" t="n">
        <v>17</v>
      </c>
      <c r="J12" s="160" t="n">
        <f aca="false">I12*F12</f>
        <v>51</v>
      </c>
      <c r="K12" s="163"/>
      <c r="L12" s="164" t="n">
        <v>57</v>
      </c>
      <c r="M12" s="165" t="s">
        <v>67</v>
      </c>
      <c r="N12" s="166"/>
      <c r="O12" s="167"/>
      <c r="P12" s="167"/>
      <c r="Q12" s="168"/>
      <c r="R12" s="168"/>
      <c r="S12" s="160"/>
      <c r="T12" s="163" t="s">
        <v>119</v>
      </c>
      <c r="U12" s="169" t="n">
        <v>1</v>
      </c>
      <c r="V12" s="170" t="e">
        <f aca="false">#REF!-(#REF!*U12)</f>
        <v>#REF!</v>
      </c>
      <c r="W12" s="25" t="e">
        <f aca="false">(J12*#REF!)-(J12*L12)-(J12*N12)-(J12*O12)-(J12*P12)-(J12*Q12)-(J12*V12)</f>
        <v>#REF!</v>
      </c>
      <c r="X12" s="26"/>
      <c r="Y12" s="27"/>
    </row>
    <row r="13" customFormat="false" ht="10.5" hidden="false" customHeight="true" outlineLevel="0" collapsed="false">
      <c r="A13" s="100" t="n">
        <v>37112</v>
      </c>
      <c r="B13" s="100"/>
      <c r="C13" s="100" t="s">
        <v>24</v>
      </c>
      <c r="D13" s="76" t="n">
        <v>16</v>
      </c>
      <c r="E13" s="76" t="n">
        <v>17</v>
      </c>
      <c r="F13" s="101" t="n">
        <f aca="false">(E13-D13)+1</f>
        <v>2</v>
      </c>
      <c r="G13" s="102" t="s">
        <v>25</v>
      </c>
      <c r="H13" s="102" t="s">
        <v>27</v>
      </c>
      <c r="I13" s="76" t="n">
        <v>15</v>
      </c>
      <c r="J13" s="76" t="n">
        <f aca="false">I13*F13</f>
        <v>30</v>
      </c>
      <c r="K13" s="77"/>
      <c r="L13" s="172" t="n">
        <v>48</v>
      </c>
      <c r="M13" s="103" t="s">
        <v>67</v>
      </c>
      <c r="N13" s="73" t="n">
        <v>0.36</v>
      </c>
      <c r="O13" s="74"/>
      <c r="P13" s="74"/>
      <c r="Q13" s="75"/>
      <c r="R13" s="75"/>
      <c r="S13" s="76"/>
      <c r="T13" s="77" t="s">
        <v>121</v>
      </c>
      <c r="U13" s="78" t="n">
        <v>1</v>
      </c>
      <c r="V13" s="79" t="e">
        <f aca="false">#REF!-(#REF!*U13)</f>
        <v>#REF!</v>
      </c>
      <c r="W13" s="25" t="e">
        <f aca="false">(J13*#REF!)-(J13*L13)-(J13*N13)-(J13*O13)-(J13*P13)-(J13*Q13)-(J13*V13)</f>
        <v>#REF!</v>
      </c>
      <c r="X13" s="26"/>
      <c r="Y13" s="27"/>
    </row>
    <row r="14" customFormat="false" ht="10.5" hidden="false" customHeight="true" outlineLevel="0" collapsed="false">
      <c r="A14" s="173" t="n">
        <v>37112</v>
      </c>
      <c r="B14" s="173"/>
      <c r="C14" s="173" t="s">
        <v>24</v>
      </c>
      <c r="D14" s="174" t="n">
        <v>16</v>
      </c>
      <c r="E14" s="174" t="n">
        <v>17</v>
      </c>
      <c r="F14" s="175" t="n">
        <f aca="false">(E14-D14)+1</f>
        <v>2</v>
      </c>
      <c r="G14" s="176" t="s">
        <v>25</v>
      </c>
      <c r="H14" s="176" t="s">
        <v>122</v>
      </c>
      <c r="I14" s="174" t="n">
        <v>2</v>
      </c>
      <c r="J14" s="174" t="n">
        <f aca="false">I14*F14</f>
        <v>4</v>
      </c>
      <c r="K14" s="177"/>
      <c r="L14" s="178" t="n">
        <v>48</v>
      </c>
      <c r="M14" s="179" t="s">
        <v>67</v>
      </c>
      <c r="N14" s="180"/>
      <c r="O14" s="181"/>
      <c r="P14" s="181"/>
      <c r="Q14" s="182"/>
      <c r="R14" s="182"/>
      <c r="S14" s="174"/>
      <c r="T14" s="177" t="s">
        <v>123</v>
      </c>
      <c r="U14" s="183" t="n">
        <v>1</v>
      </c>
      <c r="V14" s="184" t="e">
        <f aca="false">#REF!-(#REF!*U14)</f>
        <v>#REF!</v>
      </c>
      <c r="W14" s="25" t="e">
        <f aca="false">(J14*#REF!)-(J14*L14)-(J14*N14)-(J14*O14)-(J14*P14)-(J14*Q14)-(J14*V14)</f>
        <v>#REF!</v>
      </c>
      <c r="X14" s="26"/>
      <c r="Y14" s="27"/>
    </row>
    <row r="15" customFormat="false" ht="10.5" hidden="false" customHeight="true" outlineLevel="0" collapsed="false">
      <c r="A15" s="173" t="n">
        <v>37112</v>
      </c>
      <c r="B15" s="173"/>
      <c r="C15" s="173" t="s">
        <v>24</v>
      </c>
      <c r="D15" s="174" t="n">
        <v>18</v>
      </c>
      <c r="E15" s="174" t="n">
        <v>18</v>
      </c>
      <c r="F15" s="175" t="n">
        <f aca="false">(E15-D15)+1</f>
        <v>1</v>
      </c>
      <c r="G15" s="176" t="s">
        <v>25</v>
      </c>
      <c r="H15" s="176" t="s">
        <v>122</v>
      </c>
      <c r="I15" s="174" t="n">
        <v>15</v>
      </c>
      <c r="J15" s="174" t="n">
        <f aca="false">I15*F15</f>
        <v>15</v>
      </c>
      <c r="K15" s="177"/>
      <c r="L15" s="178" t="n">
        <v>48</v>
      </c>
      <c r="M15" s="179" t="s">
        <v>67</v>
      </c>
      <c r="N15" s="180"/>
      <c r="O15" s="181"/>
      <c r="P15" s="181"/>
      <c r="Q15" s="182"/>
      <c r="R15" s="182"/>
      <c r="S15" s="174"/>
      <c r="T15" s="177" t="s">
        <v>123</v>
      </c>
      <c r="U15" s="183" t="n">
        <v>1</v>
      </c>
      <c r="V15" s="184" t="e">
        <f aca="false">#REF!-(#REF!*U15)</f>
        <v>#REF!</v>
      </c>
      <c r="W15" s="25" t="e">
        <f aca="false">(J15*#REF!)-(J15*L15)-(J15*N15)-(J15*O15)-(J15*P15)-(J15*Q15)-(J15*V15)</f>
        <v>#REF!</v>
      </c>
      <c r="X15" s="26"/>
      <c r="Y15" s="27"/>
    </row>
    <row r="16" customFormat="false" ht="10.5" hidden="false" customHeight="true" outlineLevel="0" collapsed="false">
      <c r="A16" s="134" t="n">
        <v>37112</v>
      </c>
      <c r="B16" s="134"/>
      <c r="C16" s="134" t="s">
        <v>24</v>
      </c>
      <c r="D16" s="135" t="n">
        <v>18</v>
      </c>
      <c r="E16" s="135" t="n">
        <v>18</v>
      </c>
      <c r="F16" s="136" t="n">
        <f aca="false">(E16-D16)+1</f>
        <v>1</v>
      </c>
      <c r="G16" s="137" t="s">
        <v>25</v>
      </c>
      <c r="H16" s="137" t="s">
        <v>34</v>
      </c>
      <c r="I16" s="135" t="n">
        <v>2</v>
      </c>
      <c r="J16" s="135" t="n">
        <f aca="false">I16*F16</f>
        <v>2</v>
      </c>
      <c r="K16" s="138"/>
      <c r="L16" s="185" t="n">
        <v>36</v>
      </c>
      <c r="M16" s="140" t="s">
        <v>67</v>
      </c>
      <c r="N16" s="141"/>
      <c r="O16" s="142"/>
      <c r="P16" s="142"/>
      <c r="Q16" s="143"/>
      <c r="R16" s="143"/>
      <c r="S16" s="135"/>
      <c r="T16" s="138" t="s">
        <v>116</v>
      </c>
      <c r="U16" s="144" t="n">
        <v>1</v>
      </c>
      <c r="V16" s="145" t="e">
        <f aca="false">#REF!-(#REF!*U16)</f>
        <v>#REF!</v>
      </c>
      <c r="W16" s="25" t="e">
        <f aca="false">(J16*#REF!)-(J16*L16)-(J16*N16)-(J16*O16)-(J16*P16)-(J16*Q16)-(J16*V16)</f>
        <v>#REF!</v>
      </c>
      <c r="X16" s="26"/>
      <c r="Y16" s="27"/>
    </row>
    <row r="17" customFormat="false" ht="10.5" hidden="false" customHeight="true" outlineLevel="0" collapsed="false">
      <c r="A17" s="134" t="n">
        <v>37112</v>
      </c>
      <c r="B17" s="134"/>
      <c r="C17" s="134" t="s">
        <v>24</v>
      </c>
      <c r="D17" s="135" t="n">
        <v>19</v>
      </c>
      <c r="E17" s="135" t="n">
        <v>22</v>
      </c>
      <c r="F17" s="136" t="n">
        <f aca="false">(E17-D17)+1</f>
        <v>4</v>
      </c>
      <c r="G17" s="137" t="s">
        <v>25</v>
      </c>
      <c r="H17" s="137" t="s">
        <v>34</v>
      </c>
      <c r="I17" s="135" t="n">
        <v>17</v>
      </c>
      <c r="J17" s="135" t="n">
        <f aca="false">I17*F17</f>
        <v>68</v>
      </c>
      <c r="K17" s="138"/>
      <c r="L17" s="185" t="n">
        <v>36</v>
      </c>
      <c r="M17" s="140" t="s">
        <v>67</v>
      </c>
      <c r="N17" s="141"/>
      <c r="O17" s="142"/>
      <c r="P17" s="142"/>
      <c r="Q17" s="143"/>
      <c r="R17" s="143"/>
      <c r="S17" s="135"/>
      <c r="T17" s="138" t="s">
        <v>116</v>
      </c>
      <c r="U17" s="144" t="n">
        <v>1</v>
      </c>
      <c r="V17" s="145" t="e">
        <f aca="false">#REF!-(#REF!*U17)</f>
        <v>#REF!</v>
      </c>
      <c r="W17" s="25" t="e">
        <f aca="false">(J17*#REF!)-(J17*L17)-(J17*N17)-(J17*O17)-(J17*P17)-(J17*Q17)-(J17*V17)</f>
        <v>#REF!</v>
      </c>
      <c r="X17" s="26"/>
      <c r="Y17" s="27"/>
    </row>
    <row r="18" customFormat="false" ht="10.5" hidden="false" customHeight="true" outlineLevel="0" collapsed="false">
      <c r="A18" s="130" t="n">
        <v>37112</v>
      </c>
      <c r="B18" s="130"/>
      <c r="C18" s="130" t="s">
        <v>24</v>
      </c>
      <c r="D18" s="68" t="n">
        <v>23</v>
      </c>
      <c r="E18" s="68" t="n">
        <v>24</v>
      </c>
      <c r="F18" s="131" t="n">
        <f aca="false">(E18-D18)+1</f>
        <v>2</v>
      </c>
      <c r="G18" s="132" t="s">
        <v>25</v>
      </c>
      <c r="H18" s="132" t="s">
        <v>112</v>
      </c>
      <c r="I18" s="68" t="n">
        <v>12</v>
      </c>
      <c r="J18" s="68" t="n">
        <f aca="false">I18*F18</f>
        <v>24</v>
      </c>
      <c r="K18" s="69"/>
      <c r="L18" s="64" t="n">
        <v>28</v>
      </c>
      <c r="M18" s="133" t="s">
        <v>34</v>
      </c>
      <c r="N18" s="65"/>
      <c r="O18" s="66"/>
      <c r="P18" s="66"/>
      <c r="Q18" s="67"/>
      <c r="R18" s="67"/>
      <c r="S18" s="68"/>
      <c r="T18" s="69" t="s">
        <v>115</v>
      </c>
      <c r="U18" s="70" t="n">
        <v>1</v>
      </c>
      <c r="V18" s="71" t="e">
        <f aca="false">#REF!-(#REF!*U18)</f>
        <v>#REF!</v>
      </c>
      <c r="W18" s="25" t="e">
        <f aca="false">(J18*#REF!)-(J18*L18)-(J18*N18)-(J18*O18)-(J18*P18)-(J18*Q18)-(J18*V18)</f>
        <v>#REF!</v>
      </c>
      <c r="X18" s="26"/>
      <c r="Y18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1" activeCellId="0" sqref="M2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3" min="2" style="0" width="9.06"/>
    <col collapsed="false" customWidth="false" hidden="true" outlineLevel="0" max="12" min="11" style="0" width="9.06"/>
    <col collapsed="false" customWidth="false" hidden="true" outlineLevel="0" max="26" min="15" style="0" width="9.06"/>
  </cols>
  <sheetData>
    <row r="1" customFormat="false" ht="27.7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5" t="s">
        <v>11</v>
      </c>
      <c r="M1" s="6" t="s">
        <v>12</v>
      </c>
      <c r="N1" s="7" t="s">
        <v>11</v>
      </c>
      <c r="O1" s="7" t="s">
        <v>13</v>
      </c>
      <c r="P1" s="8" t="s">
        <v>14</v>
      </c>
      <c r="Q1" s="8" t="s">
        <v>15</v>
      </c>
      <c r="R1" s="8" t="s">
        <v>16</v>
      </c>
      <c r="S1" s="5" t="s">
        <v>17</v>
      </c>
      <c r="T1" s="4" t="s">
        <v>18</v>
      </c>
      <c r="U1" s="7" t="s">
        <v>19</v>
      </c>
      <c r="V1" s="9" t="s">
        <v>20</v>
      </c>
      <c r="W1" s="10" t="s">
        <v>21</v>
      </c>
      <c r="X1" s="10" t="s">
        <v>22</v>
      </c>
      <c r="Y1" s="11" t="s">
        <v>23</v>
      </c>
      <c r="Z1" s="12"/>
    </row>
    <row r="3" customFormat="false" ht="10.5" hidden="false" customHeight="true" outlineLevel="0" collapsed="false">
      <c r="A3" s="28" t="n">
        <v>37113</v>
      </c>
      <c r="B3" s="28"/>
      <c r="C3" s="28" t="s">
        <v>24</v>
      </c>
      <c r="D3" s="29" t="n">
        <v>1</v>
      </c>
      <c r="E3" s="29" t="n">
        <v>1</v>
      </c>
      <c r="F3" s="30" t="n">
        <f aca="false">(E3-D3)+1</f>
        <v>1</v>
      </c>
      <c r="G3" s="31" t="s">
        <v>25</v>
      </c>
      <c r="H3" s="31" t="s">
        <v>46</v>
      </c>
      <c r="I3" s="29" t="n">
        <v>2</v>
      </c>
      <c r="J3" s="29" t="n">
        <f aca="false">I3*F3</f>
        <v>2</v>
      </c>
      <c r="K3" s="32"/>
      <c r="L3" s="33" t="n">
        <v>28</v>
      </c>
      <c r="M3" s="34" t="s">
        <v>112</v>
      </c>
      <c r="N3" s="33" t="n">
        <v>28</v>
      </c>
      <c r="O3" s="35"/>
      <c r="P3" s="36"/>
      <c r="Q3" s="36"/>
      <c r="R3" s="37"/>
      <c r="S3" s="37"/>
      <c r="T3" s="32" t="s">
        <v>124</v>
      </c>
      <c r="U3" s="32"/>
      <c r="V3" s="38" t="n">
        <v>1</v>
      </c>
      <c r="W3" s="39" t="n">
        <f aca="false">N3-(N3*V3)</f>
        <v>0</v>
      </c>
      <c r="X3" s="25" t="n">
        <f aca="false">(J3*N3)-(J3*L3)-(J3*O3)-(J3*P3)-(J3*Q3)-(J3*R3)-(J3*W3)</f>
        <v>0</v>
      </c>
      <c r="Y3" s="26"/>
      <c r="Z3" s="27"/>
    </row>
    <row r="4" customFormat="false" ht="10.5" hidden="false" customHeight="true" outlineLevel="0" collapsed="false">
      <c r="A4" s="13" t="n">
        <v>37113</v>
      </c>
      <c r="B4" s="13"/>
      <c r="C4" s="13" t="s">
        <v>24</v>
      </c>
      <c r="D4" s="14" t="n">
        <v>2</v>
      </c>
      <c r="E4" s="14" t="n">
        <v>4</v>
      </c>
      <c r="F4" s="15" t="n">
        <f aca="false">(E4-D4)+1</f>
        <v>3</v>
      </c>
      <c r="G4" s="16" t="s">
        <v>25</v>
      </c>
      <c r="H4" s="16" t="s">
        <v>34</v>
      </c>
      <c r="I4" s="14" t="n">
        <v>2</v>
      </c>
      <c r="J4" s="14" t="n">
        <f aca="false">I4*F4</f>
        <v>6</v>
      </c>
      <c r="K4" s="17"/>
      <c r="L4" s="18" t="n">
        <v>15</v>
      </c>
      <c r="M4" s="19" t="s">
        <v>112</v>
      </c>
      <c r="N4" s="18" t="n">
        <v>15</v>
      </c>
      <c r="O4" s="20"/>
      <c r="P4" s="21"/>
      <c r="Q4" s="21"/>
      <c r="R4" s="22"/>
      <c r="S4" s="22"/>
      <c r="T4" s="17" t="s">
        <v>125</v>
      </c>
      <c r="U4" s="17"/>
      <c r="V4" s="23" t="n">
        <v>1</v>
      </c>
      <c r="W4" s="24" t="n">
        <f aca="false">N4-(N4*V4)</f>
        <v>0</v>
      </c>
      <c r="X4" s="25" t="n">
        <f aca="false">(J4*N4)-(J4*L4)-(J4*O4)-(J4*P4)-(J4*Q4)-(J4*R4)-(J4*W4)</f>
        <v>0</v>
      </c>
      <c r="Y4" s="26"/>
      <c r="Z4" s="27"/>
    </row>
    <row r="5" customFormat="false" ht="10.5" hidden="false" customHeight="true" outlineLevel="0" collapsed="false">
      <c r="A5" s="146" t="n">
        <v>37113</v>
      </c>
      <c r="B5" s="146"/>
      <c r="C5" s="146" t="s">
        <v>24</v>
      </c>
      <c r="D5" s="147" t="n">
        <v>5</v>
      </c>
      <c r="E5" s="147" t="n">
        <v>6</v>
      </c>
      <c r="F5" s="148" t="n">
        <f aca="false">(E5-D5)+1</f>
        <v>2</v>
      </c>
      <c r="G5" s="149" t="s">
        <v>83</v>
      </c>
      <c r="H5" s="149" t="s">
        <v>84</v>
      </c>
      <c r="I5" s="147" t="n">
        <v>2</v>
      </c>
      <c r="J5" s="147" t="n">
        <f aca="false">I5*F5</f>
        <v>4</v>
      </c>
      <c r="K5" s="151"/>
      <c r="L5" s="186" t="n">
        <v>25</v>
      </c>
      <c r="M5" s="153" t="s">
        <v>112</v>
      </c>
      <c r="N5" s="186" t="n">
        <v>30</v>
      </c>
      <c r="O5" s="154"/>
      <c r="P5" s="155"/>
      <c r="Q5" s="155"/>
      <c r="R5" s="156"/>
      <c r="S5" s="156"/>
      <c r="T5" s="151" t="s">
        <v>126</v>
      </c>
      <c r="U5" s="151"/>
      <c r="V5" s="157" t="n">
        <v>1</v>
      </c>
      <c r="W5" s="158" t="n">
        <f aca="false">N5-(N5*V5)</f>
        <v>0</v>
      </c>
      <c r="X5" s="25" t="n">
        <f aca="false">(J5*N5)-(J5*L5)-(J5*O5)-(J5*P5)-(J5*Q5)-(J5*R5)-(J5*W5)</f>
        <v>20</v>
      </c>
      <c r="Y5" s="26"/>
      <c r="Z5" s="27"/>
    </row>
    <row r="6" customFormat="false" ht="10.5" hidden="false" customHeight="true" outlineLevel="0" collapsed="false">
      <c r="A6" s="100" t="n">
        <v>37113</v>
      </c>
      <c r="B6" s="100"/>
      <c r="C6" s="100" t="s">
        <v>24</v>
      </c>
      <c r="D6" s="76" t="n">
        <v>7</v>
      </c>
      <c r="E6" s="76" t="n">
        <v>7</v>
      </c>
      <c r="F6" s="101" t="n">
        <f aca="false">(E6-D6)+1</f>
        <v>1</v>
      </c>
      <c r="G6" s="102" t="s">
        <v>25</v>
      </c>
      <c r="H6" s="102" t="s">
        <v>112</v>
      </c>
      <c r="I6" s="76" t="n">
        <v>9</v>
      </c>
      <c r="J6" s="76" t="n">
        <f aca="false">I6*F6</f>
        <v>9</v>
      </c>
      <c r="K6" s="77"/>
      <c r="L6" s="72" t="n">
        <v>27</v>
      </c>
      <c r="M6" s="76" t="s">
        <v>37</v>
      </c>
      <c r="N6" s="72" t="n">
        <v>27</v>
      </c>
      <c r="O6" s="73"/>
      <c r="P6" s="74"/>
      <c r="Q6" s="74"/>
      <c r="R6" s="75"/>
      <c r="S6" s="75"/>
      <c r="T6" s="77" t="s">
        <v>127</v>
      </c>
      <c r="U6" s="77"/>
      <c r="V6" s="78" t="n">
        <v>1</v>
      </c>
      <c r="W6" s="79" t="n">
        <f aca="false">N6-(N6*V6)</f>
        <v>0</v>
      </c>
      <c r="X6" s="25" t="n">
        <f aca="false">(J6*N6)-(J6*L6)-(J6*O6)-(J6*P6)-(J6*Q6)-(J6*R6)-(J6*W6)</f>
        <v>0</v>
      </c>
      <c r="Y6" s="26"/>
      <c r="Z6" s="27"/>
    </row>
    <row r="7" customFormat="false" ht="10.5" hidden="false" customHeight="true" outlineLevel="0" collapsed="false">
      <c r="A7" s="100" t="n">
        <v>37113</v>
      </c>
      <c r="B7" s="100"/>
      <c r="C7" s="100" t="s">
        <v>24</v>
      </c>
      <c r="D7" s="76" t="n">
        <v>8</v>
      </c>
      <c r="E7" s="76" t="n">
        <v>8</v>
      </c>
      <c r="F7" s="101" t="n">
        <f aca="false">(E7-D7)+1</f>
        <v>1</v>
      </c>
      <c r="G7" s="102" t="s">
        <v>25</v>
      </c>
      <c r="H7" s="102" t="s">
        <v>112</v>
      </c>
      <c r="I7" s="76" t="n">
        <v>9</v>
      </c>
      <c r="J7" s="76" t="n">
        <f aca="false">I7*F7</f>
        <v>9</v>
      </c>
      <c r="K7" s="77"/>
      <c r="L7" s="72" t="n">
        <v>27</v>
      </c>
      <c r="M7" s="76" t="s">
        <v>37</v>
      </c>
      <c r="N7" s="72" t="n">
        <v>27</v>
      </c>
      <c r="O7" s="73"/>
      <c r="P7" s="74"/>
      <c r="Q7" s="74"/>
      <c r="R7" s="75"/>
      <c r="S7" s="75"/>
      <c r="T7" s="77" t="s">
        <v>127</v>
      </c>
      <c r="U7" s="77"/>
      <c r="V7" s="78" t="n">
        <v>1</v>
      </c>
      <c r="W7" s="79" t="n">
        <f aca="false">N7-(N7*V7)</f>
        <v>0</v>
      </c>
      <c r="X7" s="25" t="n">
        <f aca="false">(J7*N7)-(J7*L7)-(J7*O7)-(J7*P7)-(J7*Q7)-(J7*R7)-(J7*W7)</f>
        <v>0</v>
      </c>
      <c r="Y7" s="26"/>
      <c r="Z7" s="27"/>
    </row>
    <row r="8" customFormat="false" ht="10.5" hidden="false" customHeight="true" outlineLevel="0" collapsed="false">
      <c r="A8" s="100" t="n">
        <v>37113</v>
      </c>
      <c r="B8" s="100"/>
      <c r="C8" s="100" t="s">
        <v>24</v>
      </c>
      <c r="D8" s="76" t="n">
        <v>9</v>
      </c>
      <c r="E8" s="76" t="n">
        <v>9</v>
      </c>
      <c r="F8" s="101" t="n">
        <f aca="false">(E8-D8)+1</f>
        <v>1</v>
      </c>
      <c r="G8" s="102" t="s">
        <v>25</v>
      </c>
      <c r="H8" s="102" t="s">
        <v>112</v>
      </c>
      <c r="I8" s="76" t="n">
        <v>9</v>
      </c>
      <c r="J8" s="76" t="n">
        <f aca="false">I8*F8</f>
        <v>9</v>
      </c>
      <c r="K8" s="77"/>
      <c r="L8" s="72" t="n">
        <v>27</v>
      </c>
      <c r="M8" s="76" t="s">
        <v>37</v>
      </c>
      <c r="N8" s="72" t="n">
        <v>27</v>
      </c>
      <c r="O8" s="73"/>
      <c r="P8" s="74"/>
      <c r="Q8" s="74"/>
      <c r="R8" s="75"/>
      <c r="S8" s="75"/>
      <c r="T8" s="77" t="s">
        <v>127</v>
      </c>
      <c r="U8" s="77"/>
      <c r="V8" s="78" t="n">
        <v>1</v>
      </c>
      <c r="W8" s="79" t="n">
        <f aca="false">N8-(N8*V8)</f>
        <v>0</v>
      </c>
      <c r="X8" s="25" t="n">
        <f aca="false">(J8*N8)-(J8*L8)-(J8*O8)-(J8*P8)-(J8*Q8)-(J8*R8)-(J8*W8)</f>
        <v>0</v>
      </c>
      <c r="Y8" s="26"/>
      <c r="Z8" s="27"/>
    </row>
    <row r="9" customFormat="false" ht="10.5" hidden="false" customHeight="true" outlineLevel="0" collapsed="false">
      <c r="A9" s="100" t="n">
        <v>37113</v>
      </c>
      <c r="B9" s="100"/>
      <c r="C9" s="100" t="s">
        <v>24</v>
      </c>
      <c r="D9" s="76" t="n">
        <v>10</v>
      </c>
      <c r="E9" s="76" t="n">
        <v>10</v>
      </c>
      <c r="F9" s="101" t="n">
        <f aca="false">(E9-D9)+1</f>
        <v>1</v>
      </c>
      <c r="G9" s="102" t="s">
        <v>25</v>
      </c>
      <c r="H9" s="102" t="s">
        <v>112</v>
      </c>
      <c r="I9" s="76" t="n">
        <v>6</v>
      </c>
      <c r="J9" s="76" t="n">
        <f aca="false">I9*F9</f>
        <v>6</v>
      </c>
      <c r="K9" s="77"/>
      <c r="L9" s="72" t="n">
        <v>27</v>
      </c>
      <c r="M9" s="76" t="s">
        <v>37</v>
      </c>
      <c r="N9" s="72" t="n">
        <v>27</v>
      </c>
      <c r="O9" s="73"/>
      <c r="P9" s="74"/>
      <c r="Q9" s="74"/>
      <c r="R9" s="75"/>
      <c r="S9" s="75"/>
      <c r="T9" s="77" t="s">
        <v>127</v>
      </c>
      <c r="U9" s="77"/>
      <c r="V9" s="78" t="n">
        <v>1</v>
      </c>
      <c r="W9" s="79" t="n">
        <f aca="false">N9-(N9*V9)</f>
        <v>0</v>
      </c>
      <c r="X9" s="25" t="n">
        <f aca="false">(J9*N9)-(J9*L9)-(J9*O9)-(J9*P9)-(J9*Q9)-(J9*R9)-(J9*W9)</f>
        <v>0</v>
      </c>
      <c r="Y9" s="26"/>
      <c r="Z9" s="27"/>
    </row>
    <row r="10" customFormat="false" ht="10.5" hidden="false" customHeight="true" outlineLevel="0" collapsed="false">
      <c r="A10" s="13" t="n">
        <v>37113</v>
      </c>
      <c r="B10" s="13"/>
      <c r="C10" s="13" t="s">
        <v>24</v>
      </c>
      <c r="D10" s="14" t="n">
        <v>10</v>
      </c>
      <c r="E10" s="14" t="n">
        <v>10</v>
      </c>
      <c r="F10" s="15" t="n">
        <f aca="false">(E10-D10)+1</f>
        <v>1</v>
      </c>
      <c r="G10" s="16" t="s">
        <v>25</v>
      </c>
      <c r="H10" s="16" t="s">
        <v>112</v>
      </c>
      <c r="I10" s="14" t="n">
        <v>3</v>
      </c>
      <c r="J10" s="14" t="n">
        <f aca="false">I10*F10</f>
        <v>3</v>
      </c>
      <c r="K10" s="17"/>
      <c r="L10" s="18" t="n">
        <v>27</v>
      </c>
      <c r="M10" s="14" t="s">
        <v>34</v>
      </c>
      <c r="N10" s="18" t="n">
        <v>27</v>
      </c>
      <c r="O10" s="20"/>
      <c r="P10" s="21"/>
      <c r="Q10" s="21"/>
      <c r="R10" s="22"/>
      <c r="S10" s="22"/>
      <c r="T10" s="17" t="s">
        <v>128</v>
      </c>
      <c r="U10" s="17"/>
      <c r="V10" s="23" t="n">
        <v>1</v>
      </c>
      <c r="W10" s="24" t="n">
        <f aca="false">N10-(N10*V10)</f>
        <v>0</v>
      </c>
      <c r="X10" s="25" t="n">
        <f aca="false">(J10*N10)-(J10*L10)-(J10*O10)-(J10*P10)-(J10*Q10)-(J10*R10)-(J10*W10)</f>
        <v>0</v>
      </c>
      <c r="Y10" s="26"/>
      <c r="Z10" s="27"/>
    </row>
    <row r="11" customFormat="false" ht="10.5" hidden="false" customHeight="true" outlineLevel="0" collapsed="false">
      <c r="A11" s="13" t="n">
        <v>37113</v>
      </c>
      <c r="B11" s="13"/>
      <c r="C11" s="13" t="s">
        <v>24</v>
      </c>
      <c r="D11" s="14" t="n">
        <v>11</v>
      </c>
      <c r="E11" s="14" t="n">
        <v>17</v>
      </c>
      <c r="F11" s="15" t="n">
        <f aca="false">(E11-D11)+1</f>
        <v>7</v>
      </c>
      <c r="G11" s="16" t="s">
        <v>25</v>
      </c>
      <c r="H11" s="16" t="s">
        <v>112</v>
      </c>
      <c r="I11" s="14" t="n">
        <v>9</v>
      </c>
      <c r="J11" s="14" t="n">
        <f aca="false">I11*F11</f>
        <v>63</v>
      </c>
      <c r="K11" s="17"/>
      <c r="L11" s="18" t="n">
        <v>40</v>
      </c>
      <c r="M11" s="19" t="s">
        <v>34</v>
      </c>
      <c r="N11" s="18" t="n">
        <v>40</v>
      </c>
      <c r="O11" s="20"/>
      <c r="P11" s="21"/>
      <c r="Q11" s="21"/>
      <c r="R11" s="22"/>
      <c r="S11" s="22"/>
      <c r="T11" s="17" t="s">
        <v>128</v>
      </c>
      <c r="U11" s="17"/>
      <c r="V11" s="23" t="n">
        <v>1</v>
      </c>
      <c r="W11" s="24" t="n">
        <f aca="false">N11-(N11*V11)</f>
        <v>0</v>
      </c>
      <c r="X11" s="25" t="n">
        <f aca="false">(J11*N11)-(J11*L11)-(J11*O11)-(J11*P11)-(J11*Q11)-(J11*R11)-(J11*W11)</f>
        <v>0</v>
      </c>
      <c r="Y11" s="26"/>
      <c r="Z11" s="27"/>
    </row>
    <row r="12" customFormat="false" ht="10.5" hidden="false" customHeight="true" outlineLevel="0" collapsed="false">
      <c r="A12" s="13" t="n">
        <v>37113</v>
      </c>
      <c r="B12" s="13"/>
      <c r="C12" s="13" t="s">
        <v>24</v>
      </c>
      <c r="D12" s="14" t="n">
        <v>19</v>
      </c>
      <c r="E12" s="14" t="n">
        <v>20</v>
      </c>
      <c r="F12" s="15" t="n">
        <f aca="false">(E12-D12)+1</f>
        <v>2</v>
      </c>
      <c r="G12" s="16" t="s">
        <v>25</v>
      </c>
      <c r="H12" s="16" t="s">
        <v>112</v>
      </c>
      <c r="I12" s="14" t="n">
        <v>9</v>
      </c>
      <c r="J12" s="14" t="n">
        <f aca="false">I12*F12</f>
        <v>18</v>
      </c>
      <c r="K12" s="17"/>
      <c r="L12" s="18" t="n">
        <v>43</v>
      </c>
      <c r="M12" s="14" t="s">
        <v>39</v>
      </c>
      <c r="N12" s="18" t="n">
        <v>43</v>
      </c>
      <c r="O12" s="20"/>
      <c r="P12" s="21"/>
      <c r="Q12" s="21"/>
      <c r="R12" s="22"/>
      <c r="S12" s="22"/>
      <c r="T12" s="17" t="s">
        <v>129</v>
      </c>
      <c r="U12" s="17"/>
      <c r="V12" s="23" t="n">
        <v>1</v>
      </c>
      <c r="W12" s="24" t="n">
        <f aca="false">N12-(N12*V12)</f>
        <v>0</v>
      </c>
      <c r="X12" s="25" t="n">
        <f aca="false">(J12*N12)-(J12*L12)-(J12*O12)-(J12*P12)-(J12*Q12)-(J12*R12)-(J12*W12)</f>
        <v>0</v>
      </c>
      <c r="Y12" s="26"/>
      <c r="Z12" s="27"/>
    </row>
    <row r="13" customFormat="false" ht="10.5" hidden="false" customHeight="true" outlineLevel="0" collapsed="false">
      <c r="A13" s="13" t="n">
        <v>37113</v>
      </c>
      <c r="B13" s="13"/>
      <c r="C13" s="13" t="s">
        <v>24</v>
      </c>
      <c r="D13" s="14" t="n">
        <v>21</v>
      </c>
      <c r="E13" s="14" t="n">
        <v>21</v>
      </c>
      <c r="F13" s="15" t="n">
        <f aca="false">(E13-D13)+1</f>
        <v>1</v>
      </c>
      <c r="G13" s="16" t="s">
        <v>25</v>
      </c>
      <c r="H13" s="16" t="s">
        <v>112</v>
      </c>
      <c r="I13" s="14" t="n">
        <v>9</v>
      </c>
      <c r="J13" s="14" t="n">
        <f aca="false">I13*F13</f>
        <v>9</v>
      </c>
      <c r="K13" s="17"/>
      <c r="L13" s="18" t="n">
        <v>42</v>
      </c>
      <c r="M13" s="14" t="s">
        <v>39</v>
      </c>
      <c r="N13" s="18" t="n">
        <v>42</v>
      </c>
      <c r="O13" s="20"/>
      <c r="P13" s="21"/>
      <c r="Q13" s="21"/>
      <c r="R13" s="22"/>
      <c r="S13" s="22"/>
      <c r="T13" s="17" t="s">
        <v>129</v>
      </c>
      <c r="U13" s="17"/>
      <c r="V13" s="23" t="n">
        <v>1</v>
      </c>
      <c r="W13" s="24" t="n">
        <f aca="false">N13-(N13*V13)</f>
        <v>0</v>
      </c>
      <c r="X13" s="25" t="n">
        <f aca="false">(J13*N13)-(J13*L13)-(J13*O13)-(J13*P13)-(J13*Q13)-(J13*R13)-(J13*W13)</f>
        <v>0</v>
      </c>
      <c r="Y13" s="26"/>
      <c r="Z13" s="27"/>
    </row>
    <row r="14" customFormat="false" ht="10.5" hidden="false" customHeight="true" outlineLevel="0" collapsed="false">
      <c r="A14" s="13" t="n">
        <v>37113</v>
      </c>
      <c r="B14" s="13"/>
      <c r="C14" s="13" t="s">
        <v>24</v>
      </c>
      <c r="D14" s="14" t="n">
        <v>22</v>
      </c>
      <c r="E14" s="14" t="n">
        <v>22</v>
      </c>
      <c r="F14" s="15" t="n">
        <f aca="false">(E14-D14)+1</f>
        <v>1</v>
      </c>
      <c r="G14" s="16" t="s">
        <v>25</v>
      </c>
      <c r="H14" s="16" t="s">
        <v>112</v>
      </c>
      <c r="I14" s="14" t="n">
        <v>9</v>
      </c>
      <c r="J14" s="14" t="n">
        <f aca="false">I14*F14</f>
        <v>9</v>
      </c>
      <c r="K14" s="17"/>
      <c r="L14" s="18" t="n">
        <v>42</v>
      </c>
      <c r="M14" s="14" t="s">
        <v>39</v>
      </c>
      <c r="N14" s="18" t="n">
        <v>42</v>
      </c>
      <c r="O14" s="20"/>
      <c r="P14" s="21"/>
      <c r="Q14" s="21"/>
      <c r="R14" s="22"/>
      <c r="S14" s="22"/>
      <c r="T14" s="17" t="s">
        <v>129</v>
      </c>
      <c r="U14" s="17"/>
      <c r="V14" s="23" t="n">
        <v>1</v>
      </c>
      <c r="W14" s="24" t="n">
        <f aca="false">N14-(N14*V14)</f>
        <v>0</v>
      </c>
      <c r="X14" s="25" t="n">
        <f aca="false">(J14*N14)-(J14*L14)-(J14*O14)-(J14*P14)-(J14*Q14)-(J14*R14)-(J14*W14)</f>
        <v>0</v>
      </c>
      <c r="Y14" s="26"/>
      <c r="Z14" s="27"/>
    </row>
    <row r="16" customFormat="false" ht="10.5" hidden="false" customHeight="true" outlineLevel="0" collapsed="false">
      <c r="A16" s="13" t="n">
        <v>37113</v>
      </c>
      <c r="B16" s="13"/>
      <c r="C16" s="13" t="s">
        <v>24</v>
      </c>
      <c r="D16" s="14" t="n">
        <v>23</v>
      </c>
      <c r="E16" s="14" t="n">
        <v>24</v>
      </c>
      <c r="F16" s="15" t="n">
        <f aca="false">(E16-D16)+1</f>
        <v>2</v>
      </c>
      <c r="G16" s="16" t="s">
        <v>25</v>
      </c>
      <c r="H16" s="16" t="s">
        <v>46</v>
      </c>
      <c r="I16" s="14" t="n">
        <v>10</v>
      </c>
      <c r="J16" s="14" t="n">
        <f aca="false">I16*F16</f>
        <v>20</v>
      </c>
      <c r="K16" s="17"/>
      <c r="L16" s="18" t="n">
        <v>32</v>
      </c>
      <c r="M16" s="16" t="s">
        <v>112</v>
      </c>
      <c r="N16" s="18" t="n">
        <v>32</v>
      </c>
      <c r="O16" s="20"/>
      <c r="P16" s="21"/>
      <c r="Q16" s="21"/>
      <c r="R16" s="22"/>
      <c r="S16" s="22"/>
      <c r="T16" s="17" t="s">
        <v>130</v>
      </c>
      <c r="U16" s="17"/>
      <c r="V16" s="23" t="n">
        <v>1</v>
      </c>
      <c r="W16" s="24" t="n">
        <f aca="false">N16-(N16*V16)</f>
        <v>0</v>
      </c>
      <c r="X16" s="25" t="n">
        <f aca="false">(J16*N16)-(J16*L16)-(J16*O16)-(J16*P16)-(J16*Q16)-(J16*R16)-(J16*W16)</f>
        <v>0</v>
      </c>
      <c r="Y16" s="26"/>
      <c r="Z16" s="27"/>
    </row>
    <row r="17" customFormat="false" ht="10.5" hidden="false" customHeight="true" outlineLevel="0" collapsed="false">
      <c r="A17" s="13" t="n">
        <v>37113</v>
      </c>
      <c r="B17" s="13"/>
      <c r="C17" s="13" t="s">
        <v>24</v>
      </c>
      <c r="D17" s="14" t="n">
        <v>23</v>
      </c>
      <c r="E17" s="14" t="n">
        <v>24</v>
      </c>
      <c r="F17" s="15" t="n">
        <f aca="false">(E17-D17)+1</f>
        <v>2</v>
      </c>
      <c r="G17" s="16" t="s">
        <v>48</v>
      </c>
      <c r="H17" s="16" t="s">
        <v>131</v>
      </c>
      <c r="I17" s="14" t="n">
        <v>5</v>
      </c>
      <c r="J17" s="14" t="n">
        <f aca="false">I17*F17</f>
        <v>10</v>
      </c>
      <c r="K17" s="17"/>
      <c r="L17" s="18" t="n">
        <v>30</v>
      </c>
      <c r="M17" s="16" t="s">
        <v>112</v>
      </c>
      <c r="N17" s="18" t="n">
        <v>30</v>
      </c>
      <c r="O17" s="20"/>
      <c r="P17" s="21"/>
      <c r="Q17" s="21"/>
      <c r="R17" s="22"/>
      <c r="S17" s="22"/>
      <c r="T17" s="17" t="s">
        <v>132</v>
      </c>
      <c r="U17" s="17"/>
      <c r="V17" s="23" t="n">
        <v>1</v>
      </c>
      <c r="W17" s="24" t="n">
        <f aca="false">N17-(N17*V17)</f>
        <v>0</v>
      </c>
      <c r="X17" s="25" t="n">
        <f aca="false">(J17*N17)-(J17*L17)-(J17*O17)-(J17*P17)-(J17*Q17)-(J17*R17)-(J17*W17)</f>
        <v>0</v>
      </c>
      <c r="Y17" s="26"/>
      <c r="Z1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2001-08-02T12:32:34Z</dcterms:created>
  <dc:creator>Kate Symes</dc:creator>
  <dc:description/>
  <dc:language>en-US</dc:language>
  <cp:lastModifiedBy>Kate Symes</cp:lastModifiedBy>
  <cp:lastPrinted>2001-08-20T13:11:40Z</cp:lastPrinted>
  <dcterms:modified xsi:type="dcterms:W3CDTF">2001-08-20T13:11:47Z</dcterms:modified>
  <cp:revision>0</cp:revision>
  <dc:subject/>
  <dc:title/>
</cp:coreProperties>
</file>