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ve" sheetId="1" state="visible" r:id="rId3"/>
    <sheet name="SC-Permian" sheetId="2" state="visible" r:id="rId4"/>
    <sheet name="SC-SJ" sheetId="3" state="visible" r:id="rId5"/>
  </sheets>
  <definedNames>
    <definedName function="true" hidden="false" name="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<sst xmlns="http://schemas.openxmlformats.org/spreadsheetml/2006/main" count="74" uniqueCount="39">
  <si>
    <t xml:space="preserve">DF</t>
  </si>
  <si>
    <t xml:space="preserve">NYMEX</t>
  </si>
  <si>
    <t xml:space="preserve">INT</t>
  </si>
  <si>
    <t xml:space="preserve">VOL</t>
  </si>
  <si>
    <t xml:space="preserve">IF-ELPO/SJ</t>
  </si>
  <si>
    <t xml:space="preserve">IF-ELPO/PERMIAN</t>
  </si>
  <si>
    <t xml:space="preserve">NGI-SOCAL (Basis)</t>
  </si>
  <si>
    <t xml:space="preserve">SOCAL</t>
  </si>
  <si>
    <t xml:space="preserve">PERMIAN</t>
  </si>
  <si>
    <t xml:space="preserve">SJ</t>
  </si>
  <si>
    <t xml:space="preserve">H:\1ZiminLu\1Zimin\OptionLibrary\Asian2\ResidOpt\Debug\residOpt.dll</t>
  </si>
  <si>
    <t xml:space="preserve">Valuation Date</t>
  </si>
  <si>
    <t xml:space="preserve">StripVol</t>
  </si>
  <si>
    <t xml:space="preserve">daily volume (mmBTU)</t>
  </si>
  <si>
    <t xml:space="preserve">KJKKKKBK</t>
  </si>
  <si>
    <t xml:space="preserve">Fuel</t>
  </si>
  <si>
    <t xml:space="preserve">Forward Price Correlation</t>
  </si>
  <si>
    <t xml:space="preserve">mat</t>
  </si>
  <si>
    <t xml:space="preserve">Permian</t>
  </si>
  <si>
    <t xml:space="preserve">Volalitity</t>
  </si>
  <si>
    <t xml:space="preserve">Int Rate</t>
  </si>
  <si>
    <t xml:space="preserve">Days</t>
  </si>
  <si>
    <t xml:space="preserve">Volume</t>
  </si>
  <si>
    <t xml:space="preserve">PV Volume</t>
  </si>
  <si>
    <t xml:space="preserve">Rows</t>
  </si>
  <si>
    <t xml:space="preserve">Years</t>
  </si>
  <si>
    <t xml:space="preserve">Strip (Socal)</t>
  </si>
  <si>
    <t xml:space="preserve">Strip (Permian)</t>
  </si>
  <si>
    <t xml:space="preserve">Spread</t>
  </si>
  <si>
    <t xml:space="preserve">Strip Vol (SOCAL)</t>
  </si>
  <si>
    <t xml:space="preserve">Strip Vol (Permian)</t>
  </si>
  <si>
    <t xml:space="preserve">Strike</t>
  </si>
  <si>
    <t xml:space="preserve">Int</t>
  </si>
  <si>
    <t xml:space="preserve">Correl</t>
  </si>
  <si>
    <t xml:space="preserve">Correl+1%</t>
  </si>
  <si>
    <t xml:space="preserve">T(days)</t>
  </si>
  <si>
    <t xml:space="preserve">Total Intrinsic Value</t>
  </si>
  <si>
    <t xml:space="preserve">Option Value</t>
  </si>
  <si>
    <t xml:space="preserve">Option Value(+1%)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</si>
</sst>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mmm\-dd\-yy"/>
    <numFmt numFmtId="166" formatCode="[$-409]m/d/yyyy"/>
    <numFmt numFmtId="167" formatCode="_(* #,##0.00_);_(* \(#,##0.00\);_(* \-??_);_(@_)"/>
    <numFmt numFmtId="168" formatCode="_(* #,##0_);_(* \(#,##0\);_(* \-??_);_(@_)"/>
    <numFmt numFmtId="169" formatCode="0%"/>
    <numFmt numFmtId="170" formatCode="0"/>
    <numFmt numFmtId="171" formatCode="0.000%"/>
    <numFmt numFmtId="172" formatCode="_(* #,##0.0000_);_(* \(#,##0.0000\);_(* \-??_);_(@_)"/>
    <numFmt numFmtId="173" formatCode="0.0%"/>
    <numFmt numFmtId="174" formatCode="0.0000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00CCFF"/>
        <bgColor rgb="FF33CCCC"/>
      </patternFill>
    </fill>
    <fill>
      <patternFill patternType="solid">
        <fgColor rgb="FF00FFFF"/>
        <bgColor rgb="FF00FFFF"/>
      </patternFill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7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rve Fetch 97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Curve!$D$9:$D$119</c:f>
              <c:numCache>
                <c:formatCode>mmm\-dd\-yy</c:formatCode>
                <c:ptCount val="111"/>
                <c:pt idx="0">
                  <c:v>36800</c:v>
                </c:pt>
                <c:pt idx="1">
                  <c:v>36831</c:v>
                </c:pt>
                <c:pt idx="2">
                  <c:v>36861</c:v>
                </c:pt>
                <c:pt idx="3">
                  <c:v>36892</c:v>
                </c:pt>
                <c:pt idx="4">
                  <c:v>36923</c:v>
                </c:pt>
                <c:pt idx="5">
                  <c:v>36951</c:v>
                </c:pt>
                <c:pt idx="6">
                  <c:v>36982</c:v>
                </c:pt>
                <c:pt idx="7">
                  <c:v>37012</c:v>
                </c:pt>
                <c:pt idx="8">
                  <c:v>37043</c:v>
                </c:pt>
                <c:pt idx="9">
                  <c:v>37073</c:v>
                </c:pt>
                <c:pt idx="10">
                  <c:v>37104</c:v>
                </c:pt>
                <c:pt idx="11">
                  <c:v>37135</c:v>
                </c:pt>
                <c:pt idx="12">
                  <c:v>37165</c:v>
                </c:pt>
                <c:pt idx="13">
                  <c:v>37196</c:v>
                </c:pt>
                <c:pt idx="14">
                  <c:v>37226</c:v>
                </c:pt>
                <c:pt idx="15">
                  <c:v>37257</c:v>
                </c:pt>
                <c:pt idx="16">
                  <c:v>37288</c:v>
                </c:pt>
                <c:pt idx="17">
                  <c:v>37316</c:v>
                </c:pt>
                <c:pt idx="18">
                  <c:v>37347</c:v>
                </c:pt>
                <c:pt idx="19">
                  <c:v>37377</c:v>
                </c:pt>
                <c:pt idx="20">
                  <c:v>37408</c:v>
                </c:pt>
                <c:pt idx="21">
                  <c:v>37438</c:v>
                </c:pt>
                <c:pt idx="22">
                  <c:v>37469</c:v>
                </c:pt>
                <c:pt idx="23">
                  <c:v>37500</c:v>
                </c:pt>
                <c:pt idx="24">
                  <c:v>37530</c:v>
                </c:pt>
                <c:pt idx="25">
                  <c:v>37561</c:v>
                </c:pt>
                <c:pt idx="26">
                  <c:v>37591</c:v>
                </c:pt>
                <c:pt idx="27">
                  <c:v>37622</c:v>
                </c:pt>
                <c:pt idx="28">
                  <c:v>37653</c:v>
                </c:pt>
                <c:pt idx="29">
                  <c:v>37681</c:v>
                </c:pt>
                <c:pt idx="30">
                  <c:v>37712</c:v>
                </c:pt>
                <c:pt idx="31">
                  <c:v>37742</c:v>
                </c:pt>
                <c:pt idx="32">
                  <c:v>37773</c:v>
                </c:pt>
                <c:pt idx="33">
                  <c:v>37803</c:v>
                </c:pt>
                <c:pt idx="34">
                  <c:v>37834</c:v>
                </c:pt>
                <c:pt idx="35">
                  <c:v>37865</c:v>
                </c:pt>
                <c:pt idx="36">
                  <c:v>37895</c:v>
                </c:pt>
                <c:pt idx="37">
                  <c:v>37926</c:v>
                </c:pt>
                <c:pt idx="38">
                  <c:v>37956</c:v>
                </c:pt>
                <c:pt idx="39">
                  <c:v>37987</c:v>
                </c:pt>
                <c:pt idx="40">
                  <c:v>38018</c:v>
                </c:pt>
                <c:pt idx="41">
                  <c:v>38047</c:v>
                </c:pt>
                <c:pt idx="42">
                  <c:v>38078</c:v>
                </c:pt>
                <c:pt idx="43">
                  <c:v>38108</c:v>
                </c:pt>
                <c:pt idx="44">
                  <c:v>38139</c:v>
                </c:pt>
                <c:pt idx="45">
                  <c:v>38169</c:v>
                </c:pt>
                <c:pt idx="46">
                  <c:v>38200</c:v>
                </c:pt>
                <c:pt idx="47">
                  <c:v>38231</c:v>
                </c:pt>
                <c:pt idx="48">
                  <c:v>38261</c:v>
                </c:pt>
                <c:pt idx="49">
                  <c:v>38292</c:v>
                </c:pt>
                <c:pt idx="50">
                  <c:v>38322</c:v>
                </c:pt>
                <c:pt idx="51">
                  <c:v>38353</c:v>
                </c:pt>
                <c:pt idx="52">
                  <c:v>38384</c:v>
                </c:pt>
                <c:pt idx="53">
                  <c:v>38412</c:v>
                </c:pt>
                <c:pt idx="54">
                  <c:v>38443</c:v>
                </c:pt>
                <c:pt idx="55">
                  <c:v>38473</c:v>
                </c:pt>
                <c:pt idx="56">
                  <c:v>38504</c:v>
                </c:pt>
                <c:pt idx="57">
                  <c:v>38534</c:v>
                </c:pt>
                <c:pt idx="58">
                  <c:v>38565</c:v>
                </c:pt>
                <c:pt idx="59">
                  <c:v>38596</c:v>
                </c:pt>
                <c:pt idx="60">
                  <c:v>38626</c:v>
                </c:pt>
                <c:pt idx="61">
                  <c:v>38657</c:v>
                </c:pt>
                <c:pt idx="62">
                  <c:v>38687</c:v>
                </c:pt>
                <c:pt idx="63">
                  <c:v>38718</c:v>
                </c:pt>
                <c:pt idx="64">
                  <c:v>38749</c:v>
                </c:pt>
                <c:pt idx="65">
                  <c:v>38777</c:v>
                </c:pt>
                <c:pt idx="66">
                  <c:v>38808</c:v>
                </c:pt>
                <c:pt idx="67">
                  <c:v>38838</c:v>
                </c:pt>
                <c:pt idx="68">
                  <c:v>38869</c:v>
                </c:pt>
                <c:pt idx="69">
                  <c:v>38899</c:v>
                </c:pt>
                <c:pt idx="70">
                  <c:v>38930</c:v>
                </c:pt>
                <c:pt idx="71">
                  <c:v>38961</c:v>
                </c:pt>
                <c:pt idx="72">
                  <c:v>38991</c:v>
                </c:pt>
                <c:pt idx="73">
                  <c:v>39022</c:v>
                </c:pt>
                <c:pt idx="74">
                  <c:v>39052</c:v>
                </c:pt>
                <c:pt idx="75">
                  <c:v>39083</c:v>
                </c:pt>
                <c:pt idx="76">
                  <c:v>39114</c:v>
                </c:pt>
                <c:pt idx="77">
                  <c:v>39142</c:v>
                </c:pt>
                <c:pt idx="78">
                  <c:v>39173</c:v>
                </c:pt>
                <c:pt idx="79">
                  <c:v>39203</c:v>
                </c:pt>
                <c:pt idx="80">
                  <c:v>39234</c:v>
                </c:pt>
                <c:pt idx="81">
                  <c:v>39264</c:v>
                </c:pt>
                <c:pt idx="82">
                  <c:v>39295</c:v>
                </c:pt>
                <c:pt idx="83">
                  <c:v>39326</c:v>
                </c:pt>
                <c:pt idx="84">
                  <c:v>39356</c:v>
                </c:pt>
                <c:pt idx="85">
                  <c:v>39387</c:v>
                </c:pt>
                <c:pt idx="86">
                  <c:v>39417</c:v>
                </c:pt>
                <c:pt idx="87">
                  <c:v>39448</c:v>
                </c:pt>
                <c:pt idx="88">
                  <c:v>39479</c:v>
                </c:pt>
                <c:pt idx="89">
                  <c:v>39508</c:v>
                </c:pt>
                <c:pt idx="90">
                  <c:v>39539</c:v>
                </c:pt>
                <c:pt idx="91">
                  <c:v>39569</c:v>
                </c:pt>
                <c:pt idx="92">
                  <c:v>39600</c:v>
                </c:pt>
                <c:pt idx="93">
                  <c:v>39630</c:v>
                </c:pt>
                <c:pt idx="94">
                  <c:v>39661</c:v>
                </c:pt>
                <c:pt idx="95">
                  <c:v>39692</c:v>
                </c:pt>
                <c:pt idx="96">
                  <c:v>39722</c:v>
                </c:pt>
                <c:pt idx="97">
                  <c:v>39753</c:v>
                </c:pt>
                <c:pt idx="98">
                  <c:v>39783</c:v>
                </c:pt>
                <c:pt idx="99">
                  <c:v>39814</c:v>
                </c:pt>
                <c:pt idx="100">
                  <c:v>39845</c:v>
                </c:pt>
                <c:pt idx="101">
                  <c:v>39873</c:v>
                </c:pt>
                <c:pt idx="102">
                  <c:v>39904</c:v>
                </c:pt>
                <c:pt idx="103">
                  <c:v>39934</c:v>
                </c:pt>
                <c:pt idx="104">
                  <c:v>39965</c:v>
                </c:pt>
                <c:pt idx="105">
                  <c:v>39995</c:v>
                </c:pt>
                <c:pt idx="106">
                  <c:v>40026</c:v>
                </c:pt>
                <c:pt idx="107">
                  <c:v>40057</c:v>
                </c:pt>
                <c:pt idx="108">
                  <c:v>40087</c:v>
                </c:pt>
                <c:pt idx="109">
                  <c:v>40118</c:v>
                </c:pt>
                <c:pt idx="110">
                  <c:v>40148</c:v>
                </c:pt>
              </c:numCache>
            </c:numRef>
          </c:xVal>
          <c:yVal>
            <c:numRef>
              <c:f>Curve!$E$9:$E$119</c:f>
              <c:numCache>
                <c:formatCode>General</c:formatCode>
                <c:ptCount val="111"/>
                <c:pt idx="0">
                  <c:v>4.998</c:v>
                </c:pt>
                <c:pt idx="1">
                  <c:v>5.1</c:v>
                </c:pt>
                <c:pt idx="2">
                  <c:v>5.187</c:v>
                </c:pt>
                <c:pt idx="3">
                  <c:v>5.14</c:v>
                </c:pt>
                <c:pt idx="4">
                  <c:v>4.865</c:v>
                </c:pt>
                <c:pt idx="5">
                  <c:v>4.58</c:v>
                </c:pt>
                <c:pt idx="6">
                  <c:v>4.285</c:v>
                </c:pt>
                <c:pt idx="7">
                  <c:v>4.185</c:v>
                </c:pt>
                <c:pt idx="8">
                  <c:v>4.18</c:v>
                </c:pt>
                <c:pt idx="9">
                  <c:v>4.165</c:v>
                </c:pt>
                <c:pt idx="10">
                  <c:v>4.16</c:v>
                </c:pt>
                <c:pt idx="11">
                  <c:v>4.132</c:v>
                </c:pt>
                <c:pt idx="12">
                  <c:v>4.115</c:v>
                </c:pt>
                <c:pt idx="13">
                  <c:v>4.22</c:v>
                </c:pt>
                <c:pt idx="14">
                  <c:v>4.3</c:v>
                </c:pt>
                <c:pt idx="15">
                  <c:v>4.265</c:v>
                </c:pt>
                <c:pt idx="16">
                  <c:v>4.05</c:v>
                </c:pt>
                <c:pt idx="17">
                  <c:v>3.865</c:v>
                </c:pt>
                <c:pt idx="18">
                  <c:v>3.643</c:v>
                </c:pt>
                <c:pt idx="19">
                  <c:v>3.555</c:v>
                </c:pt>
                <c:pt idx="20">
                  <c:v>3.533</c:v>
                </c:pt>
                <c:pt idx="21">
                  <c:v>3.531</c:v>
                </c:pt>
                <c:pt idx="22">
                  <c:v>3.536</c:v>
                </c:pt>
                <c:pt idx="23">
                  <c:v>3.531</c:v>
                </c:pt>
                <c:pt idx="24">
                  <c:v>3.546</c:v>
                </c:pt>
                <c:pt idx="25">
                  <c:v>3.638</c:v>
                </c:pt>
                <c:pt idx="26">
                  <c:v>3.72</c:v>
                </c:pt>
                <c:pt idx="27">
                  <c:v>3.708</c:v>
                </c:pt>
                <c:pt idx="28">
                  <c:v>3.566</c:v>
                </c:pt>
                <c:pt idx="29">
                  <c:v>3.396</c:v>
                </c:pt>
                <c:pt idx="30">
                  <c:v>3.218</c:v>
                </c:pt>
                <c:pt idx="31">
                  <c:v>3.198</c:v>
                </c:pt>
                <c:pt idx="32">
                  <c:v>3.218</c:v>
                </c:pt>
                <c:pt idx="33">
                  <c:v>3.24</c:v>
                </c:pt>
                <c:pt idx="34">
                  <c:v>3.261</c:v>
                </c:pt>
                <c:pt idx="35">
                  <c:v>3.251</c:v>
                </c:pt>
                <c:pt idx="36">
                  <c:v>3.266</c:v>
                </c:pt>
                <c:pt idx="37">
                  <c:v>3.358</c:v>
                </c:pt>
                <c:pt idx="38">
                  <c:v>3.44</c:v>
                </c:pt>
                <c:pt idx="39">
                  <c:v>3.565</c:v>
                </c:pt>
                <c:pt idx="40">
                  <c:v>3.427</c:v>
                </c:pt>
                <c:pt idx="41">
                  <c:v>3.26</c:v>
                </c:pt>
                <c:pt idx="42">
                  <c:v>3.085</c:v>
                </c:pt>
                <c:pt idx="43">
                  <c:v>3.066</c:v>
                </c:pt>
                <c:pt idx="44">
                  <c:v>3.087</c:v>
                </c:pt>
                <c:pt idx="45">
                  <c:v>3.109</c:v>
                </c:pt>
                <c:pt idx="46">
                  <c:v>3.13</c:v>
                </c:pt>
                <c:pt idx="47">
                  <c:v>3.119</c:v>
                </c:pt>
                <c:pt idx="48">
                  <c:v>3.133</c:v>
                </c:pt>
                <c:pt idx="49">
                  <c:v>3.22</c:v>
                </c:pt>
                <c:pt idx="50">
                  <c:v>3.299</c:v>
                </c:pt>
                <c:pt idx="51">
                  <c:v>3.502</c:v>
                </c:pt>
                <c:pt idx="52">
                  <c:v>3.368</c:v>
                </c:pt>
                <c:pt idx="53">
                  <c:v>3.204</c:v>
                </c:pt>
                <c:pt idx="54">
                  <c:v>3.032</c:v>
                </c:pt>
                <c:pt idx="55">
                  <c:v>3.014</c:v>
                </c:pt>
                <c:pt idx="56">
                  <c:v>3.036</c:v>
                </c:pt>
                <c:pt idx="57">
                  <c:v>3.058</c:v>
                </c:pt>
                <c:pt idx="58">
                  <c:v>3.079</c:v>
                </c:pt>
                <c:pt idx="59">
                  <c:v>3.067</c:v>
                </c:pt>
                <c:pt idx="60">
                  <c:v>3.08</c:v>
                </c:pt>
                <c:pt idx="61">
                  <c:v>3.162</c:v>
                </c:pt>
                <c:pt idx="62">
                  <c:v>3.238</c:v>
                </c:pt>
                <c:pt idx="63">
                  <c:v>3.484</c:v>
                </c:pt>
                <c:pt idx="64">
                  <c:v>3.354</c:v>
                </c:pt>
                <c:pt idx="65">
                  <c:v>3.193</c:v>
                </c:pt>
                <c:pt idx="66">
                  <c:v>3.024</c:v>
                </c:pt>
                <c:pt idx="67">
                  <c:v>3.007</c:v>
                </c:pt>
                <c:pt idx="68">
                  <c:v>3.03</c:v>
                </c:pt>
                <c:pt idx="69">
                  <c:v>3.052</c:v>
                </c:pt>
                <c:pt idx="70">
                  <c:v>3.073</c:v>
                </c:pt>
                <c:pt idx="71">
                  <c:v>3.06</c:v>
                </c:pt>
                <c:pt idx="72">
                  <c:v>3.072</c:v>
                </c:pt>
                <c:pt idx="73">
                  <c:v>3.149</c:v>
                </c:pt>
                <c:pt idx="74">
                  <c:v>3.222</c:v>
                </c:pt>
                <c:pt idx="75">
                  <c:v>3.491</c:v>
                </c:pt>
                <c:pt idx="76">
                  <c:v>3.365</c:v>
                </c:pt>
                <c:pt idx="77">
                  <c:v>3.207</c:v>
                </c:pt>
                <c:pt idx="78">
                  <c:v>3.041</c:v>
                </c:pt>
                <c:pt idx="79">
                  <c:v>3.025</c:v>
                </c:pt>
                <c:pt idx="80">
                  <c:v>3.049</c:v>
                </c:pt>
                <c:pt idx="81">
                  <c:v>3.071</c:v>
                </c:pt>
                <c:pt idx="82">
                  <c:v>3.092</c:v>
                </c:pt>
                <c:pt idx="83">
                  <c:v>3.078</c:v>
                </c:pt>
                <c:pt idx="84">
                  <c:v>3.089</c:v>
                </c:pt>
                <c:pt idx="85">
                  <c:v>3.161</c:v>
                </c:pt>
                <c:pt idx="86">
                  <c:v>3.231</c:v>
                </c:pt>
                <c:pt idx="87">
                  <c:v>3.513</c:v>
                </c:pt>
                <c:pt idx="88">
                  <c:v>3.391</c:v>
                </c:pt>
                <c:pt idx="89">
                  <c:v>3.236</c:v>
                </c:pt>
                <c:pt idx="90">
                  <c:v>3.073</c:v>
                </c:pt>
                <c:pt idx="91">
                  <c:v>3.058</c:v>
                </c:pt>
                <c:pt idx="92">
                  <c:v>3.083</c:v>
                </c:pt>
                <c:pt idx="93">
                  <c:v>3.105</c:v>
                </c:pt>
                <c:pt idx="94">
                  <c:v>3.126</c:v>
                </c:pt>
                <c:pt idx="95">
                  <c:v>3.111</c:v>
                </c:pt>
                <c:pt idx="96">
                  <c:v>3.121</c:v>
                </c:pt>
                <c:pt idx="97">
                  <c:v>3.188</c:v>
                </c:pt>
                <c:pt idx="98">
                  <c:v>3.255</c:v>
                </c:pt>
                <c:pt idx="99">
                  <c:v>3.545</c:v>
                </c:pt>
                <c:pt idx="100">
                  <c:v>3.427</c:v>
                </c:pt>
                <c:pt idx="101">
                  <c:v>3.275</c:v>
                </c:pt>
                <c:pt idx="102">
                  <c:v>3.115</c:v>
                </c:pt>
                <c:pt idx="103">
                  <c:v>3.101</c:v>
                </c:pt>
                <c:pt idx="104">
                  <c:v>3.127</c:v>
                </c:pt>
                <c:pt idx="105">
                  <c:v>3.149</c:v>
                </c:pt>
                <c:pt idx="106">
                  <c:v>3.17</c:v>
                </c:pt>
                <c:pt idx="107">
                  <c:v>3.154</c:v>
                </c:pt>
                <c:pt idx="108">
                  <c:v>3.163</c:v>
                </c:pt>
                <c:pt idx="109">
                  <c:v>3.225</c:v>
                </c:pt>
                <c:pt idx="110">
                  <c:v>3.289</c:v>
                </c:pt>
              </c:numCache>
            </c:numRef>
          </c:yVal>
          <c:smooth val="1"/>
        </c:ser>
        <c:axId val="72355613"/>
        <c:axId val="65332070"/>
      </c:scatterChart>
      <c:valAx>
        <c:axId val="72355613"/>
        <c:scaling>
          <c:orientation val="minMax"/>
        </c:scaling>
        <c:delete val="0"/>
        <c:axPos val="b"/>
        <c:numFmt formatCode="mmm\-dd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32070"/>
        <c:crossesAt val="0"/>
        <c:crossBetween val="midCat"/>
      </c:valAx>
      <c:valAx>
        <c:axId val="6533207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355613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'SC-Permian'!$C$7:$C$66</c:f>
              <c:numCache>
                <c:formatCode>mmm\-dd\-yy</c:formatCode>
                <c:ptCount val="60"/>
                <c:pt idx="0">
                  <c:v>36831</c:v>
                </c:pt>
                <c:pt idx="1">
                  <c:v>36861</c:v>
                </c:pt>
                <c:pt idx="2">
                  <c:v>36892</c:v>
                </c:pt>
                <c:pt idx="3">
                  <c:v>36923</c:v>
                </c:pt>
                <c:pt idx="4">
                  <c:v>36951</c:v>
                </c:pt>
                <c:pt idx="5">
                  <c:v>36982</c:v>
                </c:pt>
                <c:pt idx="6">
                  <c:v>37012</c:v>
                </c:pt>
                <c:pt idx="7">
                  <c:v>37043</c:v>
                </c:pt>
                <c:pt idx="8">
                  <c:v>37073</c:v>
                </c:pt>
                <c:pt idx="9">
                  <c:v>37104</c:v>
                </c:pt>
                <c:pt idx="10">
                  <c:v>37135</c:v>
                </c:pt>
                <c:pt idx="11">
                  <c:v>37165</c:v>
                </c:pt>
                <c:pt idx="12">
                  <c:v>37196</c:v>
                </c:pt>
                <c:pt idx="13">
                  <c:v>37226</c:v>
                </c:pt>
                <c:pt idx="14">
                  <c:v>37257</c:v>
                </c:pt>
                <c:pt idx="15">
                  <c:v>37288</c:v>
                </c:pt>
                <c:pt idx="16">
                  <c:v>37316</c:v>
                </c:pt>
                <c:pt idx="17">
                  <c:v>37347</c:v>
                </c:pt>
                <c:pt idx="18">
                  <c:v>37377</c:v>
                </c:pt>
                <c:pt idx="19">
                  <c:v>37408</c:v>
                </c:pt>
                <c:pt idx="20">
                  <c:v>37438</c:v>
                </c:pt>
                <c:pt idx="21">
                  <c:v>37469</c:v>
                </c:pt>
                <c:pt idx="22">
                  <c:v>37500</c:v>
                </c:pt>
                <c:pt idx="23">
                  <c:v>37530</c:v>
                </c:pt>
                <c:pt idx="24">
                  <c:v>37561</c:v>
                </c:pt>
                <c:pt idx="25">
                  <c:v>37591</c:v>
                </c:pt>
                <c:pt idx="26">
                  <c:v>37622</c:v>
                </c:pt>
                <c:pt idx="27">
                  <c:v>37653</c:v>
                </c:pt>
                <c:pt idx="28">
                  <c:v>37681</c:v>
                </c:pt>
                <c:pt idx="29">
                  <c:v>37712</c:v>
                </c:pt>
                <c:pt idx="30">
                  <c:v>37742</c:v>
                </c:pt>
                <c:pt idx="31">
                  <c:v>37773</c:v>
                </c:pt>
                <c:pt idx="32">
                  <c:v>37803</c:v>
                </c:pt>
                <c:pt idx="33">
                  <c:v>37834</c:v>
                </c:pt>
                <c:pt idx="34">
                  <c:v>37865</c:v>
                </c:pt>
                <c:pt idx="35">
                  <c:v>37895</c:v>
                </c:pt>
                <c:pt idx="36">
                  <c:v>37926</c:v>
                </c:pt>
                <c:pt idx="37">
                  <c:v>37956</c:v>
                </c:pt>
                <c:pt idx="38">
                  <c:v>37987</c:v>
                </c:pt>
                <c:pt idx="39">
                  <c:v>38018</c:v>
                </c:pt>
                <c:pt idx="40">
                  <c:v>38047</c:v>
                </c:pt>
                <c:pt idx="41">
                  <c:v>38078</c:v>
                </c:pt>
                <c:pt idx="42">
                  <c:v>38108</c:v>
                </c:pt>
                <c:pt idx="43">
                  <c:v>38139</c:v>
                </c:pt>
                <c:pt idx="44">
                  <c:v>38169</c:v>
                </c:pt>
                <c:pt idx="45">
                  <c:v>38200</c:v>
                </c:pt>
                <c:pt idx="46">
                  <c:v>38231</c:v>
                </c:pt>
                <c:pt idx="47">
                  <c:v>38261</c:v>
                </c:pt>
                <c:pt idx="48">
                  <c:v>38292</c:v>
                </c:pt>
                <c:pt idx="49">
                  <c:v>38322</c:v>
                </c:pt>
                <c:pt idx="50">
                  <c:v>38353</c:v>
                </c:pt>
                <c:pt idx="51">
                  <c:v>38384</c:v>
                </c:pt>
                <c:pt idx="52">
                  <c:v>38412</c:v>
                </c:pt>
                <c:pt idx="53">
                  <c:v>38443</c:v>
                </c:pt>
                <c:pt idx="54">
                  <c:v>38473</c:v>
                </c:pt>
                <c:pt idx="55">
                  <c:v>38504</c:v>
                </c:pt>
                <c:pt idx="56">
                  <c:v>38534</c:v>
                </c:pt>
                <c:pt idx="57">
                  <c:v>38565</c:v>
                </c:pt>
                <c:pt idx="58">
                  <c:v>38596</c:v>
                </c:pt>
                <c:pt idx="59">
                  <c:v>38626</c:v>
                </c:pt>
              </c:numCache>
            </c:numRef>
          </c:xVal>
          <c:yVal>
            <c:numRef>
              <c:f>'SC-Permian'!$D$7:$D$66</c:f>
              <c:numCache>
                <c:formatCode>General</c:formatCode>
                <c:ptCount val="60"/>
                <c:pt idx="0">
                  <c:v>5.9</c:v>
                </c:pt>
                <c:pt idx="1">
                  <c:v>5.677</c:v>
                </c:pt>
                <c:pt idx="2">
                  <c:v>5.43</c:v>
                </c:pt>
                <c:pt idx="3">
                  <c:v>5.0375</c:v>
                </c:pt>
                <c:pt idx="4">
                  <c:v>4.7125</c:v>
                </c:pt>
                <c:pt idx="5">
                  <c:v>4.3275</c:v>
                </c:pt>
                <c:pt idx="6">
                  <c:v>4.26</c:v>
                </c:pt>
                <c:pt idx="7">
                  <c:v>4.275</c:v>
                </c:pt>
                <c:pt idx="8">
                  <c:v>5.0675</c:v>
                </c:pt>
                <c:pt idx="9">
                  <c:v>5.1025</c:v>
                </c:pt>
                <c:pt idx="10">
                  <c:v>5.057</c:v>
                </c:pt>
                <c:pt idx="11">
                  <c:v>4.3375</c:v>
                </c:pt>
                <c:pt idx="12">
                  <c:v>4.52</c:v>
                </c:pt>
                <c:pt idx="13">
                  <c:v>4.6</c:v>
                </c:pt>
                <c:pt idx="14">
                  <c:v>4.565</c:v>
                </c:pt>
                <c:pt idx="15">
                  <c:v>4.35</c:v>
                </c:pt>
                <c:pt idx="16">
                  <c:v>4.165</c:v>
                </c:pt>
                <c:pt idx="17">
                  <c:v>4.013</c:v>
                </c:pt>
                <c:pt idx="18">
                  <c:v>3.925</c:v>
                </c:pt>
                <c:pt idx="19">
                  <c:v>3.903</c:v>
                </c:pt>
                <c:pt idx="20">
                  <c:v>3.901</c:v>
                </c:pt>
                <c:pt idx="21">
                  <c:v>3.906</c:v>
                </c:pt>
                <c:pt idx="22">
                  <c:v>3.901</c:v>
                </c:pt>
                <c:pt idx="23">
                  <c:v>3.916</c:v>
                </c:pt>
                <c:pt idx="24">
                  <c:v>3.888</c:v>
                </c:pt>
                <c:pt idx="25">
                  <c:v>3.97</c:v>
                </c:pt>
                <c:pt idx="26">
                  <c:v>3.958</c:v>
                </c:pt>
                <c:pt idx="27">
                  <c:v>3.816</c:v>
                </c:pt>
                <c:pt idx="28">
                  <c:v>3.646</c:v>
                </c:pt>
                <c:pt idx="29">
                  <c:v>3.498</c:v>
                </c:pt>
                <c:pt idx="30">
                  <c:v>3.478</c:v>
                </c:pt>
                <c:pt idx="31">
                  <c:v>3.498</c:v>
                </c:pt>
                <c:pt idx="32">
                  <c:v>3.52</c:v>
                </c:pt>
                <c:pt idx="33">
                  <c:v>3.541</c:v>
                </c:pt>
                <c:pt idx="34">
                  <c:v>3.531</c:v>
                </c:pt>
                <c:pt idx="35">
                  <c:v>3.546</c:v>
                </c:pt>
                <c:pt idx="36">
                  <c:v>3.538</c:v>
                </c:pt>
                <c:pt idx="37">
                  <c:v>3.62</c:v>
                </c:pt>
                <c:pt idx="38">
                  <c:v>3.745</c:v>
                </c:pt>
                <c:pt idx="39">
                  <c:v>3.607</c:v>
                </c:pt>
                <c:pt idx="40">
                  <c:v>3.44</c:v>
                </c:pt>
                <c:pt idx="41">
                  <c:v>3.395</c:v>
                </c:pt>
                <c:pt idx="42">
                  <c:v>3.376</c:v>
                </c:pt>
                <c:pt idx="43">
                  <c:v>3.397</c:v>
                </c:pt>
                <c:pt idx="44">
                  <c:v>3.419</c:v>
                </c:pt>
                <c:pt idx="45">
                  <c:v>3.44</c:v>
                </c:pt>
                <c:pt idx="46">
                  <c:v>3.429</c:v>
                </c:pt>
                <c:pt idx="47">
                  <c:v>3.443</c:v>
                </c:pt>
                <c:pt idx="48">
                  <c:v>3.36</c:v>
                </c:pt>
                <c:pt idx="49">
                  <c:v>3.439</c:v>
                </c:pt>
                <c:pt idx="50">
                  <c:v>3.642</c:v>
                </c:pt>
                <c:pt idx="51">
                  <c:v>3.508</c:v>
                </c:pt>
                <c:pt idx="52">
                  <c:v>3.344</c:v>
                </c:pt>
                <c:pt idx="53">
                  <c:v>3.347</c:v>
                </c:pt>
                <c:pt idx="54">
                  <c:v>3.329</c:v>
                </c:pt>
                <c:pt idx="55">
                  <c:v>3.351</c:v>
                </c:pt>
                <c:pt idx="56">
                  <c:v>3.373</c:v>
                </c:pt>
                <c:pt idx="57">
                  <c:v>3.394</c:v>
                </c:pt>
                <c:pt idx="58">
                  <c:v>3.382</c:v>
                </c:pt>
                <c:pt idx="59">
                  <c:v>3.395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'SC-Permian'!$C$7:$C$66</c:f>
              <c:numCache>
                <c:formatCode>mmm\-dd\-yy</c:formatCode>
                <c:ptCount val="60"/>
                <c:pt idx="0">
                  <c:v>36831</c:v>
                </c:pt>
                <c:pt idx="1">
                  <c:v>36861</c:v>
                </c:pt>
                <c:pt idx="2">
                  <c:v>36892</c:v>
                </c:pt>
                <c:pt idx="3">
                  <c:v>36923</c:v>
                </c:pt>
                <c:pt idx="4">
                  <c:v>36951</c:v>
                </c:pt>
                <c:pt idx="5">
                  <c:v>36982</c:v>
                </c:pt>
                <c:pt idx="6">
                  <c:v>37012</c:v>
                </c:pt>
                <c:pt idx="7">
                  <c:v>37043</c:v>
                </c:pt>
                <c:pt idx="8">
                  <c:v>37073</c:v>
                </c:pt>
                <c:pt idx="9">
                  <c:v>37104</c:v>
                </c:pt>
                <c:pt idx="10">
                  <c:v>37135</c:v>
                </c:pt>
                <c:pt idx="11">
                  <c:v>37165</c:v>
                </c:pt>
                <c:pt idx="12">
                  <c:v>37196</c:v>
                </c:pt>
                <c:pt idx="13">
                  <c:v>37226</c:v>
                </c:pt>
                <c:pt idx="14">
                  <c:v>37257</c:v>
                </c:pt>
                <c:pt idx="15">
                  <c:v>37288</c:v>
                </c:pt>
                <c:pt idx="16">
                  <c:v>37316</c:v>
                </c:pt>
                <c:pt idx="17">
                  <c:v>37347</c:v>
                </c:pt>
                <c:pt idx="18">
                  <c:v>37377</c:v>
                </c:pt>
                <c:pt idx="19">
                  <c:v>37408</c:v>
                </c:pt>
                <c:pt idx="20">
                  <c:v>37438</c:v>
                </c:pt>
                <c:pt idx="21">
                  <c:v>37469</c:v>
                </c:pt>
                <c:pt idx="22">
                  <c:v>37500</c:v>
                </c:pt>
                <c:pt idx="23">
                  <c:v>37530</c:v>
                </c:pt>
                <c:pt idx="24">
                  <c:v>37561</c:v>
                </c:pt>
                <c:pt idx="25">
                  <c:v>37591</c:v>
                </c:pt>
                <c:pt idx="26">
                  <c:v>37622</c:v>
                </c:pt>
                <c:pt idx="27">
                  <c:v>37653</c:v>
                </c:pt>
                <c:pt idx="28">
                  <c:v>37681</c:v>
                </c:pt>
                <c:pt idx="29">
                  <c:v>37712</c:v>
                </c:pt>
                <c:pt idx="30">
                  <c:v>37742</c:v>
                </c:pt>
                <c:pt idx="31">
                  <c:v>37773</c:v>
                </c:pt>
                <c:pt idx="32">
                  <c:v>37803</c:v>
                </c:pt>
                <c:pt idx="33">
                  <c:v>37834</c:v>
                </c:pt>
                <c:pt idx="34">
                  <c:v>37865</c:v>
                </c:pt>
                <c:pt idx="35">
                  <c:v>37895</c:v>
                </c:pt>
                <c:pt idx="36">
                  <c:v>37926</c:v>
                </c:pt>
                <c:pt idx="37">
                  <c:v>37956</c:v>
                </c:pt>
                <c:pt idx="38">
                  <c:v>37987</c:v>
                </c:pt>
                <c:pt idx="39">
                  <c:v>38018</c:v>
                </c:pt>
                <c:pt idx="40">
                  <c:v>38047</c:v>
                </c:pt>
                <c:pt idx="41">
                  <c:v>38078</c:v>
                </c:pt>
                <c:pt idx="42">
                  <c:v>38108</c:v>
                </c:pt>
                <c:pt idx="43">
                  <c:v>38139</c:v>
                </c:pt>
                <c:pt idx="44">
                  <c:v>38169</c:v>
                </c:pt>
                <c:pt idx="45">
                  <c:v>38200</c:v>
                </c:pt>
                <c:pt idx="46">
                  <c:v>38231</c:v>
                </c:pt>
                <c:pt idx="47">
                  <c:v>38261</c:v>
                </c:pt>
                <c:pt idx="48">
                  <c:v>38292</c:v>
                </c:pt>
                <c:pt idx="49">
                  <c:v>38322</c:v>
                </c:pt>
                <c:pt idx="50">
                  <c:v>38353</c:v>
                </c:pt>
                <c:pt idx="51">
                  <c:v>38384</c:v>
                </c:pt>
                <c:pt idx="52">
                  <c:v>38412</c:v>
                </c:pt>
                <c:pt idx="53">
                  <c:v>38443</c:v>
                </c:pt>
                <c:pt idx="54">
                  <c:v>38473</c:v>
                </c:pt>
                <c:pt idx="55">
                  <c:v>38504</c:v>
                </c:pt>
                <c:pt idx="56">
                  <c:v>38534</c:v>
                </c:pt>
                <c:pt idx="57">
                  <c:v>38565</c:v>
                </c:pt>
                <c:pt idx="58">
                  <c:v>38596</c:v>
                </c:pt>
                <c:pt idx="59">
                  <c:v>38626</c:v>
                </c:pt>
              </c:numCache>
            </c:numRef>
          </c:xVal>
          <c:yVal>
            <c:numRef>
              <c:f>'SC-Permian'!$E$7:$E$66</c:f>
              <c:numCache>
                <c:formatCode>General</c:formatCode>
                <c:ptCount val="60"/>
                <c:pt idx="0">
                  <c:v>4.93</c:v>
                </c:pt>
                <c:pt idx="1">
                  <c:v>5.022</c:v>
                </c:pt>
                <c:pt idx="2">
                  <c:v>4.975</c:v>
                </c:pt>
                <c:pt idx="3">
                  <c:v>4.7</c:v>
                </c:pt>
                <c:pt idx="4">
                  <c:v>4.4125</c:v>
                </c:pt>
                <c:pt idx="5">
                  <c:v>4.1425</c:v>
                </c:pt>
                <c:pt idx="6">
                  <c:v>4.0425</c:v>
                </c:pt>
                <c:pt idx="7">
                  <c:v>4.0375</c:v>
                </c:pt>
                <c:pt idx="8">
                  <c:v>4.0225</c:v>
                </c:pt>
                <c:pt idx="9">
                  <c:v>4.0175</c:v>
                </c:pt>
                <c:pt idx="10">
                  <c:v>3.9895</c:v>
                </c:pt>
                <c:pt idx="11">
                  <c:v>3.9725</c:v>
                </c:pt>
                <c:pt idx="12">
                  <c:v>4.08</c:v>
                </c:pt>
                <c:pt idx="13">
                  <c:v>4.165</c:v>
                </c:pt>
                <c:pt idx="14">
                  <c:v>4.13</c:v>
                </c:pt>
                <c:pt idx="15">
                  <c:v>3.915</c:v>
                </c:pt>
                <c:pt idx="16">
                  <c:v>3.725</c:v>
                </c:pt>
                <c:pt idx="17">
                  <c:v>3.5155</c:v>
                </c:pt>
                <c:pt idx="18">
                  <c:v>3.4275</c:v>
                </c:pt>
                <c:pt idx="19">
                  <c:v>3.4055</c:v>
                </c:pt>
                <c:pt idx="20">
                  <c:v>3.4035</c:v>
                </c:pt>
                <c:pt idx="21">
                  <c:v>3.4085</c:v>
                </c:pt>
                <c:pt idx="22">
                  <c:v>3.4035</c:v>
                </c:pt>
                <c:pt idx="23">
                  <c:v>3.4185</c:v>
                </c:pt>
                <c:pt idx="24">
                  <c:v>3.498</c:v>
                </c:pt>
                <c:pt idx="25">
                  <c:v>3.585</c:v>
                </c:pt>
                <c:pt idx="26">
                  <c:v>3.573</c:v>
                </c:pt>
                <c:pt idx="27">
                  <c:v>3.431</c:v>
                </c:pt>
                <c:pt idx="28">
                  <c:v>3.256</c:v>
                </c:pt>
                <c:pt idx="29">
                  <c:v>3.093</c:v>
                </c:pt>
                <c:pt idx="30">
                  <c:v>3.073</c:v>
                </c:pt>
                <c:pt idx="31">
                  <c:v>3.093</c:v>
                </c:pt>
                <c:pt idx="32">
                  <c:v>3.115</c:v>
                </c:pt>
                <c:pt idx="33">
                  <c:v>3.136</c:v>
                </c:pt>
                <c:pt idx="34">
                  <c:v>3.126</c:v>
                </c:pt>
                <c:pt idx="35">
                  <c:v>3.141</c:v>
                </c:pt>
                <c:pt idx="36">
                  <c:v>3.2205</c:v>
                </c:pt>
                <c:pt idx="37">
                  <c:v>3.3075</c:v>
                </c:pt>
                <c:pt idx="38">
                  <c:v>3.4325</c:v>
                </c:pt>
                <c:pt idx="39">
                  <c:v>3.2945</c:v>
                </c:pt>
                <c:pt idx="40">
                  <c:v>3.1225</c:v>
                </c:pt>
                <c:pt idx="41">
                  <c:v>2.9625</c:v>
                </c:pt>
                <c:pt idx="42">
                  <c:v>2.9435</c:v>
                </c:pt>
                <c:pt idx="43">
                  <c:v>2.9645</c:v>
                </c:pt>
                <c:pt idx="44">
                  <c:v>2.9865</c:v>
                </c:pt>
                <c:pt idx="45">
                  <c:v>3.0075</c:v>
                </c:pt>
                <c:pt idx="46">
                  <c:v>2.9965</c:v>
                </c:pt>
                <c:pt idx="47">
                  <c:v>3.0105</c:v>
                </c:pt>
                <c:pt idx="48">
                  <c:v>3.085</c:v>
                </c:pt>
                <c:pt idx="49">
                  <c:v>3.169</c:v>
                </c:pt>
                <c:pt idx="50">
                  <c:v>3.372</c:v>
                </c:pt>
                <c:pt idx="51">
                  <c:v>3.238</c:v>
                </c:pt>
                <c:pt idx="52">
                  <c:v>3.069</c:v>
                </c:pt>
                <c:pt idx="53">
                  <c:v>2.912</c:v>
                </c:pt>
                <c:pt idx="54">
                  <c:v>2.894</c:v>
                </c:pt>
                <c:pt idx="55">
                  <c:v>2.916</c:v>
                </c:pt>
                <c:pt idx="56">
                  <c:v>2.938</c:v>
                </c:pt>
                <c:pt idx="57">
                  <c:v>2.959</c:v>
                </c:pt>
                <c:pt idx="58">
                  <c:v>2.947</c:v>
                </c:pt>
                <c:pt idx="59">
                  <c:v>2.96</c:v>
                </c:pt>
              </c:numCache>
            </c:numRef>
          </c:yVal>
          <c:smooth val="1"/>
        </c:ser>
        <c:axId val="58487121"/>
        <c:axId val="62210877"/>
      </c:scatterChart>
      <c:valAx>
        <c:axId val="58487121"/>
        <c:scaling>
          <c:orientation val="minMax"/>
        </c:scaling>
        <c:delete val="0"/>
        <c:axPos val="b"/>
        <c:numFmt formatCode="mmm\-dd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10877"/>
        <c:crossesAt val="0"/>
        <c:crossBetween val="midCat"/>
      </c:valAx>
      <c:valAx>
        <c:axId val="6221087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487121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281520</xdr:colOff>
      <xdr:row>16</xdr:row>
      <xdr:rowOff>47160</xdr:rowOff>
    </xdr:from>
    <xdr:to>
      <xdr:col>13</xdr:col>
      <xdr:colOff>219960</xdr:colOff>
      <xdr:row>34</xdr:row>
      <xdr:rowOff>75960</xdr:rowOff>
    </xdr:to>
    <xdr:graphicFrame>
      <xdr:nvGraphicFramePr>
        <xdr:cNvPr id="0" name="Chart 1"/>
        <xdr:cNvGraphicFramePr/>
      </xdr:nvGraphicFramePr>
      <xdr:xfrm>
        <a:off x="4854960" y="2638080"/>
        <a:ext cx="5571360" cy="294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279000</xdr:colOff>
      <xdr:row>13</xdr:row>
      <xdr:rowOff>124200</xdr:rowOff>
    </xdr:from>
    <xdr:to>
      <xdr:col>18</xdr:col>
      <xdr:colOff>876600</xdr:colOff>
      <xdr:row>31</xdr:row>
      <xdr:rowOff>152280</xdr:rowOff>
    </xdr:to>
    <xdr:graphicFrame>
      <xdr:nvGraphicFramePr>
        <xdr:cNvPr id="1" name="Chart 1"/>
        <xdr:cNvGraphicFramePr/>
      </xdr:nvGraphicFramePr>
      <xdr:xfrm>
        <a:off x="9838440" y="2229120"/>
        <a:ext cx="5582880" cy="2943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8:N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8" min="8" style="0" width="17.42"/>
    <col collapsed="false" customWidth="true" hidden="false" outlineLevel="0" max="9" min="9" style="0" width="17.99"/>
    <col collapsed="false" customWidth="true" hidden="false" outlineLevel="0" max="10" min="10" style="0" width="16.7"/>
    <col collapsed="false" customWidth="true" hidden="false" outlineLevel="0" max="11" min="11" style="0" width="9.7"/>
  </cols>
  <sheetData>
    <row r="8" customFormat="false" ht="12.75" hidden="false" customHeight="false" outlineLevel="0" collapsed="false">
      <c r="C8" s="0" t="s">
        <v>0</v>
      </c>
      <c r="E8" s="0" t="s">
        <v>1</v>
      </c>
      <c r="F8" s="0" t="s">
        <v>2</v>
      </c>
      <c r="G8" s="0" t="s">
        <v>3</v>
      </c>
      <c r="H8" s="1" t="s">
        <v>4</v>
      </c>
      <c r="I8" s="1" t="s">
        <v>5</v>
      </c>
      <c r="J8" s="2" t="s">
        <v>6</v>
      </c>
      <c r="L8" s="0" t="s">
        <v>7</v>
      </c>
      <c r="M8" s="0" t="s">
        <v>8</v>
      </c>
      <c r="N8" s="0" t="s">
        <v>9</v>
      </c>
    </row>
    <row r="9" customFormat="false" ht="12.75" hidden="false" customHeight="false" outlineLevel="0" collapsed="false">
      <c r="C9" s="3" t="n">
        <v>0.995625961685621</v>
      </c>
      <c r="D9" s="4" t="n">
        <v>36800</v>
      </c>
      <c r="E9" s="0" t="n">
        <v>4.998</v>
      </c>
      <c r="F9" s="0" t="n">
        <v>0.06783855084077</v>
      </c>
      <c r="G9" s="0" t="n">
        <v>0.5</v>
      </c>
      <c r="H9" s="0" t="n">
        <v>-0.475</v>
      </c>
      <c r="I9" s="0" t="n">
        <v>-0.115</v>
      </c>
      <c r="J9" s="0" t="n">
        <v>0.92</v>
      </c>
      <c r="L9" s="0" t="n">
        <f aca="false">E9+J9</f>
        <v>5.918</v>
      </c>
      <c r="M9" s="0" t="n">
        <f aca="false">E9+I9</f>
        <v>4.883</v>
      </c>
      <c r="N9" s="0" t="n">
        <f aca="false">E9+H9</f>
        <v>4.523</v>
      </c>
    </row>
    <row r="10" customFormat="false" ht="12.75" hidden="false" customHeight="false" outlineLevel="0" collapsed="false">
      <c r="C10" s="3" t="n">
        <v>0.989979533796409</v>
      </c>
      <c r="D10" s="4" t="n">
        <v>36831</v>
      </c>
      <c r="E10" s="0" t="n">
        <v>5.1</v>
      </c>
      <c r="F10" s="0" t="n">
        <v>0.068011480586585</v>
      </c>
      <c r="G10" s="0" t="n">
        <v>0.5375</v>
      </c>
      <c r="H10" s="0" t="n">
        <v>-0.32</v>
      </c>
      <c r="I10" s="0" t="n">
        <v>-0.17</v>
      </c>
      <c r="J10" s="0" t="n">
        <v>0.8</v>
      </c>
      <c r="L10" s="0" t="n">
        <f aca="false">E10+J10</f>
        <v>5.9</v>
      </c>
      <c r="M10" s="0" t="n">
        <f aca="false">E10+I10</f>
        <v>4.93</v>
      </c>
      <c r="N10" s="0" t="n">
        <f aca="false">E10+H10</f>
        <v>4.78</v>
      </c>
    </row>
    <row r="11" customFormat="false" ht="12.75" hidden="false" customHeight="false" outlineLevel="0" collapsed="false">
      <c r="C11" s="3" t="n">
        <v>0.984542931654088</v>
      </c>
      <c r="D11" s="4" t="n">
        <v>36861</v>
      </c>
      <c r="E11" s="0" t="n">
        <v>5.187</v>
      </c>
      <c r="F11" s="0" t="n">
        <v>0.068071409539867</v>
      </c>
      <c r="G11" s="0" t="n">
        <v>0.5725</v>
      </c>
      <c r="H11" s="0" t="n">
        <v>-0.2725</v>
      </c>
      <c r="I11" s="0" t="n">
        <v>-0.165</v>
      </c>
      <c r="J11" s="0" t="n">
        <v>0.49</v>
      </c>
      <c r="L11" s="0" t="n">
        <f aca="false">E11+J11</f>
        <v>5.677</v>
      </c>
      <c r="M11" s="0" t="n">
        <f aca="false">E11+I11</f>
        <v>5.022</v>
      </c>
      <c r="N11" s="0" t="n">
        <f aca="false">E11+H11</f>
        <v>4.9145</v>
      </c>
    </row>
    <row r="12" customFormat="false" ht="12.75" hidden="false" customHeight="false" outlineLevel="0" collapsed="false">
      <c r="C12" s="3" t="n">
        <v>0.97893669876238</v>
      </c>
      <c r="D12" s="4" t="n">
        <v>36892</v>
      </c>
      <c r="E12" s="0" t="n">
        <v>5.14</v>
      </c>
      <c r="F12" s="0" t="n">
        <v>0.068166540016454</v>
      </c>
      <c r="G12" s="0" t="n">
        <v>0.605</v>
      </c>
      <c r="H12" s="0" t="n">
        <v>-0.2575</v>
      </c>
      <c r="I12" s="0" t="n">
        <v>-0.165</v>
      </c>
      <c r="J12" s="0" t="n">
        <v>0.29</v>
      </c>
      <c r="L12" s="0" t="n">
        <f aca="false">E12+J12</f>
        <v>5.43</v>
      </c>
      <c r="M12" s="0" t="n">
        <f aca="false">E12+I12</f>
        <v>4.975</v>
      </c>
      <c r="N12" s="0" t="n">
        <f aca="false">E12+H12</f>
        <v>4.8825</v>
      </c>
    </row>
    <row r="13" customFormat="false" ht="12.75" hidden="false" customHeight="false" outlineLevel="0" collapsed="false">
      <c r="C13" s="3" t="n">
        <v>0.973303712089714</v>
      </c>
      <c r="D13" s="4" t="n">
        <v>36923</v>
      </c>
      <c r="E13" s="0" t="n">
        <v>4.865</v>
      </c>
      <c r="F13" s="0" t="n">
        <v>0.068376453618054</v>
      </c>
      <c r="G13" s="0" t="n">
        <v>0.595</v>
      </c>
      <c r="H13" s="0" t="n">
        <v>-0.2625</v>
      </c>
      <c r="I13" s="0" t="n">
        <v>-0.165</v>
      </c>
      <c r="J13" s="0" t="n">
        <v>0.1725</v>
      </c>
      <c r="L13" s="0" t="n">
        <f aca="false">E13+J13</f>
        <v>5.0375</v>
      </c>
      <c r="M13" s="0" t="n">
        <f aca="false">E13+I13</f>
        <v>4.7</v>
      </c>
      <c r="N13" s="0" t="n">
        <f aca="false">E13+H13</f>
        <v>4.6025</v>
      </c>
    </row>
    <row r="14" customFormat="false" ht="12.75" hidden="false" customHeight="false" outlineLevel="0" collapsed="false">
      <c r="C14" s="3" t="n">
        <v>0.968215051708552</v>
      </c>
      <c r="D14" s="4" t="n">
        <v>36951</v>
      </c>
      <c r="E14" s="0" t="n">
        <v>4.58</v>
      </c>
      <c r="F14" s="0" t="n">
        <v>0.068566053012679</v>
      </c>
      <c r="G14" s="0" t="n">
        <v>0.5325</v>
      </c>
      <c r="H14" s="0" t="n">
        <v>-0.335</v>
      </c>
      <c r="I14" s="0" t="n">
        <v>-0.1675</v>
      </c>
      <c r="J14" s="0" t="n">
        <v>0.1325</v>
      </c>
      <c r="L14" s="0" t="n">
        <f aca="false">E14+J14</f>
        <v>4.7125</v>
      </c>
      <c r="M14" s="0" t="n">
        <f aca="false">E14+I14</f>
        <v>4.4125</v>
      </c>
      <c r="N14" s="0" t="n">
        <f aca="false">E14+H14</f>
        <v>4.245</v>
      </c>
    </row>
    <row r="15" customFormat="false" ht="12.75" hidden="false" customHeight="false" outlineLevel="0" collapsed="false">
      <c r="C15" s="3" t="n">
        <v>0.962629573161105</v>
      </c>
      <c r="D15" s="4" t="n">
        <v>36982</v>
      </c>
      <c r="E15" s="0" t="n">
        <v>4.285</v>
      </c>
      <c r="F15" s="0" t="n">
        <v>0.068682768792152</v>
      </c>
      <c r="G15" s="0" t="n">
        <v>0.435</v>
      </c>
      <c r="H15" s="0" t="n">
        <v>-0.3575</v>
      </c>
      <c r="I15" s="0" t="n">
        <v>-0.1425</v>
      </c>
      <c r="J15" s="0" t="n">
        <v>0.0425</v>
      </c>
      <c r="L15" s="0" t="n">
        <f aca="false">E15+J15</f>
        <v>4.3275</v>
      </c>
      <c r="M15" s="0" t="n">
        <f aca="false">E15+I15</f>
        <v>4.1425</v>
      </c>
      <c r="N15" s="0" t="n">
        <f aca="false">E15+H15</f>
        <v>3.9275</v>
      </c>
    </row>
    <row r="16" customFormat="false" ht="12.75" hidden="false" customHeight="false" outlineLevel="0" collapsed="false">
      <c r="C16" s="3" t="n">
        <v>0.957326504335175</v>
      </c>
      <c r="D16" s="4" t="n">
        <v>37012</v>
      </c>
      <c r="E16" s="0" t="n">
        <v>4.185</v>
      </c>
      <c r="F16" s="0" t="n">
        <v>0.068646875795335</v>
      </c>
      <c r="G16" s="0" t="n">
        <v>0.3975</v>
      </c>
      <c r="H16" s="0" t="n">
        <v>-0.3575</v>
      </c>
      <c r="I16" s="0" t="n">
        <v>-0.1425</v>
      </c>
      <c r="J16" s="0" t="n">
        <v>0.075</v>
      </c>
      <c r="L16" s="0" t="n">
        <f aca="false">E16+J16</f>
        <v>4.26</v>
      </c>
      <c r="M16" s="0" t="n">
        <f aca="false">E16+I16</f>
        <v>4.0425</v>
      </c>
      <c r="N16" s="0" t="n">
        <f aca="false">E16+H16</f>
        <v>3.8275</v>
      </c>
    </row>
    <row r="17" customFormat="false" ht="12.75" hidden="false" customHeight="false" outlineLevel="0" collapsed="false">
      <c r="C17" s="3" t="n">
        <v>0.951883056827812</v>
      </c>
      <c r="D17" s="4" t="n">
        <v>37043</v>
      </c>
      <c r="E17" s="0" t="n">
        <v>4.18</v>
      </c>
      <c r="F17" s="0" t="n">
        <v>0.068609786365738</v>
      </c>
      <c r="G17" s="0" t="n">
        <v>0.3925</v>
      </c>
      <c r="H17" s="0" t="n">
        <v>-0.3575</v>
      </c>
      <c r="I17" s="0" t="n">
        <v>-0.1425</v>
      </c>
      <c r="J17" s="0" t="n">
        <v>0.095</v>
      </c>
      <c r="L17" s="0" t="n">
        <f aca="false">E17+J17</f>
        <v>4.275</v>
      </c>
      <c r="M17" s="0" t="n">
        <f aca="false">E17+I17</f>
        <v>4.0375</v>
      </c>
      <c r="N17" s="0" t="n">
        <f aca="false">E17+H17</f>
        <v>3.8225</v>
      </c>
    </row>
    <row r="18" customFormat="false" ht="12.75" hidden="false" customHeight="false" outlineLevel="0" collapsed="false">
      <c r="C18" s="3" t="n">
        <v>0.946643601101218</v>
      </c>
      <c r="D18" s="4" t="n">
        <v>37073</v>
      </c>
      <c r="E18" s="0" t="n">
        <v>4.165</v>
      </c>
      <c r="F18" s="0" t="n">
        <v>0.068582710867701</v>
      </c>
      <c r="G18" s="0" t="n">
        <v>0.3925</v>
      </c>
      <c r="H18" s="0" t="n">
        <v>-0.3575</v>
      </c>
      <c r="I18" s="0" t="n">
        <v>-0.1425</v>
      </c>
      <c r="J18" s="0" t="n">
        <v>0.9025</v>
      </c>
      <c r="L18" s="0" t="n">
        <f aca="false">E18+J18</f>
        <v>5.0675</v>
      </c>
      <c r="M18" s="0" t="n">
        <f aca="false">E18+I18</f>
        <v>4.0225</v>
      </c>
      <c r="N18" s="0" t="n">
        <f aca="false">E18+H18</f>
        <v>3.8075</v>
      </c>
    </row>
    <row r="19" customFormat="false" ht="12.75" hidden="false" customHeight="false" outlineLevel="0" collapsed="false">
      <c r="C19" s="3" t="n">
        <v>0.941250538645537</v>
      </c>
      <c r="D19" s="4" t="n">
        <v>37104</v>
      </c>
      <c r="E19" s="0" t="n">
        <v>4.16</v>
      </c>
      <c r="F19" s="0" t="n">
        <v>0.068571259680406</v>
      </c>
      <c r="G19" s="0" t="n">
        <v>0.3925</v>
      </c>
      <c r="H19" s="0" t="n">
        <v>-0.3575</v>
      </c>
      <c r="I19" s="0" t="n">
        <v>-0.1425</v>
      </c>
      <c r="J19" s="0" t="n">
        <v>0.9425</v>
      </c>
      <c r="L19" s="0" t="n">
        <f aca="false">E19+J19</f>
        <v>5.1025</v>
      </c>
      <c r="M19" s="0" t="n">
        <f aca="false">E19+I19</f>
        <v>4.0175</v>
      </c>
      <c r="N19" s="0" t="n">
        <f aca="false">E19+H19</f>
        <v>3.8025</v>
      </c>
    </row>
    <row r="20" customFormat="false" ht="12.75" hidden="false" customHeight="false" outlineLevel="0" collapsed="false">
      <c r="C20" s="3" t="n">
        <v>0.935889959589671</v>
      </c>
      <c r="D20" s="4" t="n">
        <v>37135</v>
      </c>
      <c r="E20" s="0" t="n">
        <v>4.132</v>
      </c>
      <c r="F20" s="0" t="n">
        <v>0.068559808493154</v>
      </c>
      <c r="G20" s="0" t="n">
        <v>0.395</v>
      </c>
      <c r="H20" s="0" t="n">
        <v>-0.3575</v>
      </c>
      <c r="I20" s="0" t="n">
        <v>-0.1425</v>
      </c>
      <c r="J20" s="0" t="n">
        <v>0.925</v>
      </c>
      <c r="L20" s="0" t="n">
        <f aca="false">E20+J20</f>
        <v>5.057</v>
      </c>
      <c r="M20" s="0" t="n">
        <f aca="false">E20+I20</f>
        <v>3.9895</v>
      </c>
      <c r="N20" s="0" t="n">
        <f aca="false">E20+H20</f>
        <v>3.7745</v>
      </c>
    </row>
    <row r="21" customFormat="false" ht="12.75" hidden="false" customHeight="false" outlineLevel="0" collapsed="false">
      <c r="C21" s="3" t="n">
        <v>0.930729315505499</v>
      </c>
      <c r="D21" s="4" t="n">
        <v>37165</v>
      </c>
      <c r="E21" s="0" t="n">
        <v>4.115</v>
      </c>
      <c r="F21" s="0" t="n">
        <v>0.068552610547593</v>
      </c>
      <c r="G21" s="0" t="n">
        <v>0.4</v>
      </c>
      <c r="H21" s="0" t="n">
        <v>-0.3575</v>
      </c>
      <c r="I21" s="0" t="n">
        <v>-0.1425</v>
      </c>
      <c r="J21" s="0" t="n">
        <v>0.2225</v>
      </c>
      <c r="L21" s="0" t="n">
        <f aca="false">E21+J21</f>
        <v>4.3375</v>
      </c>
      <c r="M21" s="0" t="n">
        <f aca="false">E21+I21</f>
        <v>3.9725</v>
      </c>
      <c r="N21" s="0" t="n">
        <f aca="false">E21+H21</f>
        <v>3.7575</v>
      </c>
    </row>
    <row r="22" customFormat="false" ht="12.75" hidden="false" customHeight="false" outlineLevel="0" collapsed="false">
      <c r="C22" s="3" t="n">
        <v>0.925421123323809</v>
      </c>
      <c r="D22" s="4" t="n">
        <v>37196</v>
      </c>
      <c r="E22" s="0" t="n">
        <v>4.22</v>
      </c>
      <c r="F22" s="0" t="n">
        <v>0.068551520861404</v>
      </c>
      <c r="G22" s="0" t="n">
        <v>0.41</v>
      </c>
      <c r="H22" s="0" t="n">
        <v>-0.2675</v>
      </c>
      <c r="I22" s="0" t="n">
        <v>-0.14</v>
      </c>
      <c r="J22" s="0" t="n">
        <v>0.3</v>
      </c>
      <c r="L22" s="0" t="n">
        <f aca="false">E22+J22</f>
        <v>4.52</v>
      </c>
      <c r="M22" s="0" t="n">
        <f aca="false">E22+I22</f>
        <v>4.08</v>
      </c>
      <c r="N22" s="0" t="n">
        <f aca="false">E22+H22</f>
        <v>3.9525</v>
      </c>
    </row>
    <row r="23" customFormat="false" ht="12.75" hidden="false" customHeight="false" outlineLevel="0" collapsed="false">
      <c r="C23" s="3" t="n">
        <v>0.920313146515367</v>
      </c>
      <c r="D23" s="4" t="n">
        <v>37226</v>
      </c>
      <c r="E23" s="0" t="n">
        <v>4.3</v>
      </c>
      <c r="F23" s="0" t="n">
        <v>0.068550466326382</v>
      </c>
      <c r="G23" s="0" t="n">
        <v>0.415</v>
      </c>
      <c r="H23" s="0" t="n">
        <v>-0.2675</v>
      </c>
      <c r="I23" s="0" t="n">
        <v>-0.135</v>
      </c>
      <c r="J23" s="0" t="n">
        <v>0.3</v>
      </c>
      <c r="L23" s="0" t="n">
        <f aca="false">E23+J23</f>
        <v>4.6</v>
      </c>
      <c r="M23" s="0" t="n">
        <f aca="false">E23+I23</f>
        <v>4.165</v>
      </c>
      <c r="N23" s="0" t="n">
        <f aca="false">E23+H23</f>
        <v>4.0325</v>
      </c>
    </row>
    <row r="24" customFormat="false" ht="12.75" hidden="false" customHeight="false" outlineLevel="0" collapsed="false">
      <c r="C24" s="3" t="n">
        <v>0.91504698229777</v>
      </c>
      <c r="D24" s="4" t="n">
        <v>37257</v>
      </c>
      <c r="E24" s="0" t="n">
        <v>4.265</v>
      </c>
      <c r="F24" s="0" t="n">
        <v>0.068564568570951</v>
      </c>
      <c r="G24" s="0" t="n">
        <v>0.42</v>
      </c>
      <c r="H24" s="0" t="n">
        <v>-0.2675</v>
      </c>
      <c r="I24" s="0" t="n">
        <v>-0.135</v>
      </c>
      <c r="J24" s="0" t="n">
        <v>0.3</v>
      </c>
      <c r="L24" s="0" t="n">
        <f aca="false">E24+J24</f>
        <v>4.565</v>
      </c>
      <c r="M24" s="0" t="n">
        <f aca="false">E24+I24</f>
        <v>4.13</v>
      </c>
      <c r="N24" s="0" t="n">
        <f aca="false">E24+H24</f>
        <v>3.9975</v>
      </c>
    </row>
    <row r="25" customFormat="false" ht="12.75" hidden="false" customHeight="false" outlineLevel="0" collapsed="false">
      <c r="C25" s="3" t="n">
        <v>0.909782909107979</v>
      </c>
      <c r="D25" s="4" t="n">
        <v>37288</v>
      </c>
      <c r="E25" s="0" t="n">
        <v>4.05</v>
      </c>
      <c r="F25" s="0" t="n">
        <v>0.06859970579686</v>
      </c>
      <c r="G25" s="0" t="n">
        <v>0.4025</v>
      </c>
      <c r="H25" s="0" t="n">
        <v>-0.2675</v>
      </c>
      <c r="I25" s="0" t="n">
        <v>-0.135</v>
      </c>
      <c r="J25" s="0" t="n">
        <v>0.3</v>
      </c>
      <c r="L25" s="0" t="n">
        <f aca="false">E25+J25</f>
        <v>4.35</v>
      </c>
      <c r="M25" s="0" t="n">
        <f aca="false">E25+I25</f>
        <v>3.915</v>
      </c>
      <c r="N25" s="0" t="n">
        <f aca="false">E25+H25</f>
        <v>3.7825</v>
      </c>
    </row>
    <row r="26" customFormat="false" ht="12.75" hidden="false" customHeight="false" outlineLevel="0" collapsed="false">
      <c r="C26" s="3" t="n">
        <v>0.905049810864189</v>
      </c>
      <c r="D26" s="4" t="n">
        <v>37316</v>
      </c>
      <c r="E26" s="0" t="n">
        <v>3.865</v>
      </c>
      <c r="F26" s="0" t="n">
        <v>0.068631442646419</v>
      </c>
      <c r="G26" s="0" t="n">
        <v>0.37</v>
      </c>
      <c r="H26" s="0" t="n">
        <v>-0.2675</v>
      </c>
      <c r="I26" s="0" t="n">
        <v>-0.14</v>
      </c>
      <c r="J26" s="0" t="n">
        <v>0.3</v>
      </c>
      <c r="L26" s="0" t="n">
        <f aca="false">E26+J26</f>
        <v>4.165</v>
      </c>
      <c r="M26" s="0" t="n">
        <f aca="false">E26+I26</f>
        <v>3.725</v>
      </c>
      <c r="N26" s="0" t="n">
        <f aca="false">E26+H26</f>
        <v>3.5975</v>
      </c>
    </row>
    <row r="27" customFormat="false" ht="12.75" hidden="false" customHeight="false" outlineLevel="0" collapsed="false">
      <c r="C27" s="3" t="n">
        <v>0.899854542600191</v>
      </c>
      <c r="D27" s="4" t="n">
        <v>37347</v>
      </c>
      <c r="E27" s="0" t="n">
        <v>3.643</v>
      </c>
      <c r="F27" s="0" t="n">
        <v>0.068651015927146</v>
      </c>
      <c r="G27" s="0" t="n">
        <v>0.305</v>
      </c>
      <c r="H27" s="0" t="n">
        <v>-0.21</v>
      </c>
      <c r="I27" s="0" t="n">
        <v>-0.1275</v>
      </c>
      <c r="J27" s="0" t="n">
        <v>0.37</v>
      </c>
      <c r="L27" s="0" t="n">
        <f aca="false">E27+J27</f>
        <v>4.013</v>
      </c>
      <c r="M27" s="0" t="n">
        <f aca="false">E27+I27</f>
        <v>3.5155</v>
      </c>
      <c r="N27" s="0" t="n">
        <f aca="false">E27+H27</f>
        <v>3.433</v>
      </c>
    </row>
    <row r="28" customFormat="false" ht="12.75" hidden="false" customHeight="false" outlineLevel="0" collapsed="false">
      <c r="C28" s="3" t="n">
        <v>0.894885563612969</v>
      </c>
      <c r="D28" s="4" t="n">
        <v>37377</v>
      </c>
      <c r="E28" s="0" t="n">
        <v>3.555</v>
      </c>
      <c r="F28" s="0" t="n">
        <v>0.068646748938374</v>
      </c>
      <c r="G28" s="0" t="n">
        <v>0.29</v>
      </c>
      <c r="H28" s="0" t="n">
        <v>-0.21</v>
      </c>
      <c r="I28" s="0" t="n">
        <v>-0.1275</v>
      </c>
      <c r="J28" s="0" t="n">
        <v>0.37</v>
      </c>
      <c r="L28" s="0" t="n">
        <f aca="false">E28+J28</f>
        <v>3.925</v>
      </c>
      <c r="M28" s="0" t="n">
        <f aca="false">E28+I28</f>
        <v>3.4275</v>
      </c>
      <c r="N28" s="0" t="n">
        <f aca="false">E28+H28</f>
        <v>3.345</v>
      </c>
    </row>
    <row r="29" customFormat="false" ht="12.75" hidden="false" customHeight="false" outlineLevel="0" collapsed="false">
      <c r="C29" s="3" t="n">
        <v>0.889780409485194</v>
      </c>
      <c r="D29" s="4" t="n">
        <v>37408</v>
      </c>
      <c r="E29" s="0" t="n">
        <v>3.533</v>
      </c>
      <c r="F29" s="0" t="n">
        <v>0.06864233971665</v>
      </c>
      <c r="G29" s="0" t="n">
        <v>0.2875</v>
      </c>
      <c r="H29" s="0" t="n">
        <v>-0.21</v>
      </c>
      <c r="I29" s="0" t="n">
        <v>-0.1275</v>
      </c>
      <c r="J29" s="0" t="n">
        <v>0.37</v>
      </c>
      <c r="L29" s="0" t="n">
        <f aca="false">E29+J29</f>
        <v>3.903</v>
      </c>
      <c r="M29" s="0" t="n">
        <f aca="false">E29+I29</f>
        <v>3.4055</v>
      </c>
      <c r="N29" s="0" t="n">
        <f aca="false">E29+H29</f>
        <v>3.323</v>
      </c>
    </row>
    <row r="30" customFormat="false" ht="12.75" hidden="false" customHeight="false" outlineLevel="0" collapsed="false">
      <c r="C30" s="3" t="n">
        <v>0.884866129362796</v>
      </c>
      <c r="D30" s="4" t="n">
        <v>37438</v>
      </c>
      <c r="E30" s="0" t="n">
        <v>3.531</v>
      </c>
      <c r="F30" s="0" t="n">
        <v>0.068639459078759</v>
      </c>
      <c r="G30" s="0" t="n">
        <v>0.2875</v>
      </c>
      <c r="H30" s="0" t="n">
        <v>-0.21</v>
      </c>
      <c r="I30" s="0" t="n">
        <v>-0.1275</v>
      </c>
      <c r="J30" s="0" t="n">
        <v>0.37</v>
      </c>
      <c r="L30" s="0" t="n">
        <f aca="false">E30+J30</f>
        <v>3.901</v>
      </c>
      <c r="M30" s="0" t="n">
        <f aca="false">E30+I30</f>
        <v>3.4035</v>
      </c>
      <c r="N30" s="0" t="n">
        <f aca="false">E30+H30</f>
        <v>3.321</v>
      </c>
    </row>
    <row r="31" customFormat="false" ht="12.75" hidden="false" customHeight="false" outlineLevel="0" collapsed="false">
      <c r="C31" s="3" t="n">
        <v>0.879813291428499</v>
      </c>
      <c r="D31" s="4" t="n">
        <v>37469</v>
      </c>
      <c r="E31" s="0" t="n">
        <v>3.536</v>
      </c>
      <c r="F31" s="0" t="n">
        <v>0.068638764734847</v>
      </c>
      <c r="G31" s="0" t="n">
        <v>0.2875</v>
      </c>
      <c r="H31" s="0" t="n">
        <v>-0.21</v>
      </c>
      <c r="I31" s="0" t="n">
        <v>-0.1275</v>
      </c>
      <c r="J31" s="0" t="n">
        <v>0.37</v>
      </c>
      <c r="L31" s="0" t="n">
        <f aca="false">E31+J31</f>
        <v>3.906</v>
      </c>
      <c r="M31" s="0" t="n">
        <f aca="false">E31+I31</f>
        <v>3.4085</v>
      </c>
      <c r="N31" s="0" t="n">
        <f aca="false">E31+H31</f>
        <v>3.326</v>
      </c>
    </row>
    <row r="32" customFormat="false" ht="12.75" hidden="false" customHeight="false" outlineLevel="0" collapsed="false">
      <c r="C32" s="3" t="n">
        <v>0.874789406323963</v>
      </c>
      <c r="D32" s="4" t="n">
        <v>37500</v>
      </c>
      <c r="E32" s="0" t="n">
        <v>3.531</v>
      </c>
      <c r="F32" s="0" t="n">
        <v>0.068638070390937</v>
      </c>
      <c r="G32" s="0" t="n">
        <v>0.2875</v>
      </c>
      <c r="H32" s="0" t="n">
        <v>-0.21</v>
      </c>
      <c r="I32" s="0" t="n">
        <v>-0.1275</v>
      </c>
      <c r="J32" s="0" t="n">
        <v>0.37</v>
      </c>
      <c r="L32" s="0" t="n">
        <f aca="false">E32+J32</f>
        <v>3.901</v>
      </c>
      <c r="M32" s="0" t="n">
        <f aca="false">E32+I32</f>
        <v>3.4035</v>
      </c>
      <c r="N32" s="0" t="n">
        <f aca="false">E32+H32</f>
        <v>3.321</v>
      </c>
    </row>
    <row r="33" customFormat="false" ht="12.75" hidden="false" customHeight="false" outlineLevel="0" collapsed="false">
      <c r="C33" s="3" t="n">
        <v>0.869956091223192</v>
      </c>
      <c r="D33" s="4" t="n">
        <v>37530</v>
      </c>
      <c r="E33" s="0" t="n">
        <v>3.546</v>
      </c>
      <c r="F33" s="0" t="n">
        <v>0.068636765462469</v>
      </c>
      <c r="G33" s="0" t="n">
        <v>0.29</v>
      </c>
      <c r="H33" s="0" t="n">
        <v>-0.21</v>
      </c>
      <c r="I33" s="0" t="n">
        <v>-0.1275</v>
      </c>
      <c r="J33" s="0" t="n">
        <v>0.37</v>
      </c>
      <c r="L33" s="0" t="n">
        <f aca="false">E33+J33</f>
        <v>3.916</v>
      </c>
      <c r="M33" s="0" t="n">
        <f aca="false">E33+I33</f>
        <v>3.4185</v>
      </c>
      <c r="N33" s="0" t="n">
        <f aca="false">E33+H33</f>
        <v>3.336</v>
      </c>
    </row>
    <row r="34" customFormat="false" ht="12.75" hidden="false" customHeight="false" outlineLevel="0" collapsed="false">
      <c r="C34" s="3" t="n">
        <v>0.864991539103077</v>
      </c>
      <c r="D34" s="4" t="n">
        <v>37561</v>
      </c>
      <c r="E34" s="0" t="n">
        <v>3.638</v>
      </c>
      <c r="F34" s="0" t="n">
        <v>0.068634508948007</v>
      </c>
      <c r="G34" s="0" t="n">
        <v>0.2925</v>
      </c>
      <c r="H34" s="0" t="n">
        <v>-0.19</v>
      </c>
      <c r="I34" s="0" t="n">
        <v>-0.14</v>
      </c>
      <c r="J34" s="0" t="n">
        <v>0.25</v>
      </c>
      <c r="L34" s="0" t="n">
        <f aca="false">E34+J34</f>
        <v>3.888</v>
      </c>
      <c r="M34" s="0" t="n">
        <f aca="false">E34+I34</f>
        <v>3.498</v>
      </c>
      <c r="N34" s="0" t="n">
        <f aca="false">E34+H34</f>
        <v>3.448</v>
      </c>
    </row>
    <row r="35" customFormat="false" ht="12.75" hidden="false" customHeight="false" outlineLevel="0" collapsed="false">
      <c r="C35" s="3" t="n">
        <v>0.860214413741961</v>
      </c>
      <c r="D35" s="4" t="n">
        <v>37591</v>
      </c>
      <c r="E35" s="0" t="n">
        <v>3.72</v>
      </c>
      <c r="F35" s="0" t="n">
        <v>0.068632325224336</v>
      </c>
      <c r="G35" s="0" t="n">
        <v>0.295</v>
      </c>
      <c r="H35" s="0" t="n">
        <v>-0.19</v>
      </c>
      <c r="I35" s="0" t="n">
        <v>-0.135</v>
      </c>
      <c r="J35" s="0" t="n">
        <v>0.25</v>
      </c>
      <c r="L35" s="0" t="n">
        <f aca="false">E35+J35</f>
        <v>3.97</v>
      </c>
      <c r="M35" s="0" t="n">
        <f aca="false">E35+I35</f>
        <v>3.585</v>
      </c>
      <c r="N35" s="0" t="n">
        <f aca="false">E35+H35</f>
        <v>3.53</v>
      </c>
    </row>
    <row r="36" customFormat="false" ht="12.75" hidden="false" customHeight="false" outlineLevel="0" collapsed="false">
      <c r="C36" s="3" t="n">
        <v>0.855289294615999</v>
      </c>
      <c r="D36" s="4" t="n">
        <v>37622</v>
      </c>
      <c r="E36" s="0" t="n">
        <v>3.708</v>
      </c>
      <c r="F36" s="0" t="n">
        <v>0.06863883107324</v>
      </c>
      <c r="G36" s="0" t="n">
        <v>0.2825</v>
      </c>
      <c r="H36" s="0" t="n">
        <v>-0.19</v>
      </c>
      <c r="I36" s="0" t="n">
        <v>-0.135</v>
      </c>
      <c r="J36" s="0" t="n">
        <v>0.25</v>
      </c>
      <c r="L36" s="0" t="n">
        <f aca="false">E36+J36</f>
        <v>3.958</v>
      </c>
      <c r="M36" s="0" t="n">
        <f aca="false">E36+I36</f>
        <v>3.573</v>
      </c>
      <c r="N36" s="0" t="n">
        <f aca="false">E36+H36</f>
        <v>3.518</v>
      </c>
    </row>
    <row r="37" customFormat="false" ht="12.75" hidden="false" customHeight="false" outlineLevel="0" collapsed="false">
      <c r="C37" s="3" t="n">
        <v>0.850370461827289</v>
      </c>
      <c r="D37" s="4" t="n">
        <v>37653</v>
      </c>
      <c r="E37" s="0" t="n">
        <v>3.566</v>
      </c>
      <c r="F37" s="0" t="n">
        <v>0.06865597693487</v>
      </c>
      <c r="G37" s="0" t="n">
        <v>0.2825</v>
      </c>
      <c r="H37" s="0" t="n">
        <v>-0.19</v>
      </c>
      <c r="I37" s="0" t="n">
        <v>-0.135</v>
      </c>
      <c r="J37" s="0" t="n">
        <v>0.25</v>
      </c>
      <c r="L37" s="0" t="n">
        <f aca="false">E37+J37</f>
        <v>3.816</v>
      </c>
      <c r="M37" s="0" t="n">
        <f aca="false">E37+I37</f>
        <v>3.431</v>
      </c>
      <c r="N37" s="0" t="n">
        <f aca="false">E37+H37</f>
        <v>3.376</v>
      </c>
    </row>
    <row r="38" customFormat="false" ht="12.75" hidden="false" customHeight="false" outlineLevel="0" collapsed="false">
      <c r="C38" s="3" t="n">
        <v>0.845949918512116</v>
      </c>
      <c r="D38" s="4" t="n">
        <v>37681</v>
      </c>
      <c r="E38" s="0" t="n">
        <v>3.396</v>
      </c>
      <c r="F38" s="0" t="n">
        <v>0.068671463519653</v>
      </c>
      <c r="G38" s="0" t="n">
        <v>0.2725</v>
      </c>
      <c r="H38" s="0" t="n">
        <v>-0.19</v>
      </c>
      <c r="I38" s="0" t="n">
        <v>-0.14</v>
      </c>
      <c r="J38" s="0" t="n">
        <v>0.25</v>
      </c>
      <c r="L38" s="0" t="n">
        <f aca="false">E38+J38</f>
        <v>3.646</v>
      </c>
      <c r="M38" s="0" t="n">
        <f aca="false">E38+I38</f>
        <v>3.256</v>
      </c>
      <c r="N38" s="0" t="n">
        <f aca="false">E38+H38</f>
        <v>3.206</v>
      </c>
    </row>
    <row r="39" customFormat="false" ht="12.75" hidden="false" customHeight="false" outlineLevel="0" collapsed="false">
      <c r="C39" s="3" t="n">
        <v>0.841098631856888</v>
      </c>
      <c r="D39" s="4" t="n">
        <v>37712</v>
      </c>
      <c r="E39" s="0" t="n">
        <v>3.218</v>
      </c>
      <c r="F39" s="0" t="n">
        <v>0.068679809039827</v>
      </c>
      <c r="G39" s="0" t="n">
        <v>0.26</v>
      </c>
      <c r="H39" s="0" t="n">
        <v>-0.195</v>
      </c>
      <c r="I39" s="0" t="n">
        <v>-0.125</v>
      </c>
      <c r="J39" s="0" t="n">
        <v>0.28</v>
      </c>
      <c r="L39" s="0" t="n">
        <f aca="false">E39+J39</f>
        <v>3.498</v>
      </c>
      <c r="M39" s="0" t="n">
        <f aca="false">E39+I39</f>
        <v>3.093</v>
      </c>
      <c r="N39" s="0" t="n">
        <f aca="false">E39+H39</f>
        <v>3.023</v>
      </c>
    </row>
    <row r="40" customFormat="false" ht="12.75" hidden="false" customHeight="false" outlineLevel="0" collapsed="false">
      <c r="C40" s="3" t="n">
        <v>0.836454195583442</v>
      </c>
      <c r="D40" s="4" t="n">
        <v>37742</v>
      </c>
      <c r="E40" s="0" t="n">
        <v>3.198</v>
      </c>
      <c r="F40" s="0" t="n">
        <v>0.068676216253012</v>
      </c>
      <c r="G40" s="0" t="n">
        <v>0.255</v>
      </c>
      <c r="H40" s="0" t="n">
        <v>-0.195</v>
      </c>
      <c r="I40" s="0" t="n">
        <v>-0.125</v>
      </c>
      <c r="J40" s="0" t="n">
        <v>0.28</v>
      </c>
      <c r="L40" s="0" t="n">
        <f aca="false">E40+J40</f>
        <v>3.478</v>
      </c>
      <c r="M40" s="0" t="n">
        <f aca="false">E40+I40</f>
        <v>3.073</v>
      </c>
      <c r="N40" s="0" t="n">
        <f aca="false">E40+H40</f>
        <v>3.003</v>
      </c>
    </row>
    <row r="41" customFormat="false" ht="12.75" hidden="false" customHeight="false" outlineLevel="0" collapsed="false">
      <c r="C41" s="3" t="n">
        <v>0.831682384187306</v>
      </c>
      <c r="D41" s="4" t="n">
        <v>37773</v>
      </c>
      <c r="E41" s="0" t="n">
        <v>3.218</v>
      </c>
      <c r="F41" s="0" t="n">
        <v>0.068672503706641</v>
      </c>
      <c r="G41" s="0" t="n">
        <v>0.2525</v>
      </c>
      <c r="H41" s="0" t="n">
        <v>-0.195</v>
      </c>
      <c r="I41" s="0" t="n">
        <v>-0.125</v>
      </c>
      <c r="J41" s="0" t="n">
        <v>0.28</v>
      </c>
      <c r="L41" s="0" t="n">
        <f aca="false">E41+J41</f>
        <v>3.498</v>
      </c>
      <c r="M41" s="0" t="n">
        <f aca="false">E41+I41</f>
        <v>3.093</v>
      </c>
      <c r="N41" s="0" t="n">
        <f aca="false">E41+H41</f>
        <v>3.023</v>
      </c>
    </row>
    <row r="42" customFormat="false" ht="12.75" hidden="false" customHeight="false" outlineLevel="0" collapsed="false">
      <c r="C42" s="3" t="n">
        <v>0.827087162175814</v>
      </c>
      <c r="D42" s="4" t="n">
        <v>37803</v>
      </c>
      <c r="E42" s="0" t="n">
        <v>3.24</v>
      </c>
      <c r="F42" s="0" t="n">
        <v>0.06867057462401</v>
      </c>
      <c r="G42" s="0" t="n">
        <v>0.2525</v>
      </c>
      <c r="H42" s="0" t="n">
        <v>-0.195</v>
      </c>
      <c r="I42" s="0" t="n">
        <v>-0.125</v>
      </c>
      <c r="J42" s="0" t="n">
        <v>0.28</v>
      </c>
      <c r="L42" s="0" t="n">
        <f aca="false">E42+J42</f>
        <v>3.52</v>
      </c>
      <c r="M42" s="0" t="n">
        <f aca="false">E42+I42</f>
        <v>3.115</v>
      </c>
      <c r="N42" s="0" t="n">
        <f aca="false">E42+H42</f>
        <v>3.045</v>
      </c>
    </row>
    <row r="43" customFormat="false" ht="12.75" hidden="false" customHeight="false" outlineLevel="0" collapsed="false">
      <c r="C43" s="3" t="n">
        <v>0.822360194843164</v>
      </c>
      <c r="D43" s="4" t="n">
        <v>37834</v>
      </c>
      <c r="E43" s="0" t="n">
        <v>3.261</v>
      </c>
      <c r="F43" s="0" t="n">
        <v>0.068670972650125</v>
      </c>
      <c r="G43" s="0" t="n">
        <v>0.2525</v>
      </c>
      <c r="H43" s="0" t="n">
        <v>-0.195</v>
      </c>
      <c r="I43" s="0" t="n">
        <v>-0.125</v>
      </c>
      <c r="J43" s="0" t="n">
        <v>0.28</v>
      </c>
      <c r="L43" s="0" t="n">
        <f aca="false">E43+J43</f>
        <v>3.541</v>
      </c>
      <c r="M43" s="0" t="n">
        <f aca="false">E43+I43</f>
        <v>3.136</v>
      </c>
      <c r="N43" s="0" t="n">
        <f aca="false">E43+H43</f>
        <v>3.066</v>
      </c>
    </row>
    <row r="44" customFormat="false" ht="12.75" hidden="false" customHeight="false" outlineLevel="0" collapsed="false">
      <c r="C44" s="3" t="n">
        <v>0.817660189657201</v>
      </c>
      <c r="D44" s="4" t="n">
        <v>37865</v>
      </c>
      <c r="E44" s="0" t="n">
        <v>3.251</v>
      </c>
      <c r="F44" s="0" t="n">
        <v>0.06867137067624</v>
      </c>
      <c r="G44" s="0" t="n">
        <v>0.2525</v>
      </c>
      <c r="H44" s="0" t="n">
        <v>-0.195</v>
      </c>
      <c r="I44" s="0" t="n">
        <v>-0.125</v>
      </c>
      <c r="J44" s="0" t="n">
        <v>0.28</v>
      </c>
      <c r="L44" s="0" t="n">
        <f aca="false">E44+J44</f>
        <v>3.531</v>
      </c>
      <c r="M44" s="0" t="n">
        <f aca="false">E44+I44</f>
        <v>3.126</v>
      </c>
      <c r="N44" s="0" t="n">
        <f aca="false">E44+H44</f>
        <v>3.056</v>
      </c>
    </row>
    <row r="45" customFormat="false" ht="12.75" hidden="false" customHeight="false" outlineLevel="0" collapsed="false">
      <c r="C45" s="3" t="n">
        <v>0.813134954947888</v>
      </c>
      <c r="D45" s="4" t="n">
        <v>37895</v>
      </c>
      <c r="E45" s="0" t="n">
        <v>3.266</v>
      </c>
      <c r="F45" s="0" t="n">
        <v>0.068672739713827</v>
      </c>
      <c r="G45" s="0" t="n">
        <v>0.2525</v>
      </c>
      <c r="H45" s="0" t="n">
        <v>-0.195</v>
      </c>
      <c r="I45" s="0" t="n">
        <v>-0.125</v>
      </c>
      <c r="J45" s="0" t="n">
        <v>0.28</v>
      </c>
      <c r="L45" s="0" t="n">
        <f aca="false">E45+J45</f>
        <v>3.546</v>
      </c>
      <c r="M45" s="0" t="n">
        <f aca="false">E45+I45</f>
        <v>3.141</v>
      </c>
      <c r="N45" s="0" t="n">
        <f aca="false">E45+H45</f>
        <v>3.071</v>
      </c>
    </row>
    <row r="46" customFormat="false" ht="12.75" hidden="false" customHeight="false" outlineLevel="0" collapsed="false">
      <c r="C46" s="3" t="n">
        <v>0.808481962059943</v>
      </c>
      <c r="D46" s="4" t="n">
        <v>37926</v>
      </c>
      <c r="E46" s="0" t="n">
        <v>3.358</v>
      </c>
      <c r="F46" s="0" t="n">
        <v>0.068675390124421</v>
      </c>
      <c r="G46" s="0" t="n">
        <v>0.2625</v>
      </c>
      <c r="H46" s="0" t="n">
        <v>-0.175</v>
      </c>
      <c r="I46" s="0" t="n">
        <v>-0.1375</v>
      </c>
      <c r="J46" s="0" t="n">
        <v>0.18</v>
      </c>
      <c r="L46" s="0" t="n">
        <f aca="false">E46+J46</f>
        <v>3.538</v>
      </c>
      <c r="M46" s="0" t="n">
        <f aca="false">E46+I46</f>
        <v>3.2205</v>
      </c>
      <c r="N46" s="0" t="n">
        <f aca="false">E46+H46</f>
        <v>3.183</v>
      </c>
    </row>
    <row r="47" customFormat="false" ht="12.75" hidden="false" customHeight="false" outlineLevel="0" collapsed="false">
      <c r="C47" s="3" t="n">
        <v>0.8040040855921</v>
      </c>
      <c r="D47" s="4" t="n">
        <v>37956</v>
      </c>
      <c r="E47" s="0" t="n">
        <v>3.44</v>
      </c>
      <c r="F47" s="0" t="n">
        <v>0.068677955037901</v>
      </c>
      <c r="G47" s="0" t="n">
        <v>0.2675</v>
      </c>
      <c r="H47" s="0" t="n">
        <v>-0.175</v>
      </c>
      <c r="I47" s="0" t="n">
        <v>-0.1325</v>
      </c>
      <c r="J47" s="0" t="n">
        <v>0.18</v>
      </c>
      <c r="L47" s="0" t="n">
        <f aca="false">E47+J47</f>
        <v>3.62</v>
      </c>
      <c r="M47" s="0" t="n">
        <f aca="false">E47+I47</f>
        <v>3.3075</v>
      </c>
      <c r="N47" s="0" t="n">
        <f aca="false">E47+H47</f>
        <v>3.265</v>
      </c>
    </row>
    <row r="48" customFormat="false" ht="12.75" hidden="false" customHeight="false" outlineLevel="0" collapsed="false">
      <c r="C48" s="3" t="n">
        <v>0.799385569799193</v>
      </c>
      <c r="D48" s="4" t="n">
        <v>37987</v>
      </c>
      <c r="E48" s="0" t="n">
        <v>3.565</v>
      </c>
      <c r="F48" s="0" t="n">
        <v>0.068687274211151</v>
      </c>
      <c r="G48" s="0" t="n">
        <v>0.285</v>
      </c>
      <c r="H48" s="0" t="n">
        <v>-0.175</v>
      </c>
      <c r="I48" s="0" t="n">
        <v>-0.1325</v>
      </c>
      <c r="J48" s="0" t="n">
        <v>0.18</v>
      </c>
      <c r="L48" s="0" t="n">
        <f aca="false">E48+J48</f>
        <v>3.745</v>
      </c>
      <c r="M48" s="0" t="n">
        <f aca="false">E48+I48</f>
        <v>3.4325</v>
      </c>
      <c r="N48" s="0" t="n">
        <f aca="false">E48+H48</f>
        <v>3.39</v>
      </c>
    </row>
    <row r="49" customFormat="false" ht="12.75" hidden="false" customHeight="false" outlineLevel="0" collapsed="false">
      <c r="C49" s="3" t="n">
        <v>0.794773783127649</v>
      </c>
      <c r="D49" s="4" t="n">
        <v>38018</v>
      </c>
      <c r="E49" s="0" t="n">
        <v>3.427</v>
      </c>
      <c r="F49" s="0" t="n">
        <v>0.068703706731294</v>
      </c>
      <c r="G49" s="0" t="n">
        <v>0.2725</v>
      </c>
      <c r="H49" s="0" t="n">
        <v>-0.175</v>
      </c>
      <c r="I49" s="0" t="n">
        <v>-0.1325</v>
      </c>
      <c r="J49" s="0" t="n">
        <v>0.18</v>
      </c>
      <c r="L49" s="0" t="n">
        <f aca="false">E49+J49</f>
        <v>3.607</v>
      </c>
      <c r="M49" s="0" t="n">
        <f aca="false">E49+I49</f>
        <v>3.2945</v>
      </c>
      <c r="N49" s="0" t="n">
        <f aca="false">E49+H49</f>
        <v>3.252</v>
      </c>
    </row>
    <row r="50" customFormat="false" ht="12.75" hidden="false" customHeight="false" outlineLevel="0" collapsed="false">
      <c r="C50" s="3" t="n">
        <v>0.790481691258105</v>
      </c>
      <c r="D50" s="4" t="n">
        <v>38047</v>
      </c>
      <c r="E50" s="0" t="n">
        <v>3.26</v>
      </c>
      <c r="F50" s="0" t="n">
        <v>0.068719079088929</v>
      </c>
      <c r="G50" s="0" t="n">
        <v>0.2725</v>
      </c>
      <c r="H50" s="0" t="n">
        <v>-0.175</v>
      </c>
      <c r="I50" s="0" t="n">
        <v>-0.1375</v>
      </c>
      <c r="J50" s="0" t="n">
        <v>0.18</v>
      </c>
      <c r="L50" s="0" t="n">
        <f aca="false">E50+J50</f>
        <v>3.44</v>
      </c>
      <c r="M50" s="0" t="n">
        <f aca="false">E50+I50</f>
        <v>3.1225</v>
      </c>
      <c r="N50" s="0" t="n">
        <f aca="false">E50+H50</f>
        <v>3.085</v>
      </c>
    </row>
    <row r="51" customFormat="false" ht="12.75" hidden="false" customHeight="false" outlineLevel="0" collapsed="false">
      <c r="C51" s="3" t="n">
        <v>0.785934810627687</v>
      </c>
      <c r="D51" s="4" t="n">
        <v>38078</v>
      </c>
      <c r="E51" s="0" t="n">
        <v>3.085</v>
      </c>
      <c r="F51" s="0" t="n">
        <v>0.068728998947744</v>
      </c>
      <c r="G51" s="0" t="n">
        <v>0.2525</v>
      </c>
      <c r="H51" s="0" t="n">
        <v>-0.175</v>
      </c>
      <c r="I51" s="0" t="n">
        <v>-0.1225</v>
      </c>
      <c r="J51" s="0" t="n">
        <v>0.31</v>
      </c>
      <c r="L51" s="0" t="n">
        <f aca="false">E51+J51</f>
        <v>3.395</v>
      </c>
      <c r="M51" s="0" t="n">
        <f aca="false">E51+I51</f>
        <v>2.9625</v>
      </c>
      <c r="N51" s="0" t="n">
        <f aca="false">E51+H51</f>
        <v>2.91</v>
      </c>
    </row>
    <row r="52" customFormat="false" ht="12.75" hidden="false" customHeight="false" outlineLevel="0" collapsed="false">
      <c r="C52" s="3" t="n">
        <v>0.781576820496953</v>
      </c>
      <c r="D52" s="4" t="n">
        <v>38108</v>
      </c>
      <c r="E52" s="0" t="n">
        <v>3.066</v>
      </c>
      <c r="F52" s="0" t="n">
        <v>0.068731876063783</v>
      </c>
      <c r="G52" s="0" t="n">
        <v>0.2525</v>
      </c>
      <c r="H52" s="0" t="n">
        <v>-0.175</v>
      </c>
      <c r="I52" s="0" t="n">
        <v>-0.1225</v>
      </c>
      <c r="J52" s="0" t="n">
        <v>0.31</v>
      </c>
      <c r="L52" s="0" t="n">
        <f aca="false">E52+J52</f>
        <v>3.376</v>
      </c>
      <c r="M52" s="0" t="n">
        <f aca="false">E52+I52</f>
        <v>2.9435</v>
      </c>
      <c r="N52" s="0" t="n">
        <f aca="false">E52+H52</f>
        <v>2.891</v>
      </c>
    </row>
    <row r="53" customFormat="false" ht="12.75" hidden="false" customHeight="false" outlineLevel="0" collapsed="false">
      <c r="C53" s="3" t="n">
        <v>0.777098576073489</v>
      </c>
      <c r="D53" s="4" t="n">
        <v>38139</v>
      </c>
      <c r="E53" s="0" t="n">
        <v>3.087</v>
      </c>
      <c r="F53" s="0" t="n">
        <v>0.068734849083692</v>
      </c>
      <c r="G53" s="0" t="n">
        <v>0.2525</v>
      </c>
      <c r="H53" s="0" t="n">
        <v>-0.175</v>
      </c>
      <c r="I53" s="0" t="n">
        <v>-0.1225</v>
      </c>
      <c r="J53" s="0" t="n">
        <v>0.31</v>
      </c>
      <c r="L53" s="0" t="n">
        <f aca="false">E53+J53</f>
        <v>3.397</v>
      </c>
      <c r="M53" s="0" t="n">
        <f aca="false">E53+I53</f>
        <v>2.9645</v>
      </c>
      <c r="N53" s="0" t="n">
        <f aca="false">E53+H53</f>
        <v>2.912</v>
      </c>
    </row>
    <row r="54" customFormat="false" ht="12.75" hidden="false" customHeight="false" outlineLevel="0" collapsed="false">
      <c r="C54" s="3" t="n">
        <v>0.772746125473263</v>
      </c>
      <c r="D54" s="4" t="n">
        <v>38169</v>
      </c>
      <c r="E54" s="0" t="n">
        <v>3.109</v>
      </c>
      <c r="F54" s="0" t="n">
        <v>0.068752726291148</v>
      </c>
      <c r="G54" s="0" t="n">
        <v>0.25</v>
      </c>
      <c r="H54" s="0" t="n">
        <v>-0.175</v>
      </c>
      <c r="I54" s="0" t="n">
        <v>-0.1225</v>
      </c>
      <c r="J54" s="0" t="n">
        <v>0.31</v>
      </c>
      <c r="L54" s="0" t="n">
        <f aca="false">E54+J54</f>
        <v>3.419</v>
      </c>
      <c r="M54" s="0" t="n">
        <f aca="false">E54+I54</f>
        <v>2.9865</v>
      </c>
      <c r="N54" s="0" t="n">
        <f aca="false">E54+H54</f>
        <v>2.934</v>
      </c>
    </row>
    <row r="55" customFormat="false" ht="12.75" hidden="false" customHeight="false" outlineLevel="0" collapsed="false">
      <c r="C55" s="3" t="n">
        <v>0.76822061714421</v>
      </c>
      <c r="D55" s="4" t="n">
        <v>38200</v>
      </c>
      <c r="E55" s="0" t="n">
        <v>3.13</v>
      </c>
      <c r="F55" s="0" t="n">
        <v>0.068788913799505</v>
      </c>
      <c r="G55" s="0" t="n">
        <v>0.25</v>
      </c>
      <c r="H55" s="0" t="n">
        <v>-0.175</v>
      </c>
      <c r="I55" s="0" t="n">
        <v>-0.1225</v>
      </c>
      <c r="J55" s="0" t="n">
        <v>0.31</v>
      </c>
      <c r="L55" s="0" t="n">
        <f aca="false">E55+J55</f>
        <v>3.44</v>
      </c>
      <c r="M55" s="0" t="n">
        <f aca="false">E55+I55</f>
        <v>3.0075</v>
      </c>
      <c r="N55" s="0" t="n">
        <f aca="false">E55+H55</f>
        <v>2.955</v>
      </c>
    </row>
    <row r="56" customFormat="false" ht="12.75" hidden="false" customHeight="false" outlineLevel="0" collapsed="false">
      <c r="C56" s="3" t="n">
        <v>0.763717078492663</v>
      </c>
      <c r="D56" s="4" t="n">
        <v>38231</v>
      </c>
      <c r="E56" s="0" t="n">
        <v>3.119</v>
      </c>
      <c r="F56" s="0" t="n">
        <v>0.068825101308295</v>
      </c>
      <c r="G56" s="0" t="n">
        <v>0.25</v>
      </c>
      <c r="H56" s="0" t="n">
        <v>-0.175</v>
      </c>
      <c r="I56" s="0" t="n">
        <v>-0.1225</v>
      </c>
      <c r="J56" s="0" t="n">
        <v>0.31</v>
      </c>
      <c r="L56" s="0" t="n">
        <f aca="false">E56+J56</f>
        <v>3.429</v>
      </c>
      <c r="M56" s="0" t="n">
        <f aca="false">E56+I56</f>
        <v>2.9965</v>
      </c>
      <c r="N56" s="0" t="n">
        <f aca="false">E56+H56</f>
        <v>2.944</v>
      </c>
    </row>
    <row r="57" customFormat="false" ht="12.75" hidden="false" customHeight="false" outlineLevel="0" collapsed="false">
      <c r="C57" s="3" t="n">
        <v>0.759379662354564</v>
      </c>
      <c r="D57" s="4" t="n">
        <v>38261</v>
      </c>
      <c r="E57" s="0" t="n">
        <v>3.133</v>
      </c>
      <c r="F57" s="0" t="n">
        <v>0.068860121478504</v>
      </c>
      <c r="G57" s="0" t="n">
        <v>0.25</v>
      </c>
      <c r="H57" s="0" t="n">
        <v>-0.175</v>
      </c>
      <c r="I57" s="0" t="n">
        <v>-0.1225</v>
      </c>
      <c r="J57" s="0" t="n">
        <v>0.31</v>
      </c>
      <c r="L57" s="0" t="n">
        <f aca="false">E57+J57</f>
        <v>3.443</v>
      </c>
      <c r="M57" s="0" t="n">
        <f aca="false">E57+I57</f>
        <v>3.0105</v>
      </c>
      <c r="N57" s="0" t="n">
        <f aca="false">E57+H57</f>
        <v>2.958</v>
      </c>
    </row>
    <row r="58" customFormat="false" ht="12.75" hidden="false" customHeight="false" outlineLevel="0" collapsed="false">
      <c r="C58" s="3" t="n">
        <v>0.754919134351091</v>
      </c>
      <c r="D58" s="4" t="n">
        <v>38292</v>
      </c>
      <c r="E58" s="0" t="n">
        <v>3.22</v>
      </c>
      <c r="F58" s="0" t="n">
        <v>0.068896308988145</v>
      </c>
      <c r="G58" s="0" t="n">
        <v>0.2525</v>
      </c>
      <c r="H58" s="0" t="n">
        <v>-0.17</v>
      </c>
      <c r="I58" s="0" t="n">
        <v>-0.135</v>
      </c>
      <c r="J58" s="0" t="n">
        <v>0.14</v>
      </c>
      <c r="L58" s="0" t="n">
        <f aca="false">E58+J58</f>
        <v>3.36</v>
      </c>
      <c r="M58" s="0" t="n">
        <f aca="false">E58+I58</f>
        <v>3.085</v>
      </c>
      <c r="N58" s="0" t="n">
        <f aca="false">E58+H58</f>
        <v>3.05</v>
      </c>
    </row>
    <row r="59" customFormat="false" ht="12.75" hidden="false" customHeight="false" outlineLevel="0" collapsed="false">
      <c r="C59" s="3" t="n">
        <v>0.750623200363452</v>
      </c>
      <c r="D59" s="4" t="n">
        <v>38322</v>
      </c>
      <c r="E59" s="0" t="n">
        <v>3.299</v>
      </c>
      <c r="F59" s="0" t="n">
        <v>0.068931329159179</v>
      </c>
      <c r="G59" s="0" t="n">
        <v>0.255</v>
      </c>
      <c r="H59" s="0" t="n">
        <v>-0.17</v>
      </c>
      <c r="I59" s="0" t="n">
        <v>-0.13</v>
      </c>
      <c r="J59" s="0" t="n">
        <v>0.14</v>
      </c>
      <c r="L59" s="0" t="n">
        <f aca="false">E59+J59</f>
        <v>3.439</v>
      </c>
      <c r="M59" s="0" t="n">
        <f aca="false">E59+I59</f>
        <v>3.169</v>
      </c>
      <c r="N59" s="0" t="n">
        <f aca="false">E59+H59</f>
        <v>3.129</v>
      </c>
    </row>
    <row r="60" customFormat="false" ht="12.75" hidden="false" customHeight="false" outlineLevel="0" collapsed="false">
      <c r="C60" s="3" t="n">
        <v>0.746205391591786</v>
      </c>
      <c r="D60" s="4" t="n">
        <v>38353</v>
      </c>
      <c r="E60" s="0" t="n">
        <v>3.502</v>
      </c>
      <c r="F60" s="0" t="n">
        <v>0.068967516669674</v>
      </c>
      <c r="G60" s="0" t="n">
        <v>0.26</v>
      </c>
      <c r="H60" s="0" t="n">
        <v>-0.17</v>
      </c>
      <c r="I60" s="0" t="n">
        <v>-0.13</v>
      </c>
      <c r="J60" s="0" t="n">
        <v>0.14</v>
      </c>
      <c r="L60" s="0" t="n">
        <f aca="false">E60+J60</f>
        <v>3.642</v>
      </c>
      <c r="M60" s="0" t="n">
        <f aca="false">E60+I60</f>
        <v>3.372</v>
      </c>
      <c r="N60" s="0" t="n">
        <f aca="false">E60+H60</f>
        <v>3.332</v>
      </c>
    </row>
    <row r="61" customFormat="false" ht="12.75" hidden="false" customHeight="false" outlineLevel="0" collapsed="false">
      <c r="C61" s="3" t="n">
        <v>0.741809181047164</v>
      </c>
      <c r="D61" s="4" t="n">
        <v>38384</v>
      </c>
      <c r="E61" s="0" t="n">
        <v>3.368</v>
      </c>
      <c r="F61" s="0" t="n">
        <v>0.069003704180601</v>
      </c>
      <c r="G61" s="0" t="n">
        <v>0.2475</v>
      </c>
      <c r="H61" s="0" t="n">
        <v>-0.17</v>
      </c>
      <c r="I61" s="0" t="n">
        <v>-0.13</v>
      </c>
      <c r="J61" s="0" t="n">
        <v>0.14</v>
      </c>
      <c r="L61" s="0" t="n">
        <f aca="false">E61+J61</f>
        <v>3.508</v>
      </c>
      <c r="M61" s="0" t="n">
        <f aca="false">E61+I61</f>
        <v>3.238</v>
      </c>
      <c r="N61" s="0" t="n">
        <f aca="false">E61+H61</f>
        <v>3.198</v>
      </c>
    </row>
    <row r="62" customFormat="false" ht="12.75" hidden="false" customHeight="false" outlineLevel="0" collapsed="false">
      <c r="C62" s="3" t="n">
        <v>0.737856911902517</v>
      </c>
      <c r="D62" s="4" t="n">
        <v>38412</v>
      </c>
      <c r="E62" s="0" t="n">
        <v>3.204</v>
      </c>
      <c r="F62" s="0" t="n">
        <v>0.069036389674715</v>
      </c>
      <c r="G62" s="0" t="n">
        <v>0.2425</v>
      </c>
      <c r="H62" s="0" t="n">
        <v>-0.17</v>
      </c>
      <c r="I62" s="0" t="n">
        <v>-0.135</v>
      </c>
      <c r="J62" s="0" t="n">
        <v>0.14</v>
      </c>
      <c r="L62" s="0" t="n">
        <f aca="false">E62+J62</f>
        <v>3.344</v>
      </c>
      <c r="M62" s="0" t="n">
        <f aca="false">E62+I62</f>
        <v>3.069</v>
      </c>
      <c r="N62" s="0" t="n">
        <f aca="false">E62+H62</f>
        <v>3.034</v>
      </c>
    </row>
    <row r="63" customFormat="false" ht="12.75" hidden="false" customHeight="false" outlineLevel="0" collapsed="false">
      <c r="C63" s="3" t="n">
        <v>0.733501600233752</v>
      </c>
      <c r="D63" s="4" t="n">
        <v>38443</v>
      </c>
      <c r="E63" s="0" t="n">
        <v>3.032</v>
      </c>
      <c r="F63" s="0" t="n">
        <v>0.069072577186467</v>
      </c>
      <c r="G63" s="0" t="n">
        <v>0.23</v>
      </c>
      <c r="H63" s="0" t="n">
        <v>-0.17</v>
      </c>
      <c r="I63" s="0" t="n">
        <v>-0.12</v>
      </c>
      <c r="J63" s="0" t="n">
        <v>0.315</v>
      </c>
      <c r="L63" s="0" t="n">
        <f aca="false">E63+J63</f>
        <v>3.347</v>
      </c>
      <c r="M63" s="0" t="n">
        <f aca="false">E63+I63</f>
        <v>2.912</v>
      </c>
      <c r="N63" s="0" t="n">
        <f aca="false">E63+H63</f>
        <v>2.862</v>
      </c>
    </row>
    <row r="64" customFormat="false" ht="12.75" hidden="false" customHeight="false" outlineLevel="0" collapsed="false">
      <c r="C64" s="3" t="n">
        <v>0.729307140211692</v>
      </c>
      <c r="D64" s="4" t="n">
        <v>38473</v>
      </c>
      <c r="E64" s="0" t="n">
        <v>3.014</v>
      </c>
      <c r="F64" s="0" t="n">
        <v>0.069107597359543</v>
      </c>
      <c r="G64" s="0" t="n">
        <v>0.23</v>
      </c>
      <c r="H64" s="0" t="n">
        <v>-0.17</v>
      </c>
      <c r="I64" s="0" t="n">
        <v>-0.12</v>
      </c>
      <c r="J64" s="0" t="n">
        <v>0.315</v>
      </c>
      <c r="L64" s="0" t="n">
        <f aca="false">E64+J64</f>
        <v>3.329</v>
      </c>
      <c r="M64" s="0" t="n">
        <f aca="false">E64+I64</f>
        <v>2.894</v>
      </c>
      <c r="N64" s="0" t="n">
        <f aca="false">E64+H64</f>
        <v>2.844</v>
      </c>
    </row>
    <row r="65" customFormat="false" ht="12.75" hidden="false" customHeight="false" outlineLevel="0" collapsed="false">
      <c r="C65" s="3" t="n">
        <v>0.724993828244513</v>
      </c>
      <c r="D65" s="4" t="n">
        <v>38504</v>
      </c>
      <c r="E65" s="0" t="n">
        <v>3.036</v>
      </c>
      <c r="F65" s="0" t="n">
        <v>0.069143784872148</v>
      </c>
      <c r="G65" s="0" t="n">
        <v>0.23</v>
      </c>
      <c r="H65" s="0" t="n">
        <v>-0.17</v>
      </c>
      <c r="I65" s="0" t="n">
        <v>-0.12</v>
      </c>
      <c r="J65" s="0" t="n">
        <v>0.315</v>
      </c>
      <c r="L65" s="0" t="n">
        <f aca="false">E65+J65</f>
        <v>3.351</v>
      </c>
      <c r="M65" s="0" t="n">
        <f aca="false">E65+I65</f>
        <v>2.916</v>
      </c>
      <c r="N65" s="0" t="n">
        <f aca="false">E65+H65</f>
        <v>2.866</v>
      </c>
    </row>
    <row r="66" customFormat="false" ht="12.75" hidden="false" customHeight="false" outlineLevel="0" collapsed="false">
      <c r="C66" s="3" t="n">
        <v>0.720839872776848</v>
      </c>
      <c r="D66" s="4" t="n">
        <v>38534</v>
      </c>
      <c r="E66" s="0" t="n">
        <v>3.058</v>
      </c>
      <c r="F66" s="0" t="n">
        <v>0.069178805046049</v>
      </c>
      <c r="G66" s="0" t="n">
        <v>0.23</v>
      </c>
      <c r="H66" s="0" t="n">
        <v>-0.17</v>
      </c>
      <c r="I66" s="0" t="n">
        <v>-0.12</v>
      </c>
      <c r="J66" s="0" t="n">
        <v>0.315</v>
      </c>
      <c r="L66" s="0" t="n">
        <f aca="false">E66+J66</f>
        <v>3.373</v>
      </c>
      <c r="M66" s="0" t="n">
        <f aca="false">E66+I66</f>
        <v>2.938</v>
      </c>
      <c r="N66" s="0" t="n">
        <f aca="false">E66+H66</f>
        <v>2.888</v>
      </c>
    </row>
    <row r="67" customFormat="false" ht="12.75" hidden="false" customHeight="false" outlineLevel="0" collapsed="false">
      <c r="C67" s="3" t="n">
        <v>0.716568270641841</v>
      </c>
      <c r="D67" s="4" t="n">
        <v>38565</v>
      </c>
      <c r="E67" s="0" t="n">
        <v>3.079</v>
      </c>
      <c r="F67" s="0" t="n">
        <v>0.069214992559506</v>
      </c>
      <c r="G67" s="0" t="n">
        <v>0.23</v>
      </c>
      <c r="H67" s="0" t="n">
        <v>-0.17</v>
      </c>
      <c r="I67" s="0" t="n">
        <v>-0.12</v>
      </c>
      <c r="J67" s="0" t="n">
        <v>0.315</v>
      </c>
      <c r="L67" s="0" t="n">
        <f aca="false">E67+J67</f>
        <v>3.394</v>
      </c>
      <c r="M67" s="0" t="n">
        <f aca="false">E67+I67</f>
        <v>2.959</v>
      </c>
      <c r="N67" s="0" t="n">
        <f aca="false">E67+H67</f>
        <v>2.909</v>
      </c>
    </row>
    <row r="68" customFormat="false" ht="12.75" hidden="false" customHeight="false" outlineLevel="0" collapsed="false">
      <c r="C68" s="3" t="n">
        <v>0.712317754377275</v>
      </c>
      <c r="D68" s="4" t="n">
        <v>38596</v>
      </c>
      <c r="E68" s="0" t="n">
        <v>3.067</v>
      </c>
      <c r="F68" s="0" t="n">
        <v>0.069251180073396</v>
      </c>
      <c r="G68" s="0" t="n">
        <v>0.23</v>
      </c>
      <c r="H68" s="0" t="n">
        <v>-0.17</v>
      </c>
      <c r="I68" s="0" t="n">
        <v>-0.12</v>
      </c>
      <c r="J68" s="0" t="n">
        <v>0.315</v>
      </c>
      <c r="L68" s="0" t="n">
        <f aca="false">E68+J68</f>
        <v>3.382</v>
      </c>
      <c r="M68" s="0" t="n">
        <f aca="false">E68+I68</f>
        <v>2.947</v>
      </c>
      <c r="N68" s="0" t="n">
        <f aca="false">E68+H68</f>
        <v>2.897</v>
      </c>
    </row>
    <row r="69" customFormat="false" ht="12.75" hidden="false" customHeight="false" outlineLevel="0" collapsed="false">
      <c r="C69" s="3" t="n">
        <v>0.708253062015898</v>
      </c>
      <c r="D69" s="4" t="n">
        <v>38626</v>
      </c>
      <c r="E69" s="0" t="n">
        <v>3.08</v>
      </c>
      <c r="F69" s="0" t="n">
        <v>0.069277921308819</v>
      </c>
      <c r="G69" s="0" t="n">
        <v>0.23</v>
      </c>
      <c r="H69" s="0" t="n">
        <v>-0.17</v>
      </c>
      <c r="I69" s="0" t="n">
        <v>-0.12</v>
      </c>
      <c r="J69" s="0" t="n">
        <v>0.315</v>
      </c>
      <c r="L69" s="0" t="n">
        <f aca="false">E69+J69</f>
        <v>3.395</v>
      </c>
      <c r="M69" s="0" t="n">
        <f aca="false">E69+I69</f>
        <v>2.96</v>
      </c>
      <c r="N69" s="0" t="n">
        <f aca="false">E69+H69</f>
        <v>2.91</v>
      </c>
    </row>
    <row r="70" customFormat="false" ht="12.75" hidden="false" customHeight="false" outlineLevel="0" collapsed="false">
      <c r="C70" s="3" t="n">
        <v>0.704091463391641</v>
      </c>
      <c r="D70" s="4" t="n">
        <v>38657</v>
      </c>
      <c r="E70" s="0" t="n">
        <v>3.162</v>
      </c>
      <c r="F70" s="0" t="n">
        <v>0.069300601079592</v>
      </c>
      <c r="G70" s="0" t="n">
        <v>0.23</v>
      </c>
      <c r="H70" s="0" t="n">
        <v>-0.17</v>
      </c>
      <c r="I70" s="0" t="n">
        <v>-0.1325</v>
      </c>
      <c r="J70" s="0" t="n">
        <v>0.14</v>
      </c>
      <c r="L70" s="0" t="n">
        <f aca="false">E70+J70</f>
        <v>3.302</v>
      </c>
      <c r="M70" s="0" t="n">
        <f aca="false">E70+I70</f>
        <v>3.0295</v>
      </c>
      <c r="N70" s="0" t="n">
        <f aca="false">E70+H70</f>
        <v>2.992</v>
      </c>
    </row>
    <row r="71" customFormat="false" ht="12.75" hidden="false" customHeight="false" outlineLevel="0" collapsed="false">
      <c r="C71" s="3" t="n">
        <v>0.700084914430582</v>
      </c>
      <c r="D71" s="4" t="n">
        <v>38687</v>
      </c>
      <c r="E71" s="0" t="n">
        <v>3.238</v>
      </c>
      <c r="F71" s="0" t="n">
        <v>0.069322549245019</v>
      </c>
      <c r="G71" s="0" t="n">
        <v>0.2325</v>
      </c>
      <c r="H71" s="0" t="n">
        <v>-0.17</v>
      </c>
      <c r="I71" s="0" t="n">
        <v>-0.1275</v>
      </c>
      <c r="J71" s="0" t="n">
        <v>0.14</v>
      </c>
      <c r="L71" s="0" t="n">
        <f aca="false">E71+J71</f>
        <v>3.378</v>
      </c>
      <c r="M71" s="0" t="n">
        <f aca="false">E71+I71</f>
        <v>3.1105</v>
      </c>
      <c r="N71" s="0" t="n">
        <f aca="false">E71+H71</f>
        <v>3.068</v>
      </c>
    </row>
    <row r="72" customFormat="false" ht="12.75" hidden="false" customHeight="false" outlineLevel="0" collapsed="false">
      <c r="C72" s="3" t="n">
        <v>0.695966216757106</v>
      </c>
      <c r="D72" s="4" t="n">
        <v>38718</v>
      </c>
      <c r="E72" s="0" t="n">
        <v>3.484</v>
      </c>
      <c r="F72" s="0" t="n">
        <v>0.069345229016127</v>
      </c>
      <c r="G72" s="0" t="n">
        <v>0.2325</v>
      </c>
      <c r="H72" s="0" t="n">
        <v>-0.17</v>
      </c>
      <c r="I72" s="0" t="n">
        <v>-0.1275</v>
      </c>
      <c r="J72" s="0" t="n">
        <v>0.14</v>
      </c>
      <c r="L72" s="0" t="n">
        <f aca="false">E72+J72</f>
        <v>3.624</v>
      </c>
      <c r="M72" s="0" t="n">
        <f aca="false">E72+I72</f>
        <v>3.3565</v>
      </c>
      <c r="N72" s="0" t="n">
        <f aca="false">E72+H72</f>
        <v>3.314</v>
      </c>
    </row>
    <row r="73" customFormat="false" ht="12.75" hidden="false" customHeight="false" outlineLevel="0" collapsed="false">
      <c r="C73" s="3" t="n">
        <v>0.691869176525772</v>
      </c>
      <c r="D73" s="4" t="n">
        <v>38749</v>
      </c>
      <c r="E73" s="0" t="n">
        <v>3.354</v>
      </c>
      <c r="F73" s="0" t="n">
        <v>0.069367908787405</v>
      </c>
      <c r="G73" s="0" t="n">
        <v>0.23</v>
      </c>
      <c r="H73" s="0" t="n">
        <v>-0.17</v>
      </c>
      <c r="I73" s="0" t="n">
        <v>-0.1275</v>
      </c>
      <c r="J73" s="0" t="n">
        <v>0.14</v>
      </c>
      <c r="L73" s="0" t="n">
        <f aca="false">E73+J73</f>
        <v>3.494</v>
      </c>
      <c r="M73" s="0" t="n">
        <f aca="false">E73+I73</f>
        <v>3.2265</v>
      </c>
      <c r="N73" s="0" t="n">
        <f aca="false">E73+H73</f>
        <v>3.184</v>
      </c>
    </row>
    <row r="74" customFormat="false" ht="12.75" hidden="false" customHeight="false" outlineLevel="0" collapsed="false">
      <c r="C74" s="3" t="n">
        <v>0.68818715834873</v>
      </c>
      <c r="D74" s="4" t="n">
        <v>38777</v>
      </c>
      <c r="E74" s="0" t="n">
        <v>3.193</v>
      </c>
      <c r="F74" s="0" t="n">
        <v>0.069388393742254</v>
      </c>
      <c r="G74" s="0" t="n">
        <v>0.2275</v>
      </c>
      <c r="H74" s="0" t="n">
        <v>-0.17</v>
      </c>
      <c r="I74" s="0" t="n">
        <v>-0.1325</v>
      </c>
      <c r="J74" s="0" t="n">
        <v>0.14</v>
      </c>
      <c r="L74" s="0" t="n">
        <f aca="false">E74+J74</f>
        <v>3.333</v>
      </c>
      <c r="M74" s="0" t="n">
        <f aca="false">E74+I74</f>
        <v>3.0605</v>
      </c>
      <c r="N74" s="0" t="n">
        <f aca="false">E74+H74</f>
        <v>3.023</v>
      </c>
    </row>
    <row r="75" customFormat="false" ht="12.75" hidden="false" customHeight="false" outlineLevel="0" collapsed="false">
      <c r="C75" s="3" t="n">
        <v>0.684131069233687</v>
      </c>
      <c r="D75" s="4" t="n">
        <v>38808</v>
      </c>
      <c r="E75" s="0" t="n">
        <v>3.024</v>
      </c>
      <c r="F75" s="0" t="n">
        <v>0.069411073513856</v>
      </c>
      <c r="G75" s="0" t="n">
        <v>0.2275</v>
      </c>
      <c r="H75" s="0" t="n">
        <v>-0.17</v>
      </c>
      <c r="I75" s="0" t="n">
        <v>-0.12</v>
      </c>
      <c r="J75" s="0" t="n">
        <v>0.315</v>
      </c>
      <c r="L75" s="0" t="n">
        <f aca="false">E75+J75</f>
        <v>3.339</v>
      </c>
      <c r="M75" s="0" t="n">
        <f aca="false">E75+I75</f>
        <v>2.904</v>
      </c>
      <c r="N75" s="0" t="n">
        <f aca="false">E75+H75</f>
        <v>2.854</v>
      </c>
    </row>
    <row r="76" customFormat="false" ht="12.75" hidden="false" customHeight="false" outlineLevel="0" collapsed="false">
      <c r="C76" s="3" t="n">
        <v>0.680226176019133</v>
      </c>
      <c r="D76" s="4" t="n">
        <v>38838</v>
      </c>
      <c r="E76" s="0" t="n">
        <v>3.007</v>
      </c>
      <c r="F76" s="0" t="n">
        <v>0.069433021680085</v>
      </c>
      <c r="G76" s="0" t="n">
        <v>0.2275</v>
      </c>
      <c r="H76" s="0" t="n">
        <v>-0.17</v>
      </c>
      <c r="I76" s="0" t="n">
        <v>-0.12</v>
      </c>
      <c r="J76" s="0" t="n">
        <v>0.315</v>
      </c>
      <c r="L76" s="0" t="n">
        <f aca="false">E76+J76</f>
        <v>3.322</v>
      </c>
      <c r="M76" s="0" t="n">
        <f aca="false">E76+I76</f>
        <v>2.887</v>
      </c>
      <c r="N76" s="0" t="n">
        <f aca="false">E76+H76</f>
        <v>2.837</v>
      </c>
    </row>
    <row r="77" customFormat="false" ht="12.75" hidden="false" customHeight="false" outlineLevel="0" collapsed="false">
      <c r="C77" s="3" t="n">
        <v>0.676212058948354</v>
      </c>
      <c r="D77" s="4" t="n">
        <v>38869</v>
      </c>
      <c r="E77" s="0" t="n">
        <v>3.03</v>
      </c>
      <c r="F77" s="0" t="n">
        <v>0.069455701452021</v>
      </c>
      <c r="G77" s="0" t="n">
        <v>0.2275</v>
      </c>
      <c r="H77" s="0" t="n">
        <v>-0.17</v>
      </c>
      <c r="I77" s="0" t="n">
        <v>-0.12</v>
      </c>
      <c r="J77" s="0" t="n">
        <v>0.315</v>
      </c>
      <c r="L77" s="0" t="n">
        <f aca="false">E77+J77</f>
        <v>3.345</v>
      </c>
      <c r="M77" s="0" t="n">
        <f aca="false">E77+I77</f>
        <v>2.91</v>
      </c>
      <c r="N77" s="0" t="n">
        <f aca="false">E77+H77</f>
        <v>2.86</v>
      </c>
    </row>
    <row r="78" customFormat="false" ht="12.75" hidden="false" customHeight="false" outlineLevel="0" collapsed="false">
      <c r="C78" s="3" t="n">
        <v>0.672347604077301</v>
      </c>
      <c r="D78" s="4" t="n">
        <v>38899</v>
      </c>
      <c r="E78" s="0" t="n">
        <v>3.052</v>
      </c>
      <c r="F78" s="0" t="n">
        <v>0.069477649618574</v>
      </c>
      <c r="G78" s="0" t="n">
        <v>0.2275</v>
      </c>
      <c r="H78" s="0" t="n">
        <v>-0.17</v>
      </c>
      <c r="I78" s="0" t="n">
        <v>-0.12</v>
      </c>
      <c r="J78" s="0" t="n">
        <v>0.315</v>
      </c>
      <c r="L78" s="0" t="n">
        <f aca="false">E78+J78</f>
        <v>3.367</v>
      </c>
      <c r="M78" s="0" t="n">
        <f aca="false">E78+I78</f>
        <v>2.932</v>
      </c>
      <c r="N78" s="0" t="n">
        <f aca="false">E78+H78</f>
        <v>2.882</v>
      </c>
    </row>
    <row r="79" customFormat="false" ht="12.75" hidden="false" customHeight="false" outlineLevel="0" collapsed="false">
      <c r="C79" s="3" t="n">
        <v>0.668375088169377</v>
      </c>
      <c r="D79" s="4" t="n">
        <v>38930</v>
      </c>
      <c r="E79" s="0" t="n">
        <v>3.073</v>
      </c>
      <c r="F79" s="0" t="n">
        <v>0.069500329390846</v>
      </c>
      <c r="G79" s="0" t="n">
        <v>0.2275</v>
      </c>
      <c r="H79" s="0" t="n">
        <v>-0.17</v>
      </c>
      <c r="I79" s="0" t="n">
        <v>-0.12</v>
      </c>
      <c r="J79" s="0" t="n">
        <v>0.315</v>
      </c>
      <c r="L79" s="0" t="n">
        <f aca="false">E79+J79</f>
        <v>3.388</v>
      </c>
      <c r="M79" s="0" t="n">
        <f aca="false">E79+I79</f>
        <v>2.953</v>
      </c>
      <c r="N79" s="0" t="n">
        <f aca="false">E79+H79</f>
        <v>2.903</v>
      </c>
    </row>
    <row r="80" customFormat="false" ht="12.75" hidden="false" customHeight="false" outlineLevel="0" collapsed="false">
      <c r="C80" s="3" t="n">
        <v>0.664423572505825</v>
      </c>
      <c r="D80" s="4" t="n">
        <v>38961</v>
      </c>
      <c r="E80" s="0" t="n">
        <v>3.06</v>
      </c>
      <c r="F80" s="0" t="n">
        <v>0.069523009163287</v>
      </c>
      <c r="G80" s="0" t="n">
        <v>0.2275</v>
      </c>
      <c r="H80" s="0" t="n">
        <v>-0.17</v>
      </c>
      <c r="I80" s="0" t="n">
        <v>-0.12</v>
      </c>
      <c r="J80" s="0" t="n">
        <v>0.315</v>
      </c>
      <c r="L80" s="0" t="n">
        <f aca="false">E80+J80</f>
        <v>3.375</v>
      </c>
      <c r="M80" s="0" t="n">
        <f aca="false">E80+I80</f>
        <v>2.94</v>
      </c>
      <c r="N80" s="0" t="n">
        <f aca="false">E80+H80</f>
        <v>2.89</v>
      </c>
    </row>
    <row r="81" customFormat="false" ht="12.75" hidden="false" customHeight="false" outlineLevel="0" collapsed="false">
      <c r="C81" s="3" t="n">
        <v>0.660619430815335</v>
      </c>
      <c r="D81" s="4" t="n">
        <v>38991</v>
      </c>
      <c r="E81" s="0" t="n">
        <v>3.072</v>
      </c>
      <c r="F81" s="0" t="n">
        <v>0.069544957330328</v>
      </c>
      <c r="G81" s="0" t="n">
        <v>0.2275</v>
      </c>
      <c r="H81" s="0" t="n">
        <v>-0.17</v>
      </c>
      <c r="I81" s="0" t="n">
        <v>-0.12</v>
      </c>
      <c r="J81" s="0" t="n">
        <v>0.315</v>
      </c>
      <c r="L81" s="0" t="n">
        <f aca="false">E81+J81</f>
        <v>3.387</v>
      </c>
      <c r="M81" s="0" t="n">
        <f aca="false">E81+I81</f>
        <v>2.952</v>
      </c>
      <c r="N81" s="0" t="n">
        <f aca="false">E81+H81</f>
        <v>2.902</v>
      </c>
    </row>
    <row r="82" customFormat="false" ht="12.75" hidden="false" customHeight="false" outlineLevel="0" collapsed="false">
      <c r="C82" s="3" t="n">
        <v>0.656708961687298</v>
      </c>
      <c r="D82" s="4" t="n">
        <v>39022</v>
      </c>
      <c r="E82" s="0" t="n">
        <v>3.149</v>
      </c>
      <c r="F82" s="0" t="n">
        <v>0.069567637103105</v>
      </c>
      <c r="G82" s="0" t="n">
        <v>0.23</v>
      </c>
      <c r="H82" s="0" t="n">
        <v>-0.17</v>
      </c>
      <c r="I82" s="0" t="n">
        <v>-0.1325</v>
      </c>
      <c r="J82" s="0" t="n">
        <v>0.14</v>
      </c>
      <c r="L82" s="0" t="n">
        <f aca="false">E82+J82</f>
        <v>3.289</v>
      </c>
      <c r="M82" s="0" t="n">
        <f aca="false">E82+I82</f>
        <v>3.0165</v>
      </c>
      <c r="N82" s="0" t="n">
        <f aca="false">E82+H82</f>
        <v>2.979</v>
      </c>
    </row>
    <row r="83" customFormat="false" ht="12.75" hidden="false" customHeight="false" outlineLevel="0" collapsed="false">
      <c r="C83" s="3" t="n">
        <v>0.65294436572161</v>
      </c>
      <c r="D83" s="4" t="n">
        <v>39052</v>
      </c>
      <c r="E83" s="0" t="n">
        <v>3.222</v>
      </c>
      <c r="F83" s="0" t="n">
        <v>0.06958958527047</v>
      </c>
      <c r="G83" s="0" t="n">
        <v>0.24</v>
      </c>
      <c r="H83" s="0" t="n">
        <v>-0.17</v>
      </c>
      <c r="I83" s="0" t="n">
        <v>-0.1275</v>
      </c>
      <c r="J83" s="0" t="n">
        <v>0.14</v>
      </c>
      <c r="L83" s="0" t="n">
        <f aca="false">E83+J83</f>
        <v>3.362</v>
      </c>
      <c r="M83" s="0" t="n">
        <f aca="false">E83+I83</f>
        <v>3.0945</v>
      </c>
      <c r="N83" s="0" t="n">
        <f aca="false">E83+H83</f>
        <v>3.052</v>
      </c>
    </row>
    <row r="84" customFormat="false" ht="12.75" hidden="false" customHeight="false" outlineLevel="0" collapsed="false">
      <c r="C84" s="3" t="n">
        <v>0.649074578514912</v>
      </c>
      <c r="D84" s="4" t="n">
        <v>39083</v>
      </c>
      <c r="E84" s="0" t="n">
        <v>3.491</v>
      </c>
      <c r="F84" s="0" t="n">
        <v>0.069612265043581</v>
      </c>
      <c r="G84" s="0" t="n">
        <v>0.245</v>
      </c>
      <c r="H84" s="0" t="n">
        <v>-0.17</v>
      </c>
      <c r="I84" s="0" t="n">
        <v>-0.1275</v>
      </c>
      <c r="J84" s="0" t="n">
        <v>0.14</v>
      </c>
      <c r="L84" s="0" t="n">
        <f aca="false">E84+J84</f>
        <v>3.631</v>
      </c>
      <c r="M84" s="0" t="n">
        <f aca="false">E84+I84</f>
        <v>3.3635</v>
      </c>
      <c r="N84" s="0" t="n">
        <f aca="false">E84+H84</f>
        <v>3.321</v>
      </c>
    </row>
    <row r="85" customFormat="false" ht="12.75" hidden="false" customHeight="false" outlineLevel="0" collapsed="false">
      <c r="C85" s="3" t="n">
        <v>0.645225326792511</v>
      </c>
      <c r="D85" s="4" t="n">
        <v>39114</v>
      </c>
      <c r="E85" s="0" t="n">
        <v>3.365</v>
      </c>
      <c r="F85" s="0" t="n">
        <v>0.069634944816862</v>
      </c>
      <c r="G85" s="0" t="n">
        <v>0.23</v>
      </c>
      <c r="H85" s="0" t="n">
        <v>-0.17</v>
      </c>
      <c r="I85" s="0" t="n">
        <v>-0.1275</v>
      </c>
      <c r="J85" s="0" t="n">
        <v>0.14</v>
      </c>
      <c r="L85" s="0" t="n">
        <f aca="false">E85+J85</f>
        <v>3.505</v>
      </c>
      <c r="M85" s="0" t="n">
        <f aca="false">E85+I85</f>
        <v>3.2375</v>
      </c>
      <c r="N85" s="0" t="n">
        <f aca="false">E85+H85</f>
        <v>3.195</v>
      </c>
    </row>
    <row r="86" customFormat="false" ht="12.75" hidden="false" customHeight="false" outlineLevel="0" collapsed="false">
      <c r="C86" s="3" t="n">
        <v>0.641766156458734</v>
      </c>
      <c r="D86" s="4" t="n">
        <v>39142</v>
      </c>
      <c r="E86" s="0" t="n">
        <v>3.207</v>
      </c>
      <c r="F86" s="0" t="n">
        <v>0.06965542977352</v>
      </c>
      <c r="G86" s="0" t="n">
        <v>0.22</v>
      </c>
      <c r="H86" s="0" t="n">
        <v>-0.17</v>
      </c>
      <c r="I86" s="0" t="n">
        <v>-0.1325</v>
      </c>
      <c r="J86" s="0" t="n">
        <v>0.14</v>
      </c>
      <c r="L86" s="0" t="n">
        <f aca="false">E86+J86</f>
        <v>3.347</v>
      </c>
      <c r="M86" s="0" t="n">
        <f aca="false">E86+I86</f>
        <v>3.0745</v>
      </c>
      <c r="N86" s="0" t="n">
        <f aca="false">E86+H86</f>
        <v>3.037</v>
      </c>
    </row>
    <row r="87" customFormat="false" ht="12.75" hidden="false" customHeight="false" outlineLevel="0" collapsed="false">
      <c r="C87" s="3" t="n">
        <v>0.637955731183551</v>
      </c>
      <c r="D87" s="4" t="n">
        <v>39173</v>
      </c>
      <c r="E87" s="0" t="n">
        <v>3.041</v>
      </c>
      <c r="F87" s="0" t="n">
        <v>0.069678109547126</v>
      </c>
      <c r="G87" s="0" t="n">
        <v>0.22</v>
      </c>
      <c r="H87" s="0" t="n">
        <v>-0.17</v>
      </c>
      <c r="I87" s="0" t="n">
        <v>-0.12</v>
      </c>
      <c r="J87" s="0" t="n">
        <v>0.315</v>
      </c>
      <c r="L87" s="0" t="n">
        <f aca="false">E87+J87</f>
        <v>3.356</v>
      </c>
      <c r="M87" s="0" t="n">
        <f aca="false">E87+I87</f>
        <v>2.921</v>
      </c>
      <c r="N87" s="0" t="n">
        <f aca="false">E87+H87</f>
        <v>2.871</v>
      </c>
    </row>
    <row r="88" customFormat="false" ht="12.75" hidden="false" customHeight="false" outlineLevel="0" collapsed="false">
      <c r="C88" s="3" t="n">
        <v>0.634287519540946</v>
      </c>
      <c r="D88" s="4" t="n">
        <v>39203</v>
      </c>
      <c r="E88" s="0" t="n">
        <v>3.025</v>
      </c>
      <c r="F88" s="0" t="n">
        <v>0.069700057715293</v>
      </c>
      <c r="G88" s="0" t="n">
        <v>0.22</v>
      </c>
      <c r="H88" s="0" t="n">
        <v>-0.17</v>
      </c>
      <c r="I88" s="0" t="n">
        <v>-0.12</v>
      </c>
      <c r="J88" s="0" t="n">
        <v>0.315</v>
      </c>
      <c r="L88" s="0" t="n">
        <f aca="false">E88+J88</f>
        <v>3.34</v>
      </c>
      <c r="M88" s="0" t="n">
        <f aca="false">E88+I88</f>
        <v>2.905</v>
      </c>
      <c r="N88" s="0" t="n">
        <f aca="false">E88+H88</f>
        <v>2.855</v>
      </c>
    </row>
    <row r="89" customFormat="false" ht="12.75" hidden="false" customHeight="false" outlineLevel="0" collapsed="false">
      <c r="C89" s="3" t="n">
        <v>0.630516884289025</v>
      </c>
      <c r="D89" s="4" t="n">
        <v>39234</v>
      </c>
      <c r="E89" s="0" t="n">
        <v>3.049</v>
      </c>
      <c r="F89" s="0" t="n">
        <v>0.069722737489232</v>
      </c>
      <c r="G89" s="0" t="n">
        <v>0.21</v>
      </c>
      <c r="H89" s="0" t="n">
        <v>-0.17</v>
      </c>
      <c r="I89" s="0" t="n">
        <v>-0.12</v>
      </c>
      <c r="J89" s="0" t="n">
        <v>0.315</v>
      </c>
      <c r="L89" s="0" t="n">
        <f aca="false">E89+J89</f>
        <v>3.364</v>
      </c>
      <c r="M89" s="0" t="n">
        <f aca="false">E89+I89</f>
        <v>2.929</v>
      </c>
      <c r="N89" s="0" t="n">
        <f aca="false">E89+H89</f>
        <v>2.879</v>
      </c>
    </row>
    <row r="90" customFormat="false" ht="12.75" hidden="false" customHeight="false" outlineLevel="0" collapsed="false">
      <c r="C90" s="3" t="n">
        <v>0.626887006556784</v>
      </c>
      <c r="D90" s="4" t="n">
        <v>39264</v>
      </c>
      <c r="E90" s="0" t="n">
        <v>3.071</v>
      </c>
      <c r="F90" s="0" t="n">
        <v>0.069744685657723</v>
      </c>
      <c r="G90" s="0" t="n">
        <v>0.21</v>
      </c>
      <c r="H90" s="0" t="n">
        <v>-0.17</v>
      </c>
      <c r="I90" s="0" t="n">
        <v>-0.12</v>
      </c>
      <c r="J90" s="0" t="n">
        <v>0.315</v>
      </c>
      <c r="L90" s="0" t="n">
        <f aca="false">E90+J90</f>
        <v>3.386</v>
      </c>
      <c r="M90" s="0" t="n">
        <f aca="false">E90+I90</f>
        <v>2.951</v>
      </c>
      <c r="N90" s="0" t="n">
        <f aca="false">E90+H90</f>
        <v>2.901</v>
      </c>
    </row>
    <row r="91" customFormat="false" ht="12.75" hidden="false" customHeight="false" outlineLevel="0" collapsed="false">
      <c r="C91" s="3" t="n">
        <v>0.623155805314869</v>
      </c>
      <c r="D91" s="4" t="n">
        <v>39295</v>
      </c>
      <c r="E91" s="0" t="n">
        <v>3.092</v>
      </c>
      <c r="F91" s="0" t="n">
        <v>0.069767365432</v>
      </c>
      <c r="G91" s="0" t="n">
        <v>0.21</v>
      </c>
      <c r="H91" s="0" t="n">
        <v>-0.17</v>
      </c>
      <c r="I91" s="0" t="n">
        <v>-0.12</v>
      </c>
      <c r="J91" s="0" t="n">
        <v>0.315</v>
      </c>
      <c r="L91" s="0" t="n">
        <f aca="false">E91+J91</f>
        <v>3.407</v>
      </c>
      <c r="M91" s="0" t="n">
        <f aca="false">E91+I91</f>
        <v>2.972</v>
      </c>
      <c r="N91" s="0" t="n">
        <f aca="false">E91+H91</f>
        <v>2.922</v>
      </c>
    </row>
    <row r="92" customFormat="false" ht="12.75" hidden="false" customHeight="false" outlineLevel="0" collapsed="false">
      <c r="C92" s="3" t="n">
        <v>0.61944450865991</v>
      </c>
      <c r="D92" s="4" t="n">
        <v>39326</v>
      </c>
      <c r="E92" s="0" t="n">
        <v>3.078</v>
      </c>
      <c r="F92" s="0" t="n">
        <v>0.069790045206442</v>
      </c>
      <c r="G92" s="0" t="n">
        <v>0.21</v>
      </c>
      <c r="H92" s="0" t="n">
        <v>-0.17</v>
      </c>
      <c r="I92" s="0" t="n">
        <v>-0.12</v>
      </c>
      <c r="J92" s="0" t="n">
        <v>0.315</v>
      </c>
      <c r="L92" s="0" t="n">
        <f aca="false">E92+J92</f>
        <v>3.393</v>
      </c>
      <c r="M92" s="0" t="n">
        <f aca="false">E92+I92</f>
        <v>2.958</v>
      </c>
      <c r="N92" s="0" t="n">
        <f aca="false">E92+H92</f>
        <v>2.908</v>
      </c>
    </row>
    <row r="93" customFormat="false" ht="12.75" hidden="false" customHeight="false" outlineLevel="0" collapsed="false">
      <c r="C93" s="3" t="n">
        <v>0.615874803439001</v>
      </c>
      <c r="D93" s="4" t="n">
        <v>39356</v>
      </c>
      <c r="E93" s="0" t="n">
        <v>3.089</v>
      </c>
      <c r="F93" s="0" t="n">
        <v>0.069811278254262</v>
      </c>
      <c r="G93" s="0" t="n">
        <v>0.2</v>
      </c>
      <c r="H93" s="0" t="n">
        <v>-0.17</v>
      </c>
      <c r="I93" s="0" t="n">
        <v>-0.12</v>
      </c>
      <c r="J93" s="0" t="n">
        <v>0.315</v>
      </c>
      <c r="L93" s="0" t="n">
        <f aca="false">E93+J93</f>
        <v>3.404</v>
      </c>
      <c r="M93" s="0" t="n">
        <f aca="false">E93+I93</f>
        <v>2.969</v>
      </c>
      <c r="N93" s="0" t="n">
        <f aca="false">E93+H93</f>
        <v>2.919</v>
      </c>
    </row>
    <row r="94" customFormat="false" ht="12.75" hidden="false" customHeight="false" outlineLevel="0" collapsed="false">
      <c r="C94" s="3" t="n">
        <v>0.612207113708419</v>
      </c>
      <c r="D94" s="4" t="n">
        <v>39387</v>
      </c>
      <c r="E94" s="0" t="n">
        <v>3.161</v>
      </c>
      <c r="F94" s="0" t="n">
        <v>0.06983284959123</v>
      </c>
      <c r="G94" s="0" t="n">
        <v>0.2</v>
      </c>
      <c r="H94" s="0" t="n">
        <v>-0.17</v>
      </c>
      <c r="I94" s="0" t="n">
        <v>-0.1325</v>
      </c>
      <c r="J94" s="0" t="n">
        <v>0.14</v>
      </c>
      <c r="L94" s="0" t="n">
        <f aca="false">E94+J94</f>
        <v>3.301</v>
      </c>
      <c r="M94" s="0" t="n">
        <f aca="false">E94+I94</f>
        <v>3.0285</v>
      </c>
      <c r="N94" s="0" t="n">
        <f aca="false">E94+H94</f>
        <v>2.991</v>
      </c>
    </row>
    <row r="95" customFormat="false" ht="12.75" hidden="false" customHeight="false" outlineLevel="0" collapsed="false">
      <c r="C95" s="3" t="n">
        <v>0.608676484799376</v>
      </c>
      <c r="D95" s="4" t="n">
        <v>39417</v>
      </c>
      <c r="E95" s="0" t="n">
        <v>3.231</v>
      </c>
      <c r="F95" s="0" t="n">
        <v>0.069853725078766</v>
      </c>
      <c r="G95" s="0" t="n">
        <v>0.2</v>
      </c>
      <c r="H95" s="0" t="n">
        <v>-0.17</v>
      </c>
      <c r="I95" s="0" t="n">
        <v>-0.1275</v>
      </c>
      <c r="J95" s="0" t="n">
        <v>0.14</v>
      </c>
      <c r="L95" s="0" t="n">
        <f aca="false">E95+J95</f>
        <v>3.371</v>
      </c>
      <c r="M95" s="0" t="n">
        <f aca="false">E95+I95</f>
        <v>3.1035</v>
      </c>
      <c r="N95" s="0" t="n">
        <f aca="false">E95+H95</f>
        <v>3.061</v>
      </c>
    </row>
    <row r="96" customFormat="false" ht="12.75" hidden="false" customHeight="false" outlineLevel="0" collapsed="false">
      <c r="C96" s="3" t="n">
        <v>0.605047452323978</v>
      </c>
      <c r="D96" s="4" t="n">
        <v>39448</v>
      </c>
      <c r="E96" s="0" t="n">
        <v>3.513</v>
      </c>
      <c r="F96" s="0" t="n">
        <v>0.069875296416038</v>
      </c>
      <c r="G96" s="0" t="n">
        <v>0.2</v>
      </c>
      <c r="H96" s="0" t="n">
        <v>-0.17</v>
      </c>
      <c r="I96" s="0" t="n">
        <v>-0.1275</v>
      </c>
      <c r="J96" s="0" t="n">
        <v>0.14</v>
      </c>
      <c r="L96" s="0" t="n">
        <f aca="false">E96+J96</f>
        <v>3.653</v>
      </c>
      <c r="M96" s="0" t="n">
        <f aca="false">E96+I96</f>
        <v>3.3855</v>
      </c>
      <c r="N96" s="0" t="n">
        <f aca="false">E96+H96</f>
        <v>3.343</v>
      </c>
    </row>
    <row r="97" customFormat="false" ht="12.75" hidden="false" customHeight="false" outlineLevel="0" collapsed="false">
      <c r="C97" s="3" t="n">
        <v>0.601437929787896</v>
      </c>
      <c r="D97" s="4" t="n">
        <v>39479</v>
      </c>
      <c r="E97" s="0" t="n">
        <v>3.391</v>
      </c>
      <c r="F97" s="0" t="n">
        <v>0.069896867753463</v>
      </c>
      <c r="G97" s="0" t="n">
        <v>0.2</v>
      </c>
      <c r="H97" s="0" t="n">
        <v>-0.17</v>
      </c>
      <c r="I97" s="0" t="n">
        <v>-0.1275</v>
      </c>
      <c r="J97" s="0" t="n">
        <v>0.14</v>
      </c>
      <c r="L97" s="0" t="n">
        <f aca="false">E97+J97</f>
        <v>3.531</v>
      </c>
      <c r="M97" s="0" t="n">
        <f aca="false">E97+I97</f>
        <v>3.2635</v>
      </c>
      <c r="N97" s="0" t="n">
        <f aca="false">E97+H97</f>
        <v>3.221</v>
      </c>
    </row>
    <row r="98" customFormat="false" ht="12.75" hidden="false" customHeight="false" outlineLevel="0" collapsed="false">
      <c r="C98" s="3" t="n">
        <v>0.598078861627054</v>
      </c>
      <c r="D98" s="4" t="n">
        <v>39508</v>
      </c>
      <c r="E98" s="0" t="n">
        <v>3.236</v>
      </c>
      <c r="F98" s="0" t="n">
        <v>0.069917047391839</v>
      </c>
      <c r="G98" s="0" t="n">
        <v>0.2</v>
      </c>
      <c r="H98" s="0" t="n">
        <v>-0.17</v>
      </c>
      <c r="I98" s="0" t="n">
        <v>-0.1325</v>
      </c>
      <c r="J98" s="0" t="n">
        <v>0.14</v>
      </c>
      <c r="L98" s="0" t="n">
        <f aca="false">E98+J98</f>
        <v>3.376</v>
      </c>
      <c r="M98" s="0" t="n">
        <f aca="false">E98+I98</f>
        <v>3.1035</v>
      </c>
      <c r="N98" s="0" t="n">
        <f aca="false">E98+H98</f>
        <v>3.066</v>
      </c>
    </row>
    <row r="99" customFormat="false" ht="12.75" hidden="false" customHeight="false" outlineLevel="0" collapsed="false">
      <c r="C99" s="3" t="n">
        <v>0.594506842324266</v>
      </c>
      <c r="D99" s="4" t="n">
        <v>39539</v>
      </c>
      <c r="E99" s="0" t="n">
        <v>3.073</v>
      </c>
      <c r="F99" s="0" t="n">
        <v>0.069938618729563</v>
      </c>
      <c r="G99" s="0" t="n">
        <v>0.2</v>
      </c>
      <c r="H99" s="0" t="n">
        <v>-0.17</v>
      </c>
      <c r="I99" s="0" t="n">
        <v>-0.12</v>
      </c>
      <c r="J99" s="0" t="n">
        <v>0.315</v>
      </c>
      <c r="L99" s="0" t="n">
        <f aca="false">E99+J99</f>
        <v>3.388</v>
      </c>
      <c r="M99" s="0" t="n">
        <f aca="false">E99+I99</f>
        <v>2.953</v>
      </c>
      <c r="N99" s="0" t="n">
        <f aca="false">E99+H99</f>
        <v>2.903</v>
      </c>
    </row>
    <row r="100" customFormat="false" ht="12.75" hidden="false" customHeight="false" outlineLevel="0" collapsed="false">
      <c r="C100" s="3" t="n">
        <v>0.591068373269865</v>
      </c>
      <c r="D100" s="4" t="n">
        <v>39569</v>
      </c>
      <c r="E100" s="0" t="n">
        <v>3.058</v>
      </c>
      <c r="F100" s="0" t="n">
        <v>0.069959494217828</v>
      </c>
      <c r="G100" s="0" t="n">
        <v>0.2</v>
      </c>
      <c r="H100" s="0" t="n">
        <v>-0.17</v>
      </c>
      <c r="I100" s="0" t="n">
        <v>-0.12</v>
      </c>
      <c r="J100" s="0" t="n">
        <v>0.315</v>
      </c>
      <c r="L100" s="0" t="n">
        <f aca="false">E100+J100</f>
        <v>3.373</v>
      </c>
      <c r="M100" s="0" t="n">
        <f aca="false">E100+I100</f>
        <v>2.938</v>
      </c>
      <c r="N100" s="0" t="n">
        <f aca="false">E100+H100</f>
        <v>2.888</v>
      </c>
    </row>
    <row r="101" customFormat="false" ht="12.75" hidden="false" customHeight="false" outlineLevel="0" collapsed="false">
      <c r="C101" s="3" t="n">
        <v>0.587534135672026</v>
      </c>
      <c r="D101" s="4" t="n">
        <v>39600</v>
      </c>
      <c r="E101" s="0" t="n">
        <v>3.083</v>
      </c>
      <c r="F101" s="0" t="n">
        <v>0.069981065555855</v>
      </c>
      <c r="G101" s="0" t="n">
        <v>0.2</v>
      </c>
      <c r="H101" s="0" t="n">
        <v>-0.17</v>
      </c>
      <c r="I101" s="0" t="n">
        <v>-0.12</v>
      </c>
      <c r="J101" s="0" t="n">
        <v>0.315</v>
      </c>
      <c r="L101" s="0" t="n">
        <f aca="false">E101+J101</f>
        <v>3.398</v>
      </c>
      <c r="M101" s="0" t="n">
        <f aca="false">E101+I101</f>
        <v>2.963</v>
      </c>
      <c r="N101" s="0" t="n">
        <f aca="false">E101+H101</f>
        <v>2.913</v>
      </c>
    </row>
    <row r="102" customFormat="false" ht="12.75" hidden="false" customHeight="false" outlineLevel="0" collapsed="false">
      <c r="C102" s="3" t="n">
        <v>0.584132061388521</v>
      </c>
      <c r="D102" s="4" t="n">
        <v>39630</v>
      </c>
      <c r="E102" s="0" t="n">
        <v>3.105</v>
      </c>
      <c r="F102" s="0" t="n">
        <v>0.070001941044413</v>
      </c>
      <c r="G102" s="0" t="n">
        <v>0.18</v>
      </c>
      <c r="H102" s="0" t="n">
        <v>-0.17</v>
      </c>
      <c r="I102" s="0" t="n">
        <v>-0.12</v>
      </c>
      <c r="J102" s="0" t="n">
        <v>0.315</v>
      </c>
      <c r="L102" s="0" t="n">
        <f aca="false">E102+J102</f>
        <v>3.42</v>
      </c>
      <c r="M102" s="0" t="n">
        <f aca="false">E102+I102</f>
        <v>2.985</v>
      </c>
      <c r="N102" s="0" t="n">
        <f aca="false">E102+H102</f>
        <v>2.935</v>
      </c>
    </row>
    <row r="103" customFormat="false" ht="12.75" hidden="false" customHeight="false" outlineLevel="0" collapsed="false">
      <c r="C103" s="3" t="n">
        <v>0.580635258585239</v>
      </c>
      <c r="D103" s="4" t="n">
        <v>39661</v>
      </c>
      <c r="E103" s="0" t="n">
        <v>3.126</v>
      </c>
      <c r="F103" s="0" t="n">
        <v>0.070023512382742</v>
      </c>
      <c r="G103" s="0" t="n">
        <v>0.18</v>
      </c>
      <c r="H103" s="0" t="n">
        <v>-0.17</v>
      </c>
      <c r="I103" s="0" t="n">
        <v>-0.12</v>
      </c>
      <c r="J103" s="0" t="n">
        <v>0.315</v>
      </c>
      <c r="L103" s="0" t="n">
        <f aca="false">E103+J103</f>
        <v>3.441</v>
      </c>
      <c r="M103" s="0" t="n">
        <f aca="false">E103+I103</f>
        <v>3.006</v>
      </c>
      <c r="N103" s="0" t="n">
        <f aca="false">E103+H103</f>
        <v>2.956</v>
      </c>
    </row>
    <row r="104" customFormat="false" ht="12.75" hidden="false" customHeight="false" outlineLevel="0" collapsed="false">
      <c r="C104" s="3" t="n">
        <v>0.577157347889238</v>
      </c>
      <c r="D104" s="4" t="n">
        <v>39692</v>
      </c>
      <c r="E104" s="0" t="n">
        <v>3.111</v>
      </c>
      <c r="F104" s="0" t="n">
        <v>0.070045083721225</v>
      </c>
      <c r="G104" s="0" t="n">
        <v>0.18</v>
      </c>
      <c r="H104" s="0" t="n">
        <v>-0.17</v>
      </c>
      <c r="I104" s="0" t="n">
        <v>-0.12</v>
      </c>
      <c r="J104" s="0" t="n">
        <v>0.315</v>
      </c>
      <c r="L104" s="0" t="n">
        <f aca="false">E104+J104</f>
        <v>3.426</v>
      </c>
      <c r="M104" s="0" t="n">
        <f aca="false">E104+I104</f>
        <v>2.991</v>
      </c>
      <c r="N104" s="0" t="n">
        <f aca="false">E104+H104</f>
        <v>2.941</v>
      </c>
    </row>
    <row r="105" customFormat="false" ht="12.75" hidden="false" customHeight="false" outlineLevel="0" collapsed="false">
      <c r="C105" s="3" t="n">
        <v>0.573809532202955</v>
      </c>
      <c r="D105" s="4" t="n">
        <v>39722</v>
      </c>
      <c r="E105" s="0" t="n">
        <v>3.121</v>
      </c>
      <c r="F105" s="0" t="n">
        <v>0.070065959210225</v>
      </c>
      <c r="G105" s="0" t="n">
        <v>0.18</v>
      </c>
      <c r="H105" s="0" t="n">
        <v>-0.17</v>
      </c>
      <c r="I105" s="0" t="n">
        <v>-0.12</v>
      </c>
      <c r="J105" s="0" t="n">
        <v>0.315</v>
      </c>
      <c r="L105" s="0" t="n">
        <f aca="false">E105+J105</f>
        <v>3.436</v>
      </c>
      <c r="M105" s="0" t="n">
        <f aca="false">E105+I105</f>
        <v>3.001</v>
      </c>
      <c r="N105" s="0" t="n">
        <f aca="false">E105+H105</f>
        <v>2.951</v>
      </c>
    </row>
    <row r="106" customFormat="false" ht="12.75" hidden="false" customHeight="false" outlineLevel="0" collapsed="false">
      <c r="C106" s="3" t="n">
        <v>0.57036853789159</v>
      </c>
      <c r="D106" s="4" t="n">
        <v>39753</v>
      </c>
      <c r="E106" s="0" t="n">
        <v>3.188</v>
      </c>
      <c r="F106" s="0" t="n">
        <v>0.070087530549011</v>
      </c>
      <c r="G106" s="0" t="n">
        <v>0.18</v>
      </c>
      <c r="H106" s="0" t="n">
        <v>-0.17</v>
      </c>
      <c r="I106" s="0" t="n">
        <v>-0.1325</v>
      </c>
      <c r="J106" s="0" t="n">
        <v>0.14</v>
      </c>
      <c r="L106" s="0" t="n">
        <f aca="false">E106+J106</f>
        <v>3.328</v>
      </c>
      <c r="M106" s="0" t="n">
        <f aca="false">E106+I106</f>
        <v>3.0555</v>
      </c>
      <c r="N106" s="0" t="n">
        <f aca="false">E106+H106</f>
        <v>3.018</v>
      </c>
    </row>
    <row r="107" customFormat="false" ht="12.75" hidden="false" customHeight="false" outlineLevel="0" collapsed="false">
      <c r="C107" s="3" t="n">
        <v>0.567056282644436</v>
      </c>
      <c r="D107" s="4" t="n">
        <v>39783</v>
      </c>
      <c r="E107" s="0" t="n">
        <v>3.255</v>
      </c>
      <c r="F107" s="0" t="n">
        <v>0.070108406038304</v>
      </c>
      <c r="G107" s="0" t="n">
        <v>0.18</v>
      </c>
      <c r="H107" s="0" t="n">
        <v>-0.17</v>
      </c>
      <c r="I107" s="0" t="n">
        <v>-0.1275</v>
      </c>
      <c r="J107" s="0" t="n">
        <v>0.14</v>
      </c>
      <c r="L107" s="0" t="n">
        <f aca="false">E107+J107</f>
        <v>3.395</v>
      </c>
      <c r="M107" s="0" t="n">
        <f aca="false">E107+I107</f>
        <v>3.1275</v>
      </c>
      <c r="N107" s="0" t="n">
        <f aca="false">E107+H107</f>
        <v>3.085</v>
      </c>
    </row>
    <row r="108" customFormat="false" ht="12.75" hidden="false" customHeight="false" outlineLevel="0" collapsed="false">
      <c r="C108" s="3" t="n">
        <v>0.563651864155357</v>
      </c>
      <c r="D108" s="4" t="n">
        <v>39814</v>
      </c>
      <c r="E108" s="0" t="n">
        <v>3.545</v>
      </c>
      <c r="F108" s="0" t="n">
        <v>0.070129977377392</v>
      </c>
      <c r="G108" s="0" t="n">
        <v>0.18</v>
      </c>
      <c r="H108" s="0" t="n">
        <v>-0.17</v>
      </c>
      <c r="I108" s="0" t="n">
        <v>-0.1275</v>
      </c>
      <c r="J108" s="0" t="n">
        <v>0.14</v>
      </c>
      <c r="L108" s="0" t="n">
        <f aca="false">E108+J108</f>
        <v>3.685</v>
      </c>
      <c r="M108" s="0" t="n">
        <f aca="false">E108+I108</f>
        <v>3.4175</v>
      </c>
      <c r="N108" s="0" t="n">
        <f aca="false">E108+H108</f>
        <v>3.375</v>
      </c>
    </row>
    <row r="109" customFormat="false" ht="12.75" hidden="false" customHeight="false" outlineLevel="0" collapsed="false">
      <c r="C109" s="3" t="n">
        <v>0.560265903670581</v>
      </c>
      <c r="D109" s="4" t="n">
        <v>39845</v>
      </c>
      <c r="E109" s="0" t="n">
        <v>3.427</v>
      </c>
      <c r="F109" s="0" t="n">
        <v>0.070151548716634</v>
      </c>
      <c r="G109" s="0" t="n">
        <v>0.18</v>
      </c>
      <c r="H109" s="0" t="n">
        <v>-0.17</v>
      </c>
      <c r="I109" s="0" t="n">
        <v>-0.1275</v>
      </c>
      <c r="J109" s="0" t="n">
        <v>0.14</v>
      </c>
      <c r="L109" s="0" t="n">
        <f aca="false">E109+J109</f>
        <v>3.567</v>
      </c>
      <c r="M109" s="0" t="n">
        <f aca="false">E109+I109</f>
        <v>3.2995</v>
      </c>
      <c r="N109" s="0" t="n">
        <f aca="false">E109+H109</f>
        <v>3.257</v>
      </c>
    </row>
    <row r="110" customFormat="false" ht="12.75" hidden="false" customHeight="false" outlineLevel="0" collapsed="false">
      <c r="C110" s="3" t="n">
        <v>0.557223409475436</v>
      </c>
      <c r="D110" s="4" t="n">
        <v>39873</v>
      </c>
      <c r="E110" s="0" t="n">
        <v>3.275</v>
      </c>
      <c r="F110" s="0" t="n">
        <v>0.07017103250705</v>
      </c>
      <c r="G110" s="0" t="n">
        <v>0.17</v>
      </c>
      <c r="H110" s="0" t="n">
        <v>-0.17</v>
      </c>
      <c r="I110" s="0" t="n">
        <v>-0.1325</v>
      </c>
      <c r="J110" s="0" t="n">
        <v>0.14</v>
      </c>
      <c r="L110" s="0" t="n">
        <f aca="false">E110+J110</f>
        <v>3.415</v>
      </c>
      <c r="M110" s="0" t="n">
        <f aca="false">E110+I110</f>
        <v>3.1425</v>
      </c>
      <c r="N110" s="0" t="n">
        <f aca="false">E110+H110</f>
        <v>3.105</v>
      </c>
    </row>
    <row r="111" customFormat="false" ht="12.75" hidden="false" customHeight="false" outlineLevel="0" collapsed="false">
      <c r="C111" s="3" t="n">
        <v>0.553872338716375</v>
      </c>
      <c r="D111" s="4" t="n">
        <v>39904</v>
      </c>
      <c r="E111" s="0" t="n">
        <v>3.115</v>
      </c>
      <c r="F111" s="0" t="n">
        <v>0.070192603846585</v>
      </c>
      <c r="G111" s="0" t="n">
        <v>0.17</v>
      </c>
      <c r="H111" s="0" t="n">
        <v>-0.17</v>
      </c>
      <c r="I111" s="0" t="n">
        <v>-0.12</v>
      </c>
      <c r="J111" s="0" t="n">
        <v>0.315</v>
      </c>
      <c r="L111" s="0" t="n">
        <f aca="false">E111+J111</f>
        <v>3.43</v>
      </c>
      <c r="M111" s="0" t="n">
        <f aca="false">E111+I111</f>
        <v>2.995</v>
      </c>
      <c r="N111" s="0" t="n">
        <f aca="false">E111+H111</f>
        <v>2.945</v>
      </c>
    </row>
    <row r="112" customFormat="false" ht="12.75" hidden="false" customHeight="false" outlineLevel="0" collapsed="false">
      <c r="C112" s="3" t="n">
        <v>0.550646702807505</v>
      </c>
      <c r="D112" s="4" t="n">
        <v>39934</v>
      </c>
      <c r="E112" s="0" t="n">
        <v>3.101</v>
      </c>
      <c r="F112" s="0" t="n">
        <v>0.070213479336604</v>
      </c>
      <c r="G112" s="0" t="n">
        <v>0.17</v>
      </c>
      <c r="H112" s="0" t="n">
        <v>-0.17</v>
      </c>
      <c r="I112" s="0" t="n">
        <v>-0.12</v>
      </c>
      <c r="J112" s="0" t="n">
        <v>0.315</v>
      </c>
      <c r="L112" s="0" t="n">
        <f aca="false">E112+J112</f>
        <v>3.416</v>
      </c>
      <c r="M112" s="0" t="n">
        <f aca="false">E112+I112</f>
        <v>2.981</v>
      </c>
      <c r="N112" s="0" t="n">
        <f aca="false">E112+H112</f>
        <v>2.931</v>
      </c>
    </row>
    <row r="113" customFormat="false" ht="12.75" hidden="false" customHeight="false" outlineLevel="0" collapsed="false">
      <c r="C113" s="3" t="n">
        <v>0.547331375619488</v>
      </c>
      <c r="D113" s="4" t="n">
        <v>39965</v>
      </c>
      <c r="E113" s="0" t="n">
        <v>3.127</v>
      </c>
      <c r="F113" s="0" t="n">
        <v>0.070235050676442</v>
      </c>
      <c r="G113" s="0" t="n">
        <v>0.17</v>
      </c>
      <c r="H113" s="0" t="n">
        <v>-0.17</v>
      </c>
      <c r="I113" s="0" t="n">
        <v>-0.12</v>
      </c>
      <c r="J113" s="0" t="n">
        <v>0.315</v>
      </c>
      <c r="L113" s="0" t="n">
        <f aca="false">E113+J113</f>
        <v>3.442</v>
      </c>
      <c r="M113" s="0" t="n">
        <f aca="false">E113+I113</f>
        <v>3.007</v>
      </c>
      <c r="N113" s="0" t="n">
        <f aca="false">E113+H113</f>
        <v>2.957</v>
      </c>
    </row>
    <row r="114" customFormat="false" ht="12.75" hidden="false" customHeight="false" outlineLevel="0" collapsed="false">
      <c r="C114" s="3" t="n">
        <v>0.544140169374029</v>
      </c>
      <c r="D114" s="4" t="n">
        <v>39995</v>
      </c>
      <c r="E114" s="0" t="n">
        <v>3.149</v>
      </c>
      <c r="F114" s="0" t="n">
        <v>0.070255926166753</v>
      </c>
      <c r="G114" s="0" t="n">
        <v>0.17</v>
      </c>
      <c r="H114" s="0" t="n">
        <v>-0.17</v>
      </c>
      <c r="I114" s="0" t="n">
        <v>-0.12</v>
      </c>
      <c r="J114" s="0" t="n">
        <v>0.315</v>
      </c>
      <c r="L114" s="0" t="n">
        <f aca="false">E114+J114</f>
        <v>3.464</v>
      </c>
      <c r="M114" s="0" t="n">
        <f aca="false">E114+I114</f>
        <v>3.029</v>
      </c>
      <c r="N114" s="0" t="n">
        <f aca="false">E114+H114</f>
        <v>2.979</v>
      </c>
    </row>
    <row r="115" customFormat="false" ht="12.75" hidden="false" customHeight="false" outlineLevel="0" collapsed="false">
      <c r="C115" s="3" t="n">
        <v>0.540860253875681</v>
      </c>
      <c r="D115" s="4" t="n">
        <v>40026</v>
      </c>
      <c r="E115" s="0" t="n">
        <v>3.17</v>
      </c>
      <c r="F115" s="0" t="n">
        <v>0.070277497506893</v>
      </c>
      <c r="G115" s="0" t="n">
        <v>0.17</v>
      </c>
      <c r="H115" s="0" t="n">
        <v>-0.17</v>
      </c>
      <c r="I115" s="0" t="n">
        <v>-0.12</v>
      </c>
      <c r="J115" s="0" t="n">
        <v>0.315</v>
      </c>
      <c r="L115" s="0" t="n">
        <f aca="false">E115+J115</f>
        <v>3.485</v>
      </c>
      <c r="M115" s="0" t="n">
        <f aca="false">E115+I115</f>
        <v>3.05</v>
      </c>
      <c r="N115" s="0" t="n">
        <f aca="false">E115+H115</f>
        <v>3</v>
      </c>
    </row>
    <row r="116" customFormat="false" ht="12.75" hidden="false" customHeight="false" outlineLevel="0" collapsed="false">
      <c r="C116" s="3" t="n">
        <v>0.537598208087673</v>
      </c>
      <c r="D116" s="4" t="n">
        <v>40057</v>
      </c>
      <c r="E116" s="0" t="n">
        <v>3.154</v>
      </c>
      <c r="F116" s="0" t="n">
        <v>0.070299068847187</v>
      </c>
      <c r="G116" s="0" t="n">
        <v>0.17</v>
      </c>
      <c r="H116" s="0" t="n">
        <v>-0.17</v>
      </c>
      <c r="I116" s="0" t="n">
        <v>-0.12</v>
      </c>
      <c r="J116" s="0" t="n">
        <v>0.315</v>
      </c>
      <c r="L116" s="0" t="n">
        <f aca="false">E116+J116</f>
        <v>3.469</v>
      </c>
      <c r="M116" s="0" t="n">
        <f aca="false">E116+I116</f>
        <v>3.034</v>
      </c>
      <c r="N116" s="0" t="n">
        <f aca="false">E116+H116</f>
        <v>2.984</v>
      </c>
    </row>
    <row r="117" customFormat="false" ht="12.75" hidden="false" customHeight="false" outlineLevel="0" collapsed="false">
      <c r="C117" s="3" t="n">
        <v>0.534458324098809</v>
      </c>
      <c r="D117" s="4" t="n">
        <v>40087</v>
      </c>
      <c r="E117" s="0" t="n">
        <v>3.163</v>
      </c>
      <c r="F117" s="0" t="n">
        <v>0.070319944337941</v>
      </c>
      <c r="G117" s="0" t="n">
        <v>0.17</v>
      </c>
      <c r="H117" s="0" t="n">
        <v>-0.17</v>
      </c>
      <c r="I117" s="0" t="n">
        <v>-0.12</v>
      </c>
      <c r="J117" s="0" t="n">
        <v>0.315</v>
      </c>
      <c r="L117" s="0" t="n">
        <f aca="false">E117+J117</f>
        <v>3.478</v>
      </c>
      <c r="M117" s="0" t="n">
        <f aca="false">E117+I117</f>
        <v>3.043</v>
      </c>
      <c r="N117" s="0" t="n">
        <f aca="false">E117+H117</f>
        <v>2.993</v>
      </c>
    </row>
    <row r="118" customFormat="false" ht="12.75" hidden="false" customHeight="false" outlineLevel="0" collapsed="false">
      <c r="C118" s="3" t="n">
        <v>0.531231194131709</v>
      </c>
      <c r="D118" s="4" t="n">
        <v>40118</v>
      </c>
      <c r="E118" s="0" t="n">
        <v>3.225</v>
      </c>
      <c r="F118" s="0" t="n">
        <v>0.070341515678538</v>
      </c>
      <c r="G118" s="0" t="n">
        <v>0.17</v>
      </c>
      <c r="H118" s="0" t="n">
        <v>-0.17</v>
      </c>
      <c r="I118" s="0" t="n">
        <v>-0.1325</v>
      </c>
      <c r="J118" s="0" t="n">
        <v>0.14</v>
      </c>
      <c r="L118" s="0" t="n">
        <f aca="false">E118+J118</f>
        <v>3.365</v>
      </c>
      <c r="M118" s="0" t="n">
        <f aca="false">E118+I118</f>
        <v>3.0925</v>
      </c>
      <c r="N118" s="0" t="n">
        <f aca="false">E118+H118</f>
        <v>3.055</v>
      </c>
    </row>
    <row r="119" customFormat="false" ht="12.75" hidden="false" customHeight="false" outlineLevel="0" collapsed="false">
      <c r="C119" s="3" t="n">
        <v>0.528124941752059</v>
      </c>
      <c r="D119" s="4" t="n">
        <v>40148</v>
      </c>
      <c r="E119" s="0" t="n">
        <v>3.289</v>
      </c>
      <c r="F119" s="0" t="n">
        <v>0.070362391169585</v>
      </c>
      <c r="G119" s="0" t="n">
        <v>0.17</v>
      </c>
      <c r="H119" s="0" t="n">
        <v>-0.17</v>
      </c>
      <c r="I119" s="0" t="n">
        <v>-0.1275</v>
      </c>
      <c r="J119" s="0" t="n">
        <v>0.14</v>
      </c>
      <c r="L119" s="0" t="n">
        <f aca="false">E119+J119</f>
        <v>3.429</v>
      </c>
      <c r="M119" s="0" t="n">
        <f aca="false">E119+I119</f>
        <v>3.1615</v>
      </c>
      <c r="N119" s="0" t="n">
        <f aca="false">E119+H119</f>
        <v>3.119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G67"/>
  <sheetViews>
    <sheetView showFormulas="false" showGridLines="true" showRowColHeaders="true" showZeros="true" rightToLeft="false" tabSelected="false" showOutlineSymbols="true" defaultGridColor="true" view="normal" topLeftCell="O1" colorId="64" zoomScale="100" zoomScaleNormal="100" zoomScalePageLayoutView="100" workbookViewId="0">
      <selection pane="topLeft" activeCell="P7" activeCellId="0" sqref="P7:Q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4.28"/>
    <col collapsed="false" customWidth="true" hidden="false" outlineLevel="0" max="3" min="3" style="0" width="11.56"/>
    <col collapsed="false" customWidth="true" hidden="false" outlineLevel="0" max="7" min="7" style="0" width="12.85"/>
    <col collapsed="false" customWidth="true" hidden="false" outlineLevel="0" max="8" min="8" style="0" width="10.71"/>
    <col collapsed="false" customWidth="true" hidden="false" outlineLevel="0" max="9" min="9" style="0" width="10.28"/>
    <col collapsed="false" customWidth="true" hidden="false" outlineLevel="0" max="11" min="11" style="0" width="10.85"/>
    <col collapsed="false" customWidth="true" hidden="false" outlineLevel="0" max="12" min="12" style="0" width="15.85"/>
    <col collapsed="false" customWidth="true" hidden="false" outlineLevel="0" max="13" min="13" style="0" width="3.99"/>
    <col collapsed="false" customWidth="true" hidden="false" outlineLevel="0" max="15" min="15" style="0" width="16.28"/>
    <col collapsed="false" customWidth="true" hidden="false" outlineLevel="0" max="17" min="16" style="0" width="15.56"/>
    <col collapsed="false" customWidth="true" hidden="false" outlineLevel="0" max="18" min="18" style="0" width="14.28"/>
    <col collapsed="false" customWidth="true" hidden="false" outlineLevel="0" max="20" min="19" style="0" width="16.56"/>
    <col collapsed="false" customWidth="true" hidden="false" outlineLevel="0" max="21" min="21" style="0" width="13.28"/>
    <col collapsed="false" customWidth="true" hidden="false" outlineLevel="0" max="23" min="23" style="0" width="13.14"/>
    <col collapsed="false" customWidth="true" hidden="false" outlineLevel="0" max="24" min="24" style="0" width="14.28"/>
    <col collapsed="false" customWidth="true" hidden="false" outlineLevel="0" max="25" min="25" style="0" width="12.28"/>
    <col collapsed="false" customWidth="true" hidden="false" outlineLevel="0" max="26" min="26" style="0" width="18.41"/>
    <col collapsed="false" customWidth="true" hidden="false" outlineLevel="0" max="27" min="27" style="0" width="12.28"/>
    <col collapsed="false" customWidth="true" hidden="false" outlineLevel="0" max="28" min="28" style="0" width="17.14"/>
  </cols>
  <sheetData>
    <row r="1" customFormat="false" ht="12.75" hidden="false" customHeight="false" outlineLevel="0" collapsed="false">
      <c r="AF1" s="0" t="s">
        <v>10</v>
      </c>
    </row>
    <row r="2" customFormat="false" ht="12.75" hidden="false" customHeight="false" outlineLevel="0" collapsed="false">
      <c r="C2" s="5" t="s">
        <v>11</v>
      </c>
      <c r="AF2" s="0" t="s">
        <v>12</v>
      </c>
    </row>
    <row r="3" customFormat="false" ht="12.75" hidden="false" customHeight="false" outlineLevel="0" collapsed="false">
      <c r="C3" s="6" t="n">
        <v>36777</v>
      </c>
      <c r="I3" s="5" t="s">
        <v>13</v>
      </c>
      <c r="AF3" s="0" t="s">
        <v>14</v>
      </c>
    </row>
    <row r="4" customFormat="false" ht="12.75" hidden="false" customHeight="false" outlineLevel="0" collapsed="false">
      <c r="I4" s="7" t="n">
        <v>10000</v>
      </c>
      <c r="P4" s="5" t="s">
        <v>15</v>
      </c>
      <c r="R4" s="5" t="s">
        <v>16</v>
      </c>
      <c r="AF4" s="0" t="e">
        <f aca="false">#NAME!()</f>
        <v>#NAME?</v>
      </c>
    </row>
    <row r="5" customFormat="false" ht="12.75" hidden="false" customHeight="false" outlineLevel="0" collapsed="false">
      <c r="P5" s="8" t="n">
        <v>0.05</v>
      </c>
      <c r="R5" s="9" t="n">
        <v>0.95</v>
      </c>
      <c r="Z5" s="10"/>
      <c r="AA5" s="11"/>
      <c r="AB5" s="12"/>
    </row>
    <row r="6" customFormat="false" ht="12.75" hidden="false" customHeight="false" outlineLevel="0" collapsed="false">
      <c r="B6" s="0" t="s">
        <v>17</v>
      </c>
      <c r="D6" s="5" t="s">
        <v>7</v>
      </c>
      <c r="E6" s="5" t="s">
        <v>18</v>
      </c>
      <c r="F6" s="5" t="s">
        <v>19</v>
      </c>
      <c r="G6" s="5" t="s">
        <v>20</v>
      </c>
      <c r="H6" s="5" t="s">
        <v>21</v>
      </c>
      <c r="I6" s="5" t="s">
        <v>22</v>
      </c>
      <c r="J6" s="5" t="s">
        <v>0</v>
      </c>
      <c r="K6" s="5" t="s">
        <v>23</v>
      </c>
      <c r="M6" s="0" t="s">
        <v>24</v>
      </c>
      <c r="N6" s="0" t="s">
        <v>25</v>
      </c>
      <c r="O6" s="0" t="s">
        <v>26</v>
      </c>
      <c r="P6" s="0" t="s">
        <v>27</v>
      </c>
      <c r="Q6" s="0" t="s">
        <v>28</v>
      </c>
      <c r="R6" s="0" t="s">
        <v>29</v>
      </c>
      <c r="S6" s="0" t="s">
        <v>30</v>
      </c>
      <c r="T6" s="0" t="s">
        <v>31</v>
      </c>
      <c r="U6" s="0" t="s">
        <v>32</v>
      </c>
      <c r="V6" s="0" t="s">
        <v>33</v>
      </c>
      <c r="W6" s="0" t="s">
        <v>34</v>
      </c>
      <c r="X6" s="0" t="s">
        <v>35</v>
      </c>
      <c r="Y6" s="0" t="s">
        <v>23</v>
      </c>
      <c r="Z6" s="10" t="s">
        <v>36</v>
      </c>
      <c r="AA6" s="11" t="s">
        <v>37</v>
      </c>
      <c r="AB6" s="12" t="s">
        <v>38</v>
      </c>
    </row>
    <row r="7" customFormat="false" ht="12.75" hidden="false" customHeight="false" outlineLevel="0" collapsed="false">
      <c r="B7" s="13" t="n">
        <f aca="false">C7-$C$3</f>
        <v>54</v>
      </c>
      <c r="C7" s="14" t="n">
        <v>36831</v>
      </c>
      <c r="D7" s="0" t="n">
        <f aca="false">Curve!L10</f>
        <v>5.9</v>
      </c>
      <c r="E7" s="0" t="n">
        <f aca="false">Curve!M10</f>
        <v>4.93</v>
      </c>
      <c r="F7" s="0" t="n">
        <f aca="false">Curve!G10</f>
        <v>0.5375</v>
      </c>
      <c r="G7" s="15" t="n">
        <f aca="false">Curve!F10</f>
        <v>0.068011480586585</v>
      </c>
      <c r="H7" s="0" t="n">
        <f aca="false">EOMONTH(C7,0)-C7+1</f>
        <v>30</v>
      </c>
      <c r="I7" s="16" t="n">
        <f aca="false">H7*$I$4</f>
        <v>300000</v>
      </c>
      <c r="J7" s="0" t="n">
        <f aca="false">Curve!C10</f>
        <v>0.989979533796409</v>
      </c>
      <c r="K7" s="16" t="n">
        <f aca="false">I7*J7</f>
        <v>296993.860138923</v>
      </c>
      <c r="M7" s="0" t="n">
        <v>18</v>
      </c>
      <c r="N7" s="0" t="n">
        <v>1</v>
      </c>
      <c r="O7" s="17" t="n">
        <f aca="false">SUMPRODUCT(D7:D18,K7:K18)/SUM(K7:K18)</f>
        <v>4.93780166452142</v>
      </c>
      <c r="P7" s="17" t="n">
        <f aca="false">SUMPRODUCT(E7:E18,K7:K18)/SUM(K7:K18)/(1-$P$5)</f>
        <v>4.59020844500193</v>
      </c>
      <c r="Q7" s="18" t="n">
        <f aca="false">O7-P7</f>
        <v>0.347593219519491</v>
      </c>
      <c r="R7" s="19" t="e">
        <f aca="false">AG7</f>
        <v>#NAME?</v>
      </c>
      <c r="S7" s="19" t="e">
        <f aca="false">AG7</f>
        <v>#NAME?</v>
      </c>
      <c r="T7" s="0" t="n">
        <v>0.3837</v>
      </c>
      <c r="U7" s="20" t="n">
        <f aca="false">G7</f>
        <v>0.068011480586585</v>
      </c>
      <c r="V7" s="21" t="n">
        <v>0.96</v>
      </c>
      <c r="W7" s="22" t="n">
        <f aca="false">MIN(1,V7+1%)</f>
        <v>0.97</v>
      </c>
      <c r="X7" s="13" t="n">
        <f aca="false">$C$7-$C$3</f>
        <v>54</v>
      </c>
      <c r="Y7" s="16" t="n">
        <f aca="true">SUM(INDIRECT(CONCATENATE("K7:K",M7)))</f>
        <v>3504009.51532848</v>
      </c>
      <c r="Z7" s="23" t="n">
        <f aca="false">Y7*MAX((Q7-T7),0)</f>
        <v>0</v>
      </c>
      <c r="AA7" s="24" t="e">
        <f aca="false">SPRDOPT(O7,P7,T7,U7,R7,S7,V7,X7,1,0)*Y7</f>
        <v>#NAME?</v>
      </c>
      <c r="AB7" s="25" t="e">
        <f aca="false">SPRDOPT(O7,P7,T7,U7,R7,S7,W7,X7,1,0)*Y7</f>
        <v>#NAME?</v>
      </c>
      <c r="AF7" s="26" t="e">
        <f aca="false" t="array" ref="AF7:AG7">#NAME!()</f>
        <v>#NAME?</v>
      </c>
      <c r="AG7" s="0" t="e">
        <v>#NAME?</v>
      </c>
    </row>
    <row r="8" customFormat="false" ht="12.75" hidden="false" customHeight="false" outlineLevel="0" collapsed="false">
      <c r="B8" s="13" t="n">
        <f aca="false">B7</f>
        <v>54</v>
      </c>
      <c r="C8" s="14" t="n">
        <v>36861</v>
      </c>
      <c r="D8" s="0" t="n">
        <f aca="false">Curve!L11</f>
        <v>5.677</v>
      </c>
      <c r="E8" s="0" t="n">
        <f aca="false">Curve!M11</f>
        <v>5.022</v>
      </c>
      <c r="F8" s="0" t="n">
        <f aca="false">Curve!G11</f>
        <v>0.5725</v>
      </c>
      <c r="G8" s="15" t="n">
        <f aca="false">Curve!F11</f>
        <v>0.068071409539867</v>
      </c>
      <c r="H8" s="0" t="n">
        <f aca="false">EOMONTH(C8,0)-C8+1</f>
        <v>31</v>
      </c>
      <c r="I8" s="16" t="n">
        <f aca="false">H8*$I$4</f>
        <v>310000</v>
      </c>
      <c r="J8" s="0" t="n">
        <f aca="false">Curve!C11</f>
        <v>0.984542931654088</v>
      </c>
      <c r="K8" s="16" t="n">
        <f aca="false">I8*J8</f>
        <v>305208.308812767</v>
      </c>
      <c r="M8" s="0" t="n">
        <v>30</v>
      </c>
      <c r="N8" s="0" t="n">
        <v>2</v>
      </c>
      <c r="O8" s="17" t="n">
        <f aca="false">SUMPRODUCT(D7:D30,K7:K30)/SUM(K7:K30)</f>
        <v>4.55354816833312</v>
      </c>
      <c r="P8" s="17" t="n">
        <f aca="false">SUMPRODUCT(E7:E30,K7:K30)/SUM(K7:K30)/(1-$P$5)</f>
        <v>4.23919176468443</v>
      </c>
      <c r="Q8" s="18" t="n">
        <f aca="false">O8-P8</f>
        <v>0.314356403648688</v>
      </c>
      <c r="R8" s="19" t="e">
        <f aca="false">AG8</f>
        <v>#NAME?</v>
      </c>
      <c r="S8" s="19" t="e">
        <f aca="false">AG8</f>
        <v>#NAME?</v>
      </c>
      <c r="T8" s="0" t="n">
        <v>0.3837</v>
      </c>
      <c r="U8" s="20" t="n">
        <f aca="false">$U$7</f>
        <v>0.068011480586585</v>
      </c>
      <c r="V8" s="22" t="n">
        <v>0.97</v>
      </c>
      <c r="W8" s="22" t="n">
        <f aca="false">MIN(1,V8+1%)</f>
        <v>0.98</v>
      </c>
      <c r="X8" s="13" t="n">
        <f aca="false">$C$7-$C$3</f>
        <v>54</v>
      </c>
      <c r="Y8" s="16" t="n">
        <f aca="true">SUM(INDIRECT(CONCATENATE("K7:K",M8)))</f>
        <v>6779380.98914314</v>
      </c>
      <c r="Z8" s="23" t="n">
        <f aca="false">Y8*MAX((Q8-T8),0)</f>
        <v>0</v>
      </c>
      <c r="AA8" s="24" t="e">
        <f aca="false">SPRDOPT(O8,P8,T8,U8,R8,S8,V8,X8,1,0)*Y8</f>
        <v>#NAME?</v>
      </c>
      <c r="AB8" s="25" t="e">
        <f aca="false">SPRDOPT(O8,P8,T8,U8,R8,S8,W8,X8,1,0)*Y8</f>
        <v>#NAME?</v>
      </c>
      <c r="AF8" s="0" t="e">
        <f aca="false" t="array" ref="AF8:AG8">#NAME!()</f>
        <v>#NAME?</v>
      </c>
      <c r="AG8" s="0" t="e">
        <v>#NAME?</v>
      </c>
    </row>
    <row r="9" customFormat="false" ht="12.75" hidden="false" customHeight="false" outlineLevel="0" collapsed="false">
      <c r="B9" s="13" t="n">
        <f aca="false">B8</f>
        <v>54</v>
      </c>
      <c r="C9" s="14" t="n">
        <v>36892</v>
      </c>
      <c r="D9" s="0" t="n">
        <f aca="false">Curve!L12</f>
        <v>5.43</v>
      </c>
      <c r="E9" s="0" t="n">
        <f aca="false">Curve!M12</f>
        <v>4.975</v>
      </c>
      <c r="F9" s="0" t="n">
        <f aca="false">Curve!G12</f>
        <v>0.605</v>
      </c>
      <c r="G9" s="15" t="n">
        <f aca="false">Curve!F12</f>
        <v>0.068166540016454</v>
      </c>
      <c r="H9" s="0" t="n">
        <f aca="false">EOMONTH(C9,0)-C9+1</f>
        <v>31</v>
      </c>
      <c r="I9" s="16" t="n">
        <f aca="false">H9*$I$4</f>
        <v>310000</v>
      </c>
      <c r="J9" s="0" t="n">
        <f aca="false">Curve!C12</f>
        <v>0.97893669876238</v>
      </c>
      <c r="K9" s="16" t="n">
        <f aca="false">I9*J9</f>
        <v>303470.376616338</v>
      </c>
      <c r="M9" s="0" t="n">
        <v>42</v>
      </c>
      <c r="N9" s="0" t="n">
        <v>3</v>
      </c>
      <c r="O9" s="17" t="n">
        <f aca="false">SUMPRODUCT(D7:D42,K7:K42)/SUM(K7:K42)</f>
        <v>4.27548623729685</v>
      </c>
      <c r="P9" s="17" t="n">
        <f aca="false">SUMPRODUCT(E7:E42,K7:K42)/SUM(K7:K42)/(1-$P$5)</f>
        <v>3.98870688315977</v>
      </c>
      <c r="Q9" s="18" t="n">
        <f aca="false">O9-P9</f>
        <v>0.286779354137085</v>
      </c>
      <c r="R9" s="19" t="e">
        <f aca="false">AG9</f>
        <v>#NAME?</v>
      </c>
      <c r="S9" s="19" t="e">
        <f aca="false">AG9</f>
        <v>#NAME?</v>
      </c>
      <c r="T9" s="0" t="n">
        <v>0.3837</v>
      </c>
      <c r="U9" s="20" t="n">
        <f aca="false">$U$7</f>
        <v>0.068011480586585</v>
      </c>
      <c r="V9" s="21" t="n">
        <v>0.98</v>
      </c>
      <c r="W9" s="22" t="n">
        <f aca="false">MIN(1,V9+1%)</f>
        <v>0.99</v>
      </c>
      <c r="X9" s="13" t="n">
        <f aca="false">$C$7-$C$3</f>
        <v>54</v>
      </c>
      <c r="Y9" s="16" t="n">
        <f aca="true">SUM(INDIRECT(CONCATENATE("K7:K",M9)))</f>
        <v>9840866.48356644</v>
      </c>
      <c r="Z9" s="23" t="n">
        <f aca="false">Y9*MAX((Q9-T9),0)</f>
        <v>0</v>
      </c>
      <c r="AA9" s="24" t="e">
        <f aca="false">SPRDOPT(O9,P9,T9,U9,R9,S9,V9,X9,1,0)*Y9</f>
        <v>#NAME?</v>
      </c>
      <c r="AB9" s="25" t="e">
        <f aca="false">SPRDOPT(O9,P9,T9,U9,R9,S9,W9,X9,1,0)*Y9</f>
        <v>#NAME?</v>
      </c>
      <c r="AF9" s="0" t="e">
        <f aca="false" t="array" ref="AF9:AG9">#NAME!()</f>
        <v>#NAME?</v>
      </c>
      <c r="AG9" s="0" t="e">
        <v>#NAME?</v>
      </c>
    </row>
    <row r="10" customFormat="false" ht="12.75" hidden="false" customHeight="false" outlineLevel="0" collapsed="false">
      <c r="B10" s="13" t="n">
        <f aca="false">B9</f>
        <v>54</v>
      </c>
      <c r="C10" s="14" t="n">
        <v>36923</v>
      </c>
      <c r="D10" s="0" t="n">
        <f aca="false">Curve!L13</f>
        <v>5.0375</v>
      </c>
      <c r="E10" s="0" t="n">
        <f aca="false">Curve!M13</f>
        <v>4.7</v>
      </c>
      <c r="F10" s="0" t="n">
        <f aca="false">Curve!G13</f>
        <v>0.595</v>
      </c>
      <c r="G10" s="15" t="n">
        <f aca="false">Curve!F13</f>
        <v>0.068376453618054</v>
      </c>
      <c r="H10" s="0" t="n">
        <f aca="false">EOMONTH(C10,0)-C10+1</f>
        <v>28</v>
      </c>
      <c r="I10" s="16" t="n">
        <f aca="false">H10*$I$4</f>
        <v>280000</v>
      </c>
      <c r="J10" s="0" t="n">
        <f aca="false">Curve!C13</f>
        <v>0.973303712089714</v>
      </c>
      <c r="K10" s="16" t="n">
        <f aca="false">I10*J10</f>
        <v>272525.03938512</v>
      </c>
      <c r="M10" s="0" t="n">
        <v>54</v>
      </c>
      <c r="N10" s="0" t="n">
        <v>4</v>
      </c>
      <c r="O10" s="17" t="n">
        <f aca="false">SUMPRODUCT(D7:D54,K7:K54)/SUM(K7:K54)</f>
        <v>4.09790809759439</v>
      </c>
      <c r="P10" s="17" t="n">
        <f aca="false">SUMPRODUCT(E7:E54,K7:K54)/SUM(K7:K54)/(1-$P$5)</f>
        <v>3.82641911434714</v>
      </c>
      <c r="Q10" s="18" t="n">
        <f aca="false">O10-P10</f>
        <v>0.27148898324725</v>
      </c>
      <c r="R10" s="19" t="e">
        <f aca="false">AG10</f>
        <v>#NAME?</v>
      </c>
      <c r="S10" s="19" t="e">
        <f aca="false">AG10</f>
        <v>#NAME?</v>
      </c>
      <c r="T10" s="0" t="n">
        <v>0.3837</v>
      </c>
      <c r="U10" s="20" t="n">
        <f aca="false">$U$7</f>
        <v>0.068011480586585</v>
      </c>
      <c r="V10" s="22" t="n">
        <v>0.99</v>
      </c>
      <c r="W10" s="22" t="n">
        <f aca="false">MIN(1,V10+1%)</f>
        <v>1</v>
      </c>
      <c r="X10" s="13" t="n">
        <f aca="false">$C$7-$C$3</f>
        <v>54</v>
      </c>
      <c r="Y10" s="16" t="n">
        <f aca="true">SUM(INDIRECT(CONCATENATE("K7:K",M10)))</f>
        <v>12709416.9262063</v>
      </c>
      <c r="Z10" s="23" t="n">
        <f aca="false">Y10*MAX((Q10-T10),0)</f>
        <v>0</v>
      </c>
      <c r="AA10" s="24" t="e">
        <f aca="false">SPRDOPT(O10,P10,T10,U10,R10,S10,V10,X10,1,0)*Y10</f>
        <v>#NAME?</v>
      </c>
      <c r="AB10" s="25" t="e">
        <f aca="false">SPRDOPT(O10,P10,T10,U10,R10,S10,W10,X10,1,0)*Y10</f>
        <v>#NAME?</v>
      </c>
      <c r="AF10" s="0" t="e">
        <f aca="false" t="array" ref="AF10:AG10">#NAME!()</f>
        <v>#NAME?</v>
      </c>
      <c r="AG10" s="0" t="e">
        <v>#NAME?</v>
      </c>
    </row>
    <row r="11" customFormat="false" ht="12.75" hidden="false" customHeight="false" outlineLevel="0" collapsed="false">
      <c r="B11" s="13" t="n">
        <f aca="false">B10</f>
        <v>54</v>
      </c>
      <c r="C11" s="14" t="n">
        <v>36951</v>
      </c>
      <c r="D11" s="0" t="n">
        <f aca="false">Curve!L14</f>
        <v>4.7125</v>
      </c>
      <c r="E11" s="0" t="n">
        <f aca="false">Curve!M14</f>
        <v>4.4125</v>
      </c>
      <c r="F11" s="0" t="n">
        <f aca="false">Curve!G14</f>
        <v>0.5325</v>
      </c>
      <c r="G11" s="15" t="n">
        <f aca="false">Curve!F14</f>
        <v>0.068566053012679</v>
      </c>
      <c r="H11" s="0" t="n">
        <f aca="false">EOMONTH(C11,0)-C11+1</f>
        <v>31</v>
      </c>
      <c r="I11" s="16" t="n">
        <f aca="false">H11*$I$4</f>
        <v>310000</v>
      </c>
      <c r="J11" s="0" t="n">
        <f aca="false">Curve!C14</f>
        <v>0.968215051708552</v>
      </c>
      <c r="K11" s="16" t="n">
        <f aca="false">I11*J11</f>
        <v>300146.666029651</v>
      </c>
      <c r="M11" s="0" t="n">
        <v>66</v>
      </c>
      <c r="N11" s="0" t="n">
        <v>5</v>
      </c>
      <c r="O11" s="17" t="n">
        <f aca="false">SUMPRODUCT(D7:D66,K7:K66)/SUM(K7:K66)</f>
        <v>3.97773825093103</v>
      </c>
      <c r="P11" s="17" t="n">
        <f aca="false">SUMPRODUCT(E7:E66,K7:K66)/SUM(K7:K66)/(1-$P$5)</f>
        <v>3.71757727237058</v>
      </c>
      <c r="Q11" s="18" t="n">
        <f aca="false">O11-P11</f>
        <v>0.260160978560457</v>
      </c>
      <c r="R11" s="19" t="e">
        <f aca="false">AG11</f>
        <v>#NAME?</v>
      </c>
      <c r="S11" s="19" t="e">
        <f aca="false">AG11</f>
        <v>#NAME?</v>
      </c>
      <c r="T11" s="0" t="n">
        <v>0.3837</v>
      </c>
      <c r="U11" s="20" t="n">
        <f aca="false">$U$7</f>
        <v>0.068011480586585</v>
      </c>
      <c r="V11" s="21" t="n">
        <v>1</v>
      </c>
      <c r="W11" s="22" t="n">
        <f aca="false">MIN(1,V11+1%)</f>
        <v>1</v>
      </c>
      <c r="X11" s="13" t="n">
        <f aca="false">$C$7-$C$3</f>
        <v>54</v>
      </c>
      <c r="Y11" s="16" t="n">
        <f aca="true">SUM(INDIRECT(CONCATENATE("K7:K",M11)))</f>
        <v>15378835.8854077</v>
      </c>
      <c r="Z11" s="23" t="n">
        <f aca="false">Y11*MAX((Q11-T11),0)</f>
        <v>0</v>
      </c>
      <c r="AA11" s="24" t="e">
        <f aca="false">SPRDOPT(O11,P11,T11,U11,R11,S11,V11,X11,1,0)*Y11</f>
        <v>#NAME?</v>
      </c>
      <c r="AB11" s="25" t="e">
        <f aca="false">SPRDOPT(O11,P11,T11,U11,R11,S11,W11,X11,1,0)*Y11</f>
        <v>#NAME?</v>
      </c>
      <c r="AF11" s="0" t="e">
        <f aca="false" t="array" ref="AF11:AG11">#NAME!()</f>
        <v>#NAME?</v>
      </c>
      <c r="AG11" s="0" t="e">
        <v>#NAME?</v>
      </c>
    </row>
    <row r="12" customFormat="false" ht="12.75" hidden="false" customHeight="false" outlineLevel="0" collapsed="false">
      <c r="B12" s="13" t="n">
        <f aca="false">B11</f>
        <v>54</v>
      </c>
      <c r="C12" s="14" t="n">
        <v>36982</v>
      </c>
      <c r="D12" s="0" t="n">
        <f aca="false">Curve!L15</f>
        <v>4.3275</v>
      </c>
      <c r="E12" s="0" t="n">
        <f aca="false">Curve!M15</f>
        <v>4.1425</v>
      </c>
      <c r="F12" s="0" t="n">
        <f aca="false">Curve!G15</f>
        <v>0.435</v>
      </c>
      <c r="G12" s="15" t="n">
        <f aca="false">Curve!F15</f>
        <v>0.068682768792152</v>
      </c>
      <c r="H12" s="0" t="n">
        <f aca="false">EOMONTH(C12,0)-C12+1</f>
        <v>30</v>
      </c>
      <c r="I12" s="16" t="n">
        <f aca="false">H12*$I$4</f>
        <v>300000</v>
      </c>
      <c r="J12" s="0" t="n">
        <f aca="false">Curve!C15</f>
        <v>0.962629573161105</v>
      </c>
      <c r="K12" s="16" t="n">
        <f aca="false">I12*J12</f>
        <v>288788.871948331</v>
      </c>
    </row>
    <row r="13" customFormat="false" ht="12.75" hidden="false" customHeight="false" outlineLevel="0" collapsed="false">
      <c r="B13" s="13" t="n">
        <f aca="false">B12</f>
        <v>54</v>
      </c>
      <c r="C13" s="14" t="n">
        <v>37012</v>
      </c>
      <c r="D13" s="0" t="n">
        <f aca="false">Curve!L16</f>
        <v>4.26</v>
      </c>
      <c r="E13" s="0" t="n">
        <f aca="false">Curve!M16</f>
        <v>4.0425</v>
      </c>
      <c r="F13" s="0" t="n">
        <f aca="false">Curve!G16</f>
        <v>0.3975</v>
      </c>
      <c r="G13" s="15" t="n">
        <f aca="false">Curve!F16</f>
        <v>0.068646875795335</v>
      </c>
      <c r="H13" s="0" t="n">
        <f aca="false">EOMONTH(C13,0)-C13+1</f>
        <v>31</v>
      </c>
      <c r="I13" s="16" t="n">
        <f aca="false">H13*$I$4</f>
        <v>310000</v>
      </c>
      <c r="J13" s="0" t="n">
        <f aca="false">Curve!C16</f>
        <v>0.957326504335175</v>
      </c>
      <c r="K13" s="16" t="n">
        <f aca="false">I13*J13</f>
        <v>296771.216343904</v>
      </c>
    </row>
    <row r="14" customFormat="false" ht="12.75" hidden="false" customHeight="false" outlineLevel="0" collapsed="false">
      <c r="B14" s="13" t="n">
        <f aca="false">B13</f>
        <v>54</v>
      </c>
      <c r="C14" s="14" t="n">
        <v>37043</v>
      </c>
      <c r="D14" s="0" t="n">
        <f aca="false">Curve!L17</f>
        <v>4.275</v>
      </c>
      <c r="E14" s="0" t="n">
        <f aca="false">Curve!M17</f>
        <v>4.0375</v>
      </c>
      <c r="F14" s="0" t="n">
        <f aca="false">Curve!G17</f>
        <v>0.3925</v>
      </c>
      <c r="G14" s="15" t="n">
        <f aca="false">Curve!F17</f>
        <v>0.068609786365738</v>
      </c>
      <c r="H14" s="0" t="n">
        <f aca="false">EOMONTH(C14,0)-C14+1</f>
        <v>30</v>
      </c>
      <c r="I14" s="16" t="n">
        <f aca="false">H14*$I$4</f>
        <v>300000</v>
      </c>
      <c r="J14" s="0" t="n">
        <f aca="false">Curve!C17</f>
        <v>0.951883056827812</v>
      </c>
      <c r="K14" s="16" t="n">
        <f aca="false">I14*J14</f>
        <v>285564.917048344</v>
      </c>
    </row>
    <row r="15" customFormat="false" ht="12.75" hidden="false" customHeight="false" outlineLevel="0" collapsed="false">
      <c r="B15" s="13" t="n">
        <f aca="false">B14</f>
        <v>54</v>
      </c>
      <c r="C15" s="14" t="n">
        <v>37073</v>
      </c>
      <c r="D15" s="0" t="n">
        <f aca="false">Curve!L18</f>
        <v>5.0675</v>
      </c>
      <c r="E15" s="0" t="n">
        <f aca="false">Curve!M18</f>
        <v>4.0225</v>
      </c>
      <c r="F15" s="0" t="n">
        <f aca="false">Curve!G18</f>
        <v>0.3925</v>
      </c>
      <c r="G15" s="15" t="n">
        <f aca="false">Curve!F18</f>
        <v>0.068582710867701</v>
      </c>
      <c r="H15" s="0" t="n">
        <f aca="false">EOMONTH(C15,0)-C15+1</f>
        <v>31</v>
      </c>
      <c r="I15" s="16" t="n">
        <f aca="false">H15*$I$4</f>
        <v>310000</v>
      </c>
      <c r="J15" s="0" t="n">
        <f aca="false">Curve!C18</f>
        <v>0.946643601101218</v>
      </c>
      <c r="K15" s="16" t="n">
        <f aca="false">I15*J15</f>
        <v>293459.516341378</v>
      </c>
    </row>
    <row r="16" customFormat="false" ht="12.75" hidden="false" customHeight="false" outlineLevel="0" collapsed="false">
      <c r="B16" s="13" t="n">
        <f aca="false">B15</f>
        <v>54</v>
      </c>
      <c r="C16" s="14" t="n">
        <v>37104</v>
      </c>
      <c r="D16" s="0" t="n">
        <f aca="false">Curve!L19</f>
        <v>5.1025</v>
      </c>
      <c r="E16" s="0" t="n">
        <f aca="false">Curve!M19</f>
        <v>4.0175</v>
      </c>
      <c r="F16" s="0" t="n">
        <f aca="false">Curve!G19</f>
        <v>0.3925</v>
      </c>
      <c r="G16" s="15" t="n">
        <f aca="false">Curve!F19</f>
        <v>0.068571259680406</v>
      </c>
      <c r="H16" s="0" t="n">
        <f aca="false">EOMONTH(C16,0)-C16+1</f>
        <v>31</v>
      </c>
      <c r="I16" s="16" t="n">
        <f aca="false">H16*$I$4</f>
        <v>310000</v>
      </c>
      <c r="J16" s="0" t="n">
        <f aca="false">Curve!C19</f>
        <v>0.941250538645537</v>
      </c>
      <c r="K16" s="16" t="n">
        <f aca="false">I16*J16</f>
        <v>291787.666980116</v>
      </c>
    </row>
    <row r="17" customFormat="false" ht="12.75" hidden="false" customHeight="false" outlineLevel="0" collapsed="false">
      <c r="B17" s="13" t="n">
        <f aca="false">B16</f>
        <v>54</v>
      </c>
      <c r="C17" s="14" t="n">
        <v>37135</v>
      </c>
      <c r="D17" s="0" t="n">
        <f aca="false">Curve!L20</f>
        <v>5.057</v>
      </c>
      <c r="E17" s="0" t="n">
        <f aca="false">Curve!M20</f>
        <v>3.9895</v>
      </c>
      <c r="F17" s="0" t="n">
        <f aca="false">Curve!G20</f>
        <v>0.395</v>
      </c>
      <c r="G17" s="15" t="n">
        <f aca="false">Curve!F20</f>
        <v>0.068559808493154</v>
      </c>
      <c r="H17" s="0" t="n">
        <f aca="false">EOMONTH(C17,0)-C17+1</f>
        <v>30</v>
      </c>
      <c r="I17" s="16" t="n">
        <f aca="false">H17*$I$4</f>
        <v>300000</v>
      </c>
      <c r="J17" s="0" t="n">
        <f aca="false">Curve!C20</f>
        <v>0.935889959589671</v>
      </c>
      <c r="K17" s="16" t="n">
        <f aca="false">I17*J17</f>
        <v>280766.987876901</v>
      </c>
    </row>
    <row r="18" customFormat="false" ht="12.75" hidden="false" customHeight="false" outlineLevel="0" collapsed="false">
      <c r="B18" s="13" t="n">
        <f aca="false">B17</f>
        <v>54</v>
      </c>
      <c r="C18" s="14" t="n">
        <v>37165</v>
      </c>
      <c r="D18" s="0" t="n">
        <f aca="false">Curve!L21</f>
        <v>4.3375</v>
      </c>
      <c r="E18" s="0" t="n">
        <f aca="false">Curve!M21</f>
        <v>3.9725</v>
      </c>
      <c r="F18" s="0" t="n">
        <f aca="false">Curve!G21</f>
        <v>0.4</v>
      </c>
      <c r="G18" s="15" t="n">
        <f aca="false">Curve!F21</f>
        <v>0.068552610547593</v>
      </c>
      <c r="H18" s="0" t="n">
        <f aca="false">EOMONTH(C18,0)-C18+1</f>
        <v>31</v>
      </c>
      <c r="I18" s="16" t="n">
        <f aca="false">H18*$I$4</f>
        <v>310000</v>
      </c>
      <c r="J18" s="0" t="n">
        <f aca="false">Curve!C21</f>
        <v>0.930729315505499</v>
      </c>
      <c r="K18" s="16" t="n">
        <f aca="false">I18*J18</f>
        <v>288526.087806705</v>
      </c>
    </row>
    <row r="19" customFormat="false" ht="12.75" hidden="false" customHeight="false" outlineLevel="0" collapsed="false">
      <c r="B19" s="13" t="n">
        <f aca="false">B18</f>
        <v>54</v>
      </c>
      <c r="C19" s="27" t="n">
        <v>37196</v>
      </c>
      <c r="D19" s="0" t="n">
        <f aca="false">Curve!L22</f>
        <v>4.52</v>
      </c>
      <c r="E19" s="0" t="n">
        <f aca="false">Curve!M22</f>
        <v>4.08</v>
      </c>
      <c r="F19" s="0" t="n">
        <f aca="false">Curve!G22</f>
        <v>0.41</v>
      </c>
      <c r="G19" s="15" t="n">
        <f aca="false">Curve!F22</f>
        <v>0.068551520861404</v>
      </c>
      <c r="H19" s="0" t="n">
        <f aca="false">EOMONTH(C19,0)-C19+1</f>
        <v>30</v>
      </c>
      <c r="I19" s="16" t="n">
        <f aca="false">H19*$I$4</f>
        <v>300000</v>
      </c>
      <c r="J19" s="0" t="n">
        <f aca="false">Curve!C22</f>
        <v>0.925421123323809</v>
      </c>
      <c r="K19" s="16" t="n">
        <f aca="false">I19*J19</f>
        <v>277626.336997143</v>
      </c>
    </row>
    <row r="20" customFormat="false" ht="12.75" hidden="false" customHeight="false" outlineLevel="0" collapsed="false">
      <c r="B20" s="13" t="n">
        <f aca="false">B19</f>
        <v>54</v>
      </c>
      <c r="C20" s="27" t="n">
        <v>37226</v>
      </c>
      <c r="D20" s="0" t="n">
        <f aca="false">Curve!L23</f>
        <v>4.6</v>
      </c>
      <c r="E20" s="0" t="n">
        <f aca="false">Curve!M23</f>
        <v>4.165</v>
      </c>
      <c r="F20" s="0" t="n">
        <f aca="false">Curve!G23</f>
        <v>0.415</v>
      </c>
      <c r="G20" s="15" t="n">
        <f aca="false">Curve!F23</f>
        <v>0.068550466326382</v>
      </c>
      <c r="H20" s="0" t="n">
        <f aca="false">EOMONTH(C20,0)-C20+1</f>
        <v>31</v>
      </c>
      <c r="I20" s="16" t="n">
        <f aca="false">H20*$I$4</f>
        <v>310000</v>
      </c>
      <c r="J20" s="0" t="n">
        <f aca="false">Curve!C23</f>
        <v>0.920313146515367</v>
      </c>
      <c r="K20" s="16" t="n">
        <f aca="false">I20*J20</f>
        <v>285297.075419764</v>
      </c>
    </row>
    <row r="21" customFormat="false" ht="12.75" hidden="false" customHeight="false" outlineLevel="0" collapsed="false">
      <c r="B21" s="13" t="n">
        <f aca="false">B20</f>
        <v>54</v>
      </c>
      <c r="C21" s="27" t="n">
        <v>37257</v>
      </c>
      <c r="D21" s="0" t="n">
        <f aca="false">Curve!L24</f>
        <v>4.565</v>
      </c>
      <c r="E21" s="0" t="n">
        <f aca="false">Curve!M24</f>
        <v>4.13</v>
      </c>
      <c r="F21" s="0" t="n">
        <f aca="false">Curve!G24</f>
        <v>0.42</v>
      </c>
      <c r="G21" s="15" t="n">
        <f aca="false">Curve!F24</f>
        <v>0.068564568570951</v>
      </c>
      <c r="H21" s="0" t="n">
        <f aca="false">EOMONTH(C21,0)-C21+1</f>
        <v>31</v>
      </c>
      <c r="I21" s="16" t="n">
        <f aca="false">H21*$I$4</f>
        <v>310000</v>
      </c>
      <c r="J21" s="0" t="n">
        <f aca="false">Curve!C24</f>
        <v>0.91504698229777</v>
      </c>
      <c r="K21" s="16" t="n">
        <f aca="false">I21*J21</f>
        <v>283664.564512309</v>
      </c>
    </row>
    <row r="22" customFormat="false" ht="12.75" hidden="false" customHeight="false" outlineLevel="0" collapsed="false">
      <c r="B22" s="13" t="n">
        <f aca="false">B21</f>
        <v>54</v>
      </c>
      <c r="C22" s="27" t="n">
        <v>37288</v>
      </c>
      <c r="D22" s="0" t="n">
        <f aca="false">Curve!L25</f>
        <v>4.35</v>
      </c>
      <c r="E22" s="0" t="n">
        <f aca="false">Curve!M25</f>
        <v>3.915</v>
      </c>
      <c r="F22" s="0" t="n">
        <f aca="false">Curve!G25</f>
        <v>0.4025</v>
      </c>
      <c r="G22" s="15" t="n">
        <f aca="false">Curve!F25</f>
        <v>0.06859970579686</v>
      </c>
      <c r="H22" s="0" t="n">
        <f aca="false">EOMONTH(C22,0)-C22+1</f>
        <v>28</v>
      </c>
      <c r="I22" s="16" t="n">
        <f aca="false">H22*$I$4</f>
        <v>280000</v>
      </c>
      <c r="J22" s="0" t="n">
        <f aca="false">Curve!C25</f>
        <v>0.909782909107979</v>
      </c>
      <c r="K22" s="16" t="n">
        <f aca="false">I22*J22</f>
        <v>254739.214550234</v>
      </c>
    </row>
    <row r="23" customFormat="false" ht="12.75" hidden="false" customHeight="false" outlineLevel="0" collapsed="false">
      <c r="B23" s="13" t="n">
        <f aca="false">B22</f>
        <v>54</v>
      </c>
      <c r="C23" s="27" t="n">
        <v>37316</v>
      </c>
      <c r="D23" s="0" t="n">
        <f aca="false">Curve!L26</f>
        <v>4.165</v>
      </c>
      <c r="E23" s="0" t="n">
        <f aca="false">Curve!M26</f>
        <v>3.725</v>
      </c>
      <c r="F23" s="0" t="n">
        <f aca="false">Curve!G26</f>
        <v>0.37</v>
      </c>
      <c r="G23" s="15" t="n">
        <f aca="false">Curve!F26</f>
        <v>0.068631442646419</v>
      </c>
      <c r="H23" s="0" t="n">
        <f aca="false">EOMONTH(C23,0)-C23+1</f>
        <v>31</v>
      </c>
      <c r="I23" s="16" t="n">
        <f aca="false">H23*$I$4</f>
        <v>310000</v>
      </c>
      <c r="J23" s="0" t="n">
        <f aca="false">Curve!C26</f>
        <v>0.905049810864189</v>
      </c>
      <c r="K23" s="16" t="n">
        <f aca="false">I23*J23</f>
        <v>280565.441367899</v>
      </c>
    </row>
    <row r="24" customFormat="false" ht="12.75" hidden="false" customHeight="false" outlineLevel="0" collapsed="false">
      <c r="B24" s="13" t="n">
        <f aca="false">B23</f>
        <v>54</v>
      </c>
      <c r="C24" s="27" t="n">
        <v>37347</v>
      </c>
      <c r="D24" s="0" t="n">
        <f aca="false">Curve!L27</f>
        <v>4.013</v>
      </c>
      <c r="E24" s="0" t="n">
        <f aca="false">Curve!M27</f>
        <v>3.5155</v>
      </c>
      <c r="F24" s="0" t="n">
        <f aca="false">Curve!G27</f>
        <v>0.305</v>
      </c>
      <c r="G24" s="15" t="n">
        <f aca="false">Curve!F27</f>
        <v>0.068651015927146</v>
      </c>
      <c r="H24" s="0" t="n">
        <f aca="false">EOMONTH(C24,0)-C24+1</f>
        <v>30</v>
      </c>
      <c r="I24" s="16" t="n">
        <f aca="false">H24*$I$4</f>
        <v>300000</v>
      </c>
      <c r="J24" s="0" t="n">
        <f aca="false">Curve!C27</f>
        <v>0.899854542600191</v>
      </c>
      <c r="K24" s="16" t="n">
        <f aca="false">I24*J24</f>
        <v>269956.362780057</v>
      </c>
    </row>
    <row r="25" customFormat="false" ht="12.75" hidden="false" customHeight="false" outlineLevel="0" collapsed="false">
      <c r="B25" s="13" t="n">
        <f aca="false">B24</f>
        <v>54</v>
      </c>
      <c r="C25" s="27" t="n">
        <v>37377</v>
      </c>
      <c r="D25" s="0" t="n">
        <f aca="false">Curve!L28</f>
        <v>3.925</v>
      </c>
      <c r="E25" s="0" t="n">
        <f aca="false">Curve!M28</f>
        <v>3.4275</v>
      </c>
      <c r="F25" s="0" t="n">
        <f aca="false">Curve!G28</f>
        <v>0.29</v>
      </c>
      <c r="G25" s="15" t="n">
        <f aca="false">Curve!F28</f>
        <v>0.068646748938374</v>
      </c>
      <c r="H25" s="0" t="n">
        <f aca="false">EOMONTH(C25,0)-C25+1</f>
        <v>31</v>
      </c>
      <c r="I25" s="16" t="n">
        <f aca="false">H25*$I$4</f>
        <v>310000</v>
      </c>
      <c r="J25" s="0" t="n">
        <f aca="false">Curve!C28</f>
        <v>0.894885563612969</v>
      </c>
      <c r="K25" s="16" t="n">
        <f aca="false">I25*J25</f>
        <v>277414.524720021</v>
      </c>
    </row>
    <row r="26" customFormat="false" ht="12.75" hidden="false" customHeight="false" outlineLevel="0" collapsed="false">
      <c r="B26" s="13" t="n">
        <f aca="false">B25</f>
        <v>54</v>
      </c>
      <c r="C26" s="27" t="n">
        <v>37408</v>
      </c>
      <c r="D26" s="0" t="n">
        <f aca="false">Curve!L29</f>
        <v>3.903</v>
      </c>
      <c r="E26" s="0" t="n">
        <f aca="false">Curve!M29</f>
        <v>3.4055</v>
      </c>
      <c r="F26" s="0" t="n">
        <f aca="false">Curve!G29</f>
        <v>0.2875</v>
      </c>
      <c r="G26" s="15" t="n">
        <f aca="false">Curve!F29</f>
        <v>0.06864233971665</v>
      </c>
      <c r="H26" s="0" t="n">
        <f aca="false">EOMONTH(C26,0)-C26+1</f>
        <v>30</v>
      </c>
      <c r="I26" s="16" t="n">
        <f aca="false">H26*$I$4</f>
        <v>300000</v>
      </c>
      <c r="J26" s="0" t="n">
        <f aca="false">Curve!C29</f>
        <v>0.889780409485194</v>
      </c>
      <c r="K26" s="16" t="n">
        <f aca="false">I26*J26</f>
        <v>266934.122845558</v>
      </c>
    </row>
    <row r="27" customFormat="false" ht="12.75" hidden="false" customHeight="false" outlineLevel="0" collapsed="false">
      <c r="B27" s="13" t="n">
        <f aca="false">B26</f>
        <v>54</v>
      </c>
      <c r="C27" s="27" t="n">
        <v>37438</v>
      </c>
      <c r="D27" s="0" t="n">
        <f aca="false">Curve!L30</f>
        <v>3.901</v>
      </c>
      <c r="E27" s="0" t="n">
        <f aca="false">Curve!M30</f>
        <v>3.4035</v>
      </c>
      <c r="F27" s="0" t="n">
        <f aca="false">Curve!G30</f>
        <v>0.2875</v>
      </c>
      <c r="G27" s="15" t="n">
        <f aca="false">Curve!F30</f>
        <v>0.068639459078759</v>
      </c>
      <c r="H27" s="0" t="n">
        <f aca="false">EOMONTH(C27,0)-C27+1</f>
        <v>31</v>
      </c>
      <c r="I27" s="16" t="n">
        <f aca="false">H27*$I$4</f>
        <v>310000</v>
      </c>
      <c r="J27" s="0" t="n">
        <f aca="false">Curve!C30</f>
        <v>0.884866129362796</v>
      </c>
      <c r="K27" s="16" t="n">
        <f aca="false">I27*J27</f>
        <v>274308.500102467</v>
      </c>
    </row>
    <row r="28" customFormat="false" ht="12.75" hidden="false" customHeight="false" outlineLevel="0" collapsed="false">
      <c r="B28" s="13" t="n">
        <f aca="false">B27</f>
        <v>54</v>
      </c>
      <c r="C28" s="27" t="n">
        <v>37469</v>
      </c>
      <c r="D28" s="0" t="n">
        <f aca="false">Curve!L31</f>
        <v>3.906</v>
      </c>
      <c r="E28" s="0" t="n">
        <f aca="false">Curve!M31</f>
        <v>3.4085</v>
      </c>
      <c r="F28" s="0" t="n">
        <f aca="false">Curve!G31</f>
        <v>0.2875</v>
      </c>
      <c r="G28" s="15" t="n">
        <f aca="false">Curve!F31</f>
        <v>0.068638764734847</v>
      </c>
      <c r="H28" s="0" t="n">
        <f aca="false">EOMONTH(C28,0)-C28+1</f>
        <v>31</v>
      </c>
      <c r="I28" s="16" t="n">
        <f aca="false">H28*$I$4</f>
        <v>310000</v>
      </c>
      <c r="J28" s="0" t="n">
        <f aca="false">Curve!C31</f>
        <v>0.879813291428499</v>
      </c>
      <c r="K28" s="16" t="n">
        <f aca="false">I28*J28</f>
        <v>272742.120342835</v>
      </c>
    </row>
    <row r="29" customFormat="false" ht="12.75" hidden="false" customHeight="false" outlineLevel="0" collapsed="false">
      <c r="B29" s="13" t="n">
        <f aca="false">B28</f>
        <v>54</v>
      </c>
      <c r="C29" s="27" t="n">
        <v>37500</v>
      </c>
      <c r="D29" s="0" t="n">
        <f aca="false">Curve!L32</f>
        <v>3.901</v>
      </c>
      <c r="E29" s="0" t="n">
        <f aca="false">Curve!M32</f>
        <v>3.4035</v>
      </c>
      <c r="F29" s="0" t="n">
        <f aca="false">Curve!G32</f>
        <v>0.2875</v>
      </c>
      <c r="G29" s="15" t="n">
        <f aca="false">Curve!F32</f>
        <v>0.068638070390937</v>
      </c>
      <c r="H29" s="0" t="n">
        <f aca="false">EOMONTH(C29,0)-C29+1</f>
        <v>30</v>
      </c>
      <c r="I29" s="16" t="n">
        <f aca="false">H29*$I$4</f>
        <v>300000</v>
      </c>
      <c r="J29" s="0" t="n">
        <f aca="false">Curve!C32</f>
        <v>0.874789406323963</v>
      </c>
      <c r="K29" s="16" t="n">
        <f aca="false">I29*J29</f>
        <v>262436.821897189</v>
      </c>
    </row>
    <row r="30" customFormat="false" ht="12.75" hidden="false" customHeight="false" outlineLevel="0" collapsed="false">
      <c r="B30" s="13" t="n">
        <f aca="false">B29</f>
        <v>54</v>
      </c>
      <c r="C30" s="27" t="n">
        <v>37530</v>
      </c>
      <c r="D30" s="0" t="n">
        <f aca="false">Curve!L33</f>
        <v>3.916</v>
      </c>
      <c r="E30" s="0" t="n">
        <f aca="false">Curve!M33</f>
        <v>3.4185</v>
      </c>
      <c r="F30" s="0" t="n">
        <f aca="false">Curve!G33</f>
        <v>0.29</v>
      </c>
      <c r="G30" s="15" t="n">
        <f aca="false">Curve!F33</f>
        <v>0.068636765462469</v>
      </c>
      <c r="H30" s="0" t="n">
        <f aca="false">EOMONTH(C30,0)-C30+1</f>
        <v>31</v>
      </c>
      <c r="I30" s="16" t="n">
        <f aca="false">H30*$I$4</f>
        <v>310000</v>
      </c>
      <c r="J30" s="0" t="n">
        <f aca="false">Curve!C33</f>
        <v>0.869956091223192</v>
      </c>
      <c r="K30" s="16" t="n">
        <f aca="false">I30*J30</f>
        <v>269686.388279189</v>
      </c>
    </row>
    <row r="31" customFormat="false" ht="12.75" hidden="false" customHeight="false" outlineLevel="0" collapsed="false">
      <c r="B31" s="13" t="n">
        <f aca="false">B30</f>
        <v>54</v>
      </c>
      <c r="C31" s="14" t="n">
        <v>37561</v>
      </c>
      <c r="D31" s="0" t="n">
        <f aca="false">Curve!L34</f>
        <v>3.888</v>
      </c>
      <c r="E31" s="0" t="n">
        <f aca="false">Curve!M34</f>
        <v>3.498</v>
      </c>
      <c r="F31" s="0" t="n">
        <f aca="false">Curve!G34</f>
        <v>0.2925</v>
      </c>
      <c r="G31" s="15" t="n">
        <f aca="false">Curve!F34</f>
        <v>0.068634508948007</v>
      </c>
      <c r="H31" s="0" t="n">
        <f aca="false">EOMONTH(C31,0)-C31+1</f>
        <v>30</v>
      </c>
      <c r="I31" s="16" t="n">
        <f aca="false">H31*$I$4</f>
        <v>300000</v>
      </c>
      <c r="J31" s="0" t="n">
        <f aca="false">Curve!C34</f>
        <v>0.864991539103077</v>
      </c>
      <c r="K31" s="16" t="n">
        <f aca="false">I31*J31</f>
        <v>259497.461730923</v>
      </c>
    </row>
    <row r="32" customFormat="false" ht="12.75" hidden="false" customHeight="false" outlineLevel="0" collapsed="false">
      <c r="B32" s="13" t="n">
        <f aca="false">B31</f>
        <v>54</v>
      </c>
      <c r="C32" s="14" t="n">
        <v>37591</v>
      </c>
      <c r="D32" s="0" t="n">
        <f aca="false">Curve!L35</f>
        <v>3.97</v>
      </c>
      <c r="E32" s="0" t="n">
        <f aca="false">Curve!M35</f>
        <v>3.585</v>
      </c>
      <c r="F32" s="0" t="n">
        <f aca="false">Curve!G35</f>
        <v>0.295</v>
      </c>
      <c r="G32" s="15" t="n">
        <f aca="false">Curve!F35</f>
        <v>0.068632325224336</v>
      </c>
      <c r="H32" s="0" t="n">
        <f aca="false">EOMONTH(C32,0)-C32+1</f>
        <v>31</v>
      </c>
      <c r="I32" s="16" t="n">
        <f aca="false">H32*$I$4</f>
        <v>310000</v>
      </c>
      <c r="J32" s="0" t="n">
        <f aca="false">Curve!C35</f>
        <v>0.860214413741961</v>
      </c>
      <c r="K32" s="16" t="n">
        <f aca="false">I32*J32</f>
        <v>266666.468260008</v>
      </c>
    </row>
    <row r="33" customFormat="false" ht="12.75" hidden="false" customHeight="false" outlineLevel="0" collapsed="false">
      <c r="B33" s="13" t="n">
        <f aca="false">B32</f>
        <v>54</v>
      </c>
      <c r="C33" s="14" t="n">
        <v>37622</v>
      </c>
      <c r="D33" s="0" t="n">
        <f aca="false">Curve!L36</f>
        <v>3.958</v>
      </c>
      <c r="E33" s="0" t="n">
        <f aca="false">Curve!M36</f>
        <v>3.573</v>
      </c>
      <c r="F33" s="0" t="n">
        <f aca="false">Curve!G36</f>
        <v>0.2825</v>
      </c>
      <c r="G33" s="15" t="n">
        <f aca="false">Curve!F36</f>
        <v>0.06863883107324</v>
      </c>
      <c r="H33" s="0" t="n">
        <f aca="false">EOMONTH(C33,0)-C33+1</f>
        <v>31</v>
      </c>
      <c r="I33" s="16" t="n">
        <f aca="false">H33*$I$4</f>
        <v>310000</v>
      </c>
      <c r="J33" s="0" t="n">
        <f aca="false">Curve!C36</f>
        <v>0.855289294615999</v>
      </c>
      <c r="K33" s="16" t="n">
        <f aca="false">I33*J33</f>
        <v>265139.68133096</v>
      </c>
    </row>
    <row r="34" customFormat="false" ht="12.75" hidden="false" customHeight="false" outlineLevel="0" collapsed="false">
      <c r="B34" s="13" t="n">
        <f aca="false">B33</f>
        <v>54</v>
      </c>
      <c r="C34" s="14" t="n">
        <v>37653</v>
      </c>
      <c r="D34" s="0" t="n">
        <f aca="false">Curve!L37</f>
        <v>3.816</v>
      </c>
      <c r="E34" s="0" t="n">
        <f aca="false">Curve!M37</f>
        <v>3.431</v>
      </c>
      <c r="F34" s="0" t="n">
        <f aca="false">Curve!G37</f>
        <v>0.2825</v>
      </c>
      <c r="G34" s="15" t="n">
        <f aca="false">Curve!F37</f>
        <v>0.06865597693487</v>
      </c>
      <c r="H34" s="0" t="n">
        <f aca="false">EOMONTH(C34,0)-C34+1</f>
        <v>28</v>
      </c>
      <c r="I34" s="16" t="n">
        <f aca="false">H34*$I$4</f>
        <v>280000</v>
      </c>
      <c r="J34" s="0" t="n">
        <f aca="false">Curve!C37</f>
        <v>0.850370461827289</v>
      </c>
      <c r="K34" s="16" t="n">
        <f aca="false">I34*J34</f>
        <v>238103.729311641</v>
      </c>
    </row>
    <row r="35" customFormat="false" ht="12.75" hidden="false" customHeight="false" outlineLevel="0" collapsed="false">
      <c r="B35" s="13" t="n">
        <f aca="false">B34</f>
        <v>54</v>
      </c>
      <c r="C35" s="14" t="n">
        <v>37681</v>
      </c>
      <c r="D35" s="0" t="n">
        <f aca="false">Curve!L38</f>
        <v>3.646</v>
      </c>
      <c r="E35" s="0" t="n">
        <f aca="false">Curve!M38</f>
        <v>3.256</v>
      </c>
      <c r="F35" s="0" t="n">
        <f aca="false">Curve!G38</f>
        <v>0.2725</v>
      </c>
      <c r="G35" s="15" t="n">
        <f aca="false">Curve!F38</f>
        <v>0.068671463519653</v>
      </c>
      <c r="H35" s="0" t="n">
        <f aca="false">EOMONTH(C35,0)-C35+1</f>
        <v>31</v>
      </c>
      <c r="I35" s="16" t="n">
        <f aca="false">H35*$I$4</f>
        <v>310000</v>
      </c>
      <c r="J35" s="0" t="n">
        <f aca="false">Curve!C38</f>
        <v>0.845949918512116</v>
      </c>
      <c r="K35" s="16" t="n">
        <f aca="false">I35*J35</f>
        <v>262244.474738756</v>
      </c>
    </row>
    <row r="36" customFormat="false" ht="12.75" hidden="false" customHeight="false" outlineLevel="0" collapsed="false">
      <c r="B36" s="13" t="n">
        <f aca="false">B35</f>
        <v>54</v>
      </c>
      <c r="C36" s="14" t="n">
        <v>37712</v>
      </c>
      <c r="D36" s="0" t="n">
        <f aca="false">Curve!L39</f>
        <v>3.498</v>
      </c>
      <c r="E36" s="0" t="n">
        <f aca="false">Curve!M39</f>
        <v>3.093</v>
      </c>
      <c r="F36" s="0" t="n">
        <f aca="false">Curve!G39</f>
        <v>0.26</v>
      </c>
      <c r="G36" s="15" t="n">
        <f aca="false">Curve!F39</f>
        <v>0.068679809039827</v>
      </c>
      <c r="H36" s="0" t="n">
        <f aca="false">EOMONTH(C36,0)-C36+1</f>
        <v>30</v>
      </c>
      <c r="I36" s="16" t="n">
        <f aca="false">H36*$I$4</f>
        <v>300000</v>
      </c>
      <c r="J36" s="0" t="n">
        <f aca="false">Curve!C39</f>
        <v>0.841098631856888</v>
      </c>
      <c r="K36" s="16" t="n">
        <f aca="false">I36*J36</f>
        <v>252329.589557066</v>
      </c>
    </row>
    <row r="37" customFormat="false" ht="12.75" hidden="false" customHeight="false" outlineLevel="0" collapsed="false">
      <c r="B37" s="13" t="n">
        <f aca="false">B36</f>
        <v>54</v>
      </c>
      <c r="C37" s="14" t="n">
        <v>37742</v>
      </c>
      <c r="D37" s="0" t="n">
        <f aca="false">Curve!L40</f>
        <v>3.478</v>
      </c>
      <c r="E37" s="0" t="n">
        <f aca="false">Curve!M40</f>
        <v>3.073</v>
      </c>
      <c r="F37" s="0" t="n">
        <f aca="false">Curve!G40</f>
        <v>0.255</v>
      </c>
      <c r="G37" s="15" t="n">
        <f aca="false">Curve!F40</f>
        <v>0.068676216253012</v>
      </c>
      <c r="H37" s="0" t="n">
        <f aca="false">EOMONTH(C37,0)-C37+1</f>
        <v>31</v>
      </c>
      <c r="I37" s="16" t="n">
        <f aca="false">H37*$I$4</f>
        <v>310000</v>
      </c>
      <c r="J37" s="0" t="n">
        <f aca="false">Curve!C40</f>
        <v>0.836454195583442</v>
      </c>
      <c r="K37" s="16" t="n">
        <f aca="false">I37*J37</f>
        <v>259300.800630867</v>
      </c>
    </row>
    <row r="38" customFormat="false" ht="12.75" hidden="false" customHeight="false" outlineLevel="0" collapsed="false">
      <c r="B38" s="13" t="n">
        <f aca="false">B37</f>
        <v>54</v>
      </c>
      <c r="C38" s="14" t="n">
        <v>37773</v>
      </c>
      <c r="D38" s="0" t="n">
        <f aca="false">Curve!L41</f>
        <v>3.498</v>
      </c>
      <c r="E38" s="0" t="n">
        <f aca="false">Curve!M41</f>
        <v>3.093</v>
      </c>
      <c r="F38" s="0" t="n">
        <f aca="false">Curve!G41</f>
        <v>0.2525</v>
      </c>
      <c r="G38" s="15" t="n">
        <f aca="false">Curve!F41</f>
        <v>0.068672503706641</v>
      </c>
      <c r="H38" s="0" t="n">
        <f aca="false">EOMONTH(C38,0)-C38+1</f>
        <v>30</v>
      </c>
      <c r="I38" s="16" t="n">
        <f aca="false">H38*$I$4</f>
        <v>300000</v>
      </c>
      <c r="J38" s="0" t="n">
        <f aca="false">Curve!C41</f>
        <v>0.831682384187306</v>
      </c>
      <c r="K38" s="16" t="n">
        <f aca="false">I38*J38</f>
        <v>249504.715256192</v>
      </c>
    </row>
    <row r="39" customFormat="false" ht="12.75" hidden="false" customHeight="false" outlineLevel="0" collapsed="false">
      <c r="B39" s="13" t="n">
        <f aca="false">B38</f>
        <v>54</v>
      </c>
      <c r="C39" s="14" t="n">
        <v>37803</v>
      </c>
      <c r="D39" s="0" t="n">
        <f aca="false">Curve!L42</f>
        <v>3.52</v>
      </c>
      <c r="E39" s="0" t="n">
        <f aca="false">Curve!M42</f>
        <v>3.115</v>
      </c>
      <c r="F39" s="0" t="n">
        <f aca="false">Curve!G42</f>
        <v>0.2525</v>
      </c>
      <c r="G39" s="15" t="n">
        <f aca="false">Curve!F42</f>
        <v>0.06867057462401</v>
      </c>
      <c r="H39" s="0" t="n">
        <f aca="false">EOMONTH(C39,0)-C39+1</f>
        <v>31</v>
      </c>
      <c r="I39" s="16" t="n">
        <f aca="false">H39*$I$4</f>
        <v>310000</v>
      </c>
      <c r="J39" s="0" t="n">
        <f aca="false">Curve!C42</f>
        <v>0.827087162175814</v>
      </c>
      <c r="K39" s="16" t="n">
        <f aca="false">I39*J39</f>
        <v>256397.020274502</v>
      </c>
    </row>
    <row r="40" customFormat="false" ht="12.75" hidden="false" customHeight="false" outlineLevel="0" collapsed="false">
      <c r="B40" s="13" t="n">
        <f aca="false">B39</f>
        <v>54</v>
      </c>
      <c r="C40" s="14" t="n">
        <v>37834</v>
      </c>
      <c r="D40" s="0" t="n">
        <f aca="false">Curve!L43</f>
        <v>3.541</v>
      </c>
      <c r="E40" s="0" t="n">
        <f aca="false">Curve!M43</f>
        <v>3.136</v>
      </c>
      <c r="F40" s="0" t="n">
        <f aca="false">Curve!G43</f>
        <v>0.2525</v>
      </c>
      <c r="G40" s="15" t="n">
        <f aca="false">Curve!F43</f>
        <v>0.068670972650125</v>
      </c>
      <c r="H40" s="0" t="n">
        <f aca="false">EOMONTH(C40,0)-C40+1</f>
        <v>31</v>
      </c>
      <c r="I40" s="16" t="n">
        <f aca="false">H40*$I$4</f>
        <v>310000</v>
      </c>
      <c r="J40" s="0" t="n">
        <f aca="false">Curve!C43</f>
        <v>0.822360194843164</v>
      </c>
      <c r="K40" s="16" t="n">
        <f aca="false">I40*J40</f>
        <v>254931.660401381</v>
      </c>
    </row>
    <row r="41" customFormat="false" ht="12.75" hidden="false" customHeight="false" outlineLevel="0" collapsed="false">
      <c r="B41" s="13" t="n">
        <f aca="false">B40</f>
        <v>54</v>
      </c>
      <c r="C41" s="14" t="n">
        <v>37865</v>
      </c>
      <c r="D41" s="0" t="n">
        <f aca="false">Curve!L44</f>
        <v>3.531</v>
      </c>
      <c r="E41" s="0" t="n">
        <f aca="false">Curve!M44</f>
        <v>3.126</v>
      </c>
      <c r="F41" s="0" t="n">
        <f aca="false">Curve!G44</f>
        <v>0.2525</v>
      </c>
      <c r="G41" s="15" t="n">
        <f aca="false">Curve!F44</f>
        <v>0.06867137067624</v>
      </c>
      <c r="H41" s="0" t="n">
        <f aca="false">EOMONTH(C41,0)-C41+1</f>
        <v>30</v>
      </c>
      <c r="I41" s="16" t="n">
        <f aca="false">H41*$I$4</f>
        <v>300000</v>
      </c>
      <c r="J41" s="0" t="n">
        <f aca="false">Curve!C44</f>
        <v>0.817660189657201</v>
      </c>
      <c r="K41" s="16" t="n">
        <f aca="false">I41*J41</f>
        <v>245298.05689716</v>
      </c>
    </row>
    <row r="42" customFormat="false" ht="12.75" hidden="false" customHeight="false" outlineLevel="0" collapsed="false">
      <c r="B42" s="13" t="n">
        <f aca="false">B41</f>
        <v>54</v>
      </c>
      <c r="C42" s="14" t="n">
        <v>37895</v>
      </c>
      <c r="D42" s="0" t="n">
        <f aca="false">Curve!L45</f>
        <v>3.546</v>
      </c>
      <c r="E42" s="0" t="n">
        <f aca="false">Curve!M45</f>
        <v>3.141</v>
      </c>
      <c r="F42" s="0" t="n">
        <f aca="false">Curve!G45</f>
        <v>0.2525</v>
      </c>
      <c r="G42" s="15" t="n">
        <f aca="false">Curve!F45</f>
        <v>0.068672739713827</v>
      </c>
      <c r="H42" s="0" t="n">
        <f aca="false">EOMONTH(C42,0)-C42+1</f>
        <v>31</v>
      </c>
      <c r="I42" s="16" t="n">
        <f aca="false">H42*$I$4</f>
        <v>310000</v>
      </c>
      <c r="J42" s="0" t="n">
        <f aca="false">Curve!C45</f>
        <v>0.813134954947888</v>
      </c>
      <c r="K42" s="16" t="n">
        <f aca="false">I42*J42</f>
        <v>252071.836033845</v>
      </c>
    </row>
    <row r="43" customFormat="false" ht="12.75" hidden="false" customHeight="false" outlineLevel="0" collapsed="false">
      <c r="B43" s="13" t="n">
        <f aca="false">B42</f>
        <v>54</v>
      </c>
      <c r="C43" s="27" t="n">
        <v>37926</v>
      </c>
      <c r="D43" s="0" t="n">
        <f aca="false">Curve!L46</f>
        <v>3.538</v>
      </c>
      <c r="E43" s="0" t="n">
        <f aca="false">Curve!M46</f>
        <v>3.2205</v>
      </c>
      <c r="F43" s="0" t="n">
        <f aca="false">Curve!G46</f>
        <v>0.2625</v>
      </c>
      <c r="G43" s="15" t="n">
        <f aca="false">Curve!F46</f>
        <v>0.068675390124421</v>
      </c>
      <c r="H43" s="0" t="n">
        <f aca="false">EOMONTH(C43,0)-C43+1</f>
        <v>30</v>
      </c>
      <c r="I43" s="16" t="n">
        <f aca="false">H43*$I$4</f>
        <v>300000</v>
      </c>
      <c r="J43" s="0" t="n">
        <f aca="false">Curve!C46</f>
        <v>0.808481962059943</v>
      </c>
      <c r="K43" s="16" t="n">
        <f aca="false">I43*J43</f>
        <v>242544.588617983</v>
      </c>
    </row>
    <row r="44" customFormat="false" ht="12.75" hidden="false" customHeight="false" outlineLevel="0" collapsed="false">
      <c r="B44" s="13" t="n">
        <f aca="false">B43</f>
        <v>54</v>
      </c>
      <c r="C44" s="27" t="n">
        <v>37956</v>
      </c>
      <c r="D44" s="0" t="n">
        <f aca="false">Curve!L47</f>
        <v>3.62</v>
      </c>
      <c r="E44" s="0" t="n">
        <f aca="false">Curve!M47</f>
        <v>3.3075</v>
      </c>
      <c r="F44" s="0" t="n">
        <f aca="false">Curve!G47</f>
        <v>0.2675</v>
      </c>
      <c r="G44" s="15" t="n">
        <f aca="false">Curve!F47</f>
        <v>0.068677955037901</v>
      </c>
      <c r="H44" s="0" t="n">
        <f aca="false">EOMONTH(C44,0)-C44+1</f>
        <v>31</v>
      </c>
      <c r="I44" s="16" t="n">
        <f aca="false">H44*$I$4</f>
        <v>310000</v>
      </c>
      <c r="J44" s="0" t="n">
        <f aca="false">Curve!C47</f>
        <v>0.8040040855921</v>
      </c>
      <c r="K44" s="16" t="n">
        <f aca="false">I44*J44</f>
        <v>249241.266533551</v>
      </c>
    </row>
    <row r="45" customFormat="false" ht="12.75" hidden="false" customHeight="false" outlineLevel="0" collapsed="false">
      <c r="B45" s="13" t="n">
        <f aca="false">B44</f>
        <v>54</v>
      </c>
      <c r="C45" s="27" t="n">
        <v>37987</v>
      </c>
      <c r="D45" s="0" t="n">
        <f aca="false">Curve!L48</f>
        <v>3.745</v>
      </c>
      <c r="E45" s="0" t="n">
        <f aca="false">Curve!M48</f>
        <v>3.4325</v>
      </c>
      <c r="F45" s="0" t="n">
        <f aca="false">Curve!G48</f>
        <v>0.285</v>
      </c>
      <c r="G45" s="15" t="n">
        <f aca="false">Curve!F48</f>
        <v>0.068687274211151</v>
      </c>
      <c r="H45" s="0" t="n">
        <f aca="false">EOMONTH(C45,0)-C45+1</f>
        <v>31</v>
      </c>
      <c r="I45" s="16" t="n">
        <f aca="false">H45*$I$4</f>
        <v>310000</v>
      </c>
      <c r="J45" s="0" t="n">
        <f aca="false">Curve!C48</f>
        <v>0.799385569799193</v>
      </c>
      <c r="K45" s="16" t="n">
        <f aca="false">I45*J45</f>
        <v>247809.52663775</v>
      </c>
    </row>
    <row r="46" customFormat="false" ht="12.75" hidden="false" customHeight="false" outlineLevel="0" collapsed="false">
      <c r="B46" s="13" t="n">
        <f aca="false">B45</f>
        <v>54</v>
      </c>
      <c r="C46" s="27" t="n">
        <v>38018</v>
      </c>
      <c r="D46" s="0" t="n">
        <f aca="false">Curve!L49</f>
        <v>3.607</v>
      </c>
      <c r="E46" s="0" t="n">
        <f aca="false">Curve!M49</f>
        <v>3.2945</v>
      </c>
      <c r="F46" s="0" t="n">
        <f aca="false">Curve!G49</f>
        <v>0.2725</v>
      </c>
      <c r="G46" s="15" t="n">
        <f aca="false">Curve!F49</f>
        <v>0.068703706731294</v>
      </c>
      <c r="H46" s="0" t="n">
        <f aca="false">EOMONTH(C46,0)-C46+1</f>
        <v>29</v>
      </c>
      <c r="I46" s="16" t="n">
        <f aca="false">H46*$I$4</f>
        <v>290000</v>
      </c>
      <c r="J46" s="0" t="n">
        <f aca="false">Curve!C49</f>
        <v>0.794773783127649</v>
      </c>
      <c r="K46" s="16" t="n">
        <f aca="false">I46*J46</f>
        <v>230484.397107018</v>
      </c>
    </row>
    <row r="47" customFormat="false" ht="12.75" hidden="false" customHeight="false" outlineLevel="0" collapsed="false">
      <c r="B47" s="13" t="n">
        <f aca="false">B46</f>
        <v>54</v>
      </c>
      <c r="C47" s="27" t="n">
        <v>38047</v>
      </c>
      <c r="D47" s="0" t="n">
        <f aca="false">Curve!L50</f>
        <v>3.44</v>
      </c>
      <c r="E47" s="0" t="n">
        <f aca="false">Curve!M50</f>
        <v>3.1225</v>
      </c>
      <c r="F47" s="0" t="n">
        <f aca="false">Curve!G50</f>
        <v>0.2725</v>
      </c>
      <c r="G47" s="15" t="n">
        <f aca="false">Curve!F50</f>
        <v>0.068719079088929</v>
      </c>
      <c r="H47" s="0" t="n">
        <f aca="false">EOMONTH(C47,0)-C47+1</f>
        <v>31</v>
      </c>
      <c r="I47" s="16" t="n">
        <f aca="false">H47*$I$4</f>
        <v>310000</v>
      </c>
      <c r="J47" s="0" t="n">
        <f aca="false">Curve!C50</f>
        <v>0.790481691258105</v>
      </c>
      <c r="K47" s="16" t="n">
        <f aca="false">I47*J47</f>
        <v>245049.324290013</v>
      </c>
    </row>
    <row r="48" customFormat="false" ht="12.75" hidden="false" customHeight="false" outlineLevel="0" collapsed="false">
      <c r="B48" s="13" t="n">
        <f aca="false">B47</f>
        <v>54</v>
      </c>
      <c r="C48" s="27" t="n">
        <v>38078</v>
      </c>
      <c r="D48" s="0" t="n">
        <f aca="false">Curve!L51</f>
        <v>3.395</v>
      </c>
      <c r="E48" s="0" t="n">
        <f aca="false">Curve!M51</f>
        <v>2.9625</v>
      </c>
      <c r="F48" s="0" t="n">
        <f aca="false">Curve!G51</f>
        <v>0.2525</v>
      </c>
      <c r="G48" s="15" t="n">
        <f aca="false">Curve!F51</f>
        <v>0.068728998947744</v>
      </c>
      <c r="H48" s="0" t="n">
        <f aca="false">EOMONTH(C48,0)-C48+1</f>
        <v>30</v>
      </c>
      <c r="I48" s="16" t="n">
        <f aca="false">H48*$I$4</f>
        <v>300000</v>
      </c>
      <c r="J48" s="0" t="n">
        <f aca="false">Curve!C51</f>
        <v>0.785934810627687</v>
      </c>
      <c r="K48" s="16" t="n">
        <f aca="false">I48*J48</f>
        <v>235780.443188306</v>
      </c>
    </row>
    <row r="49" customFormat="false" ht="12.75" hidden="false" customHeight="false" outlineLevel="0" collapsed="false">
      <c r="B49" s="13" t="n">
        <f aca="false">B48</f>
        <v>54</v>
      </c>
      <c r="C49" s="27" t="n">
        <v>38108</v>
      </c>
      <c r="D49" s="0" t="n">
        <f aca="false">Curve!L52</f>
        <v>3.376</v>
      </c>
      <c r="E49" s="0" t="n">
        <f aca="false">Curve!M52</f>
        <v>2.9435</v>
      </c>
      <c r="F49" s="0" t="n">
        <f aca="false">Curve!G52</f>
        <v>0.2525</v>
      </c>
      <c r="G49" s="15" t="n">
        <f aca="false">Curve!F52</f>
        <v>0.068731876063783</v>
      </c>
      <c r="H49" s="0" t="n">
        <f aca="false">EOMONTH(C49,0)-C49+1</f>
        <v>31</v>
      </c>
      <c r="I49" s="16" t="n">
        <f aca="false">H49*$I$4</f>
        <v>310000</v>
      </c>
      <c r="J49" s="0" t="n">
        <f aca="false">Curve!C52</f>
        <v>0.781576820496953</v>
      </c>
      <c r="K49" s="16" t="n">
        <f aca="false">I49*J49</f>
        <v>242288.814354056</v>
      </c>
    </row>
    <row r="50" customFormat="false" ht="12.75" hidden="false" customHeight="false" outlineLevel="0" collapsed="false">
      <c r="B50" s="13" t="n">
        <f aca="false">B49</f>
        <v>54</v>
      </c>
      <c r="C50" s="27" t="n">
        <v>38139</v>
      </c>
      <c r="D50" s="0" t="n">
        <f aca="false">Curve!L53</f>
        <v>3.397</v>
      </c>
      <c r="E50" s="0" t="n">
        <f aca="false">Curve!M53</f>
        <v>2.9645</v>
      </c>
      <c r="F50" s="0" t="n">
        <f aca="false">Curve!G53</f>
        <v>0.2525</v>
      </c>
      <c r="G50" s="15" t="n">
        <f aca="false">Curve!F53</f>
        <v>0.068734849083692</v>
      </c>
      <c r="H50" s="0" t="n">
        <f aca="false">EOMONTH(C50,0)-C50+1</f>
        <v>30</v>
      </c>
      <c r="I50" s="16" t="n">
        <f aca="false">H50*$I$4</f>
        <v>300000</v>
      </c>
      <c r="J50" s="0" t="n">
        <f aca="false">Curve!C53</f>
        <v>0.777098576073489</v>
      </c>
      <c r="K50" s="16" t="n">
        <f aca="false">I50*J50</f>
        <v>233129.572822047</v>
      </c>
    </row>
    <row r="51" customFormat="false" ht="12.75" hidden="false" customHeight="false" outlineLevel="0" collapsed="false">
      <c r="B51" s="13" t="n">
        <f aca="false">B50</f>
        <v>54</v>
      </c>
      <c r="C51" s="27" t="n">
        <v>38169</v>
      </c>
      <c r="D51" s="0" t="n">
        <f aca="false">Curve!L54</f>
        <v>3.419</v>
      </c>
      <c r="E51" s="0" t="n">
        <f aca="false">Curve!M54</f>
        <v>2.9865</v>
      </c>
      <c r="F51" s="0" t="n">
        <f aca="false">Curve!G54</f>
        <v>0.25</v>
      </c>
      <c r="G51" s="15" t="n">
        <f aca="false">Curve!F54</f>
        <v>0.068752726291148</v>
      </c>
      <c r="H51" s="0" t="n">
        <f aca="false">EOMONTH(C51,0)-C51+1</f>
        <v>31</v>
      </c>
      <c r="I51" s="16" t="n">
        <f aca="false">H51*$I$4</f>
        <v>310000</v>
      </c>
      <c r="J51" s="0" t="n">
        <f aca="false">Curve!C54</f>
        <v>0.772746125473263</v>
      </c>
      <c r="K51" s="16" t="n">
        <f aca="false">I51*J51</f>
        <v>239551.298896711</v>
      </c>
    </row>
    <row r="52" customFormat="false" ht="12.75" hidden="false" customHeight="false" outlineLevel="0" collapsed="false">
      <c r="B52" s="13" t="n">
        <f aca="false">B51</f>
        <v>54</v>
      </c>
      <c r="C52" s="27" t="n">
        <v>38200</v>
      </c>
      <c r="D52" s="0" t="n">
        <f aca="false">Curve!L55</f>
        <v>3.44</v>
      </c>
      <c r="E52" s="0" t="n">
        <f aca="false">Curve!M55</f>
        <v>3.0075</v>
      </c>
      <c r="F52" s="0" t="n">
        <f aca="false">Curve!G55</f>
        <v>0.25</v>
      </c>
      <c r="G52" s="15" t="n">
        <f aca="false">Curve!F55</f>
        <v>0.068788913799505</v>
      </c>
      <c r="H52" s="0" t="n">
        <f aca="false">EOMONTH(C52,0)-C52+1</f>
        <v>31</v>
      </c>
      <c r="I52" s="16" t="n">
        <f aca="false">H52*$I$4</f>
        <v>310000</v>
      </c>
      <c r="J52" s="0" t="n">
        <f aca="false">Curve!C55</f>
        <v>0.76822061714421</v>
      </c>
      <c r="K52" s="16" t="n">
        <f aca="false">I52*J52</f>
        <v>238148.391314705</v>
      </c>
    </row>
    <row r="53" customFormat="false" ht="12.75" hidden="false" customHeight="false" outlineLevel="0" collapsed="false">
      <c r="B53" s="13" t="n">
        <f aca="false">B52</f>
        <v>54</v>
      </c>
      <c r="C53" s="27" t="n">
        <v>38231</v>
      </c>
      <c r="D53" s="0" t="n">
        <f aca="false">Curve!L56</f>
        <v>3.429</v>
      </c>
      <c r="E53" s="0" t="n">
        <f aca="false">Curve!M56</f>
        <v>2.9965</v>
      </c>
      <c r="F53" s="0" t="n">
        <f aca="false">Curve!G56</f>
        <v>0.25</v>
      </c>
      <c r="G53" s="15" t="n">
        <f aca="false">Curve!F56</f>
        <v>0.068825101308295</v>
      </c>
      <c r="H53" s="0" t="n">
        <f aca="false">EOMONTH(C53,0)-C53+1</f>
        <v>30</v>
      </c>
      <c r="I53" s="16" t="n">
        <f aca="false">H53*$I$4</f>
        <v>300000</v>
      </c>
      <c r="J53" s="0" t="n">
        <f aca="false">Curve!C56</f>
        <v>0.763717078492663</v>
      </c>
      <c r="K53" s="16" t="n">
        <f aca="false">I53*J53</f>
        <v>229115.123547799</v>
      </c>
    </row>
    <row r="54" customFormat="false" ht="12.75" hidden="false" customHeight="false" outlineLevel="0" collapsed="false">
      <c r="B54" s="13" t="n">
        <f aca="false">B53</f>
        <v>54</v>
      </c>
      <c r="C54" s="27" t="n">
        <v>38261</v>
      </c>
      <c r="D54" s="0" t="n">
        <f aca="false">Curve!L57</f>
        <v>3.443</v>
      </c>
      <c r="E54" s="0" t="n">
        <f aca="false">Curve!M57</f>
        <v>3.0105</v>
      </c>
      <c r="F54" s="0" t="n">
        <f aca="false">Curve!G57</f>
        <v>0.25</v>
      </c>
      <c r="G54" s="15" t="n">
        <f aca="false">Curve!F57</f>
        <v>0.068860121478504</v>
      </c>
      <c r="H54" s="0" t="n">
        <f aca="false">EOMONTH(C54,0)-C54+1</f>
        <v>31</v>
      </c>
      <c r="I54" s="16" t="n">
        <f aca="false">H54*$I$4</f>
        <v>310000</v>
      </c>
      <c r="J54" s="0" t="n">
        <f aca="false">Curve!C57</f>
        <v>0.759379662354564</v>
      </c>
      <c r="K54" s="16" t="n">
        <f aca="false">I54*J54</f>
        <v>235407.695329915</v>
      </c>
    </row>
    <row r="55" customFormat="false" ht="12.75" hidden="false" customHeight="false" outlineLevel="0" collapsed="false">
      <c r="B55" s="13" t="n">
        <f aca="false">B54</f>
        <v>54</v>
      </c>
      <c r="C55" s="14" t="n">
        <v>38292</v>
      </c>
      <c r="D55" s="0" t="n">
        <f aca="false">Curve!L58</f>
        <v>3.36</v>
      </c>
      <c r="E55" s="0" t="n">
        <f aca="false">Curve!M58</f>
        <v>3.085</v>
      </c>
      <c r="F55" s="0" t="n">
        <f aca="false">Curve!G58</f>
        <v>0.2525</v>
      </c>
      <c r="G55" s="15" t="n">
        <f aca="false">Curve!F58</f>
        <v>0.068896308988145</v>
      </c>
      <c r="H55" s="0" t="n">
        <f aca="false">EOMONTH(C55,0)-C55+1</f>
        <v>30</v>
      </c>
      <c r="I55" s="16" t="n">
        <f aca="false">H55*$I$4</f>
        <v>300000</v>
      </c>
      <c r="J55" s="0" t="n">
        <f aca="false">Curve!C58</f>
        <v>0.754919134351091</v>
      </c>
      <c r="K55" s="16" t="n">
        <f aca="false">I55*J55</f>
        <v>226475.740305327</v>
      </c>
    </row>
    <row r="56" customFormat="false" ht="12.75" hidden="false" customHeight="false" outlineLevel="0" collapsed="false">
      <c r="B56" s="13" t="n">
        <f aca="false">B55</f>
        <v>54</v>
      </c>
      <c r="C56" s="14" t="n">
        <v>38322</v>
      </c>
      <c r="D56" s="0" t="n">
        <f aca="false">Curve!L59</f>
        <v>3.439</v>
      </c>
      <c r="E56" s="0" t="n">
        <f aca="false">Curve!M59</f>
        <v>3.169</v>
      </c>
      <c r="F56" s="0" t="n">
        <f aca="false">Curve!G59</f>
        <v>0.255</v>
      </c>
      <c r="G56" s="15" t="n">
        <f aca="false">Curve!F59</f>
        <v>0.068931329159179</v>
      </c>
      <c r="H56" s="0" t="n">
        <f aca="false">EOMONTH(C56,0)-C56+1</f>
        <v>31</v>
      </c>
      <c r="I56" s="16" t="n">
        <f aca="false">H56*$I$4</f>
        <v>310000</v>
      </c>
      <c r="J56" s="0" t="n">
        <f aca="false">Curve!C59</f>
        <v>0.750623200363452</v>
      </c>
      <c r="K56" s="16" t="n">
        <f aca="false">I56*J56</f>
        <v>232693.19211267</v>
      </c>
    </row>
    <row r="57" customFormat="false" ht="12.75" hidden="false" customHeight="false" outlineLevel="0" collapsed="false">
      <c r="B57" s="13" t="n">
        <f aca="false">B56</f>
        <v>54</v>
      </c>
      <c r="C57" s="14" t="n">
        <v>38353</v>
      </c>
      <c r="D57" s="0" t="n">
        <f aca="false">Curve!L60</f>
        <v>3.642</v>
      </c>
      <c r="E57" s="0" t="n">
        <f aca="false">Curve!M60</f>
        <v>3.372</v>
      </c>
      <c r="F57" s="0" t="n">
        <f aca="false">Curve!G60</f>
        <v>0.26</v>
      </c>
      <c r="G57" s="15" t="n">
        <f aca="false">Curve!F60</f>
        <v>0.068967516669674</v>
      </c>
      <c r="H57" s="0" t="n">
        <f aca="false">EOMONTH(C57,0)-C57+1</f>
        <v>31</v>
      </c>
      <c r="I57" s="16" t="n">
        <f aca="false">H57*$I$4</f>
        <v>310000</v>
      </c>
      <c r="J57" s="0" t="n">
        <f aca="false">Curve!C60</f>
        <v>0.746205391591786</v>
      </c>
      <c r="K57" s="16" t="n">
        <f aca="false">I57*J57</f>
        <v>231323.671393454</v>
      </c>
    </row>
    <row r="58" customFormat="false" ht="12.75" hidden="false" customHeight="false" outlineLevel="0" collapsed="false">
      <c r="B58" s="13" t="n">
        <f aca="false">B57</f>
        <v>54</v>
      </c>
      <c r="C58" s="14" t="n">
        <v>38384</v>
      </c>
      <c r="D58" s="0" t="n">
        <f aca="false">Curve!L61</f>
        <v>3.508</v>
      </c>
      <c r="E58" s="0" t="n">
        <f aca="false">Curve!M61</f>
        <v>3.238</v>
      </c>
      <c r="F58" s="0" t="n">
        <f aca="false">Curve!G61</f>
        <v>0.2475</v>
      </c>
      <c r="G58" s="15" t="n">
        <f aca="false">Curve!F61</f>
        <v>0.069003704180601</v>
      </c>
      <c r="H58" s="0" t="n">
        <f aca="false">EOMONTH(C58,0)-C58+1</f>
        <v>28</v>
      </c>
      <c r="I58" s="16" t="n">
        <f aca="false">H58*$I$4</f>
        <v>280000</v>
      </c>
      <c r="J58" s="0" t="n">
        <f aca="false">Curve!C61</f>
        <v>0.741809181047164</v>
      </c>
      <c r="K58" s="16" t="n">
        <f aca="false">I58*J58</f>
        <v>207706.570693206</v>
      </c>
    </row>
    <row r="59" customFormat="false" ht="12.75" hidden="false" customHeight="false" outlineLevel="0" collapsed="false">
      <c r="B59" s="13" t="n">
        <f aca="false">B58</f>
        <v>54</v>
      </c>
      <c r="C59" s="14" t="n">
        <v>38412</v>
      </c>
      <c r="D59" s="0" t="n">
        <f aca="false">Curve!L62</f>
        <v>3.344</v>
      </c>
      <c r="E59" s="0" t="n">
        <f aca="false">Curve!M62</f>
        <v>3.069</v>
      </c>
      <c r="F59" s="0" t="n">
        <f aca="false">Curve!G62</f>
        <v>0.2425</v>
      </c>
      <c r="G59" s="15" t="n">
        <f aca="false">Curve!F62</f>
        <v>0.069036389674715</v>
      </c>
      <c r="H59" s="0" t="n">
        <f aca="false">EOMONTH(C59,0)-C59+1</f>
        <v>31</v>
      </c>
      <c r="I59" s="16" t="n">
        <f aca="false">H59*$I$4</f>
        <v>310000</v>
      </c>
      <c r="J59" s="0" t="n">
        <f aca="false">Curve!C62</f>
        <v>0.737856911902517</v>
      </c>
      <c r="K59" s="16" t="n">
        <f aca="false">I59*J59</f>
        <v>228735.64268978</v>
      </c>
    </row>
    <row r="60" customFormat="false" ht="12.75" hidden="false" customHeight="false" outlineLevel="0" collapsed="false">
      <c r="B60" s="13" t="n">
        <f aca="false">B59</f>
        <v>54</v>
      </c>
      <c r="C60" s="14" t="n">
        <v>38443</v>
      </c>
      <c r="D60" s="0" t="n">
        <f aca="false">Curve!L63</f>
        <v>3.347</v>
      </c>
      <c r="E60" s="0" t="n">
        <f aca="false">Curve!M63</f>
        <v>2.912</v>
      </c>
      <c r="F60" s="0" t="n">
        <f aca="false">Curve!G63</f>
        <v>0.23</v>
      </c>
      <c r="G60" s="15" t="n">
        <f aca="false">Curve!F63</f>
        <v>0.069072577186467</v>
      </c>
      <c r="H60" s="0" t="n">
        <f aca="false">EOMONTH(C60,0)-C60+1</f>
        <v>30</v>
      </c>
      <c r="I60" s="16" t="n">
        <f aca="false">H60*$I$4</f>
        <v>300000</v>
      </c>
      <c r="J60" s="0" t="n">
        <f aca="false">Curve!C63</f>
        <v>0.733501600233752</v>
      </c>
      <c r="K60" s="16" t="n">
        <f aca="false">I60*J60</f>
        <v>220050.480070126</v>
      </c>
    </row>
    <row r="61" customFormat="false" ht="12.75" hidden="false" customHeight="false" outlineLevel="0" collapsed="false">
      <c r="B61" s="13" t="n">
        <f aca="false">B60</f>
        <v>54</v>
      </c>
      <c r="C61" s="14" t="n">
        <v>38473</v>
      </c>
      <c r="D61" s="0" t="n">
        <f aca="false">Curve!L64</f>
        <v>3.329</v>
      </c>
      <c r="E61" s="0" t="n">
        <f aca="false">Curve!M64</f>
        <v>2.894</v>
      </c>
      <c r="F61" s="0" t="n">
        <f aca="false">Curve!G64</f>
        <v>0.23</v>
      </c>
      <c r="G61" s="15" t="n">
        <f aca="false">Curve!F64</f>
        <v>0.069107597359543</v>
      </c>
      <c r="H61" s="0" t="n">
        <f aca="false">EOMONTH(C61,0)-C61+1</f>
        <v>31</v>
      </c>
      <c r="I61" s="16" t="n">
        <f aca="false">H61*$I$4</f>
        <v>310000</v>
      </c>
      <c r="J61" s="0" t="n">
        <f aca="false">Curve!C64</f>
        <v>0.729307140211692</v>
      </c>
      <c r="K61" s="16" t="n">
        <f aca="false">I61*J61</f>
        <v>226085.213465625</v>
      </c>
    </row>
    <row r="62" customFormat="false" ht="12.75" hidden="false" customHeight="false" outlineLevel="0" collapsed="false">
      <c r="B62" s="13" t="n">
        <f aca="false">B61</f>
        <v>54</v>
      </c>
      <c r="C62" s="14" t="n">
        <v>38504</v>
      </c>
      <c r="D62" s="0" t="n">
        <f aca="false">Curve!L65</f>
        <v>3.351</v>
      </c>
      <c r="E62" s="0" t="n">
        <f aca="false">Curve!M65</f>
        <v>2.916</v>
      </c>
      <c r="F62" s="0" t="n">
        <f aca="false">Curve!G65</f>
        <v>0.23</v>
      </c>
      <c r="G62" s="15" t="n">
        <f aca="false">Curve!F65</f>
        <v>0.069143784872148</v>
      </c>
      <c r="H62" s="0" t="n">
        <f aca="false">EOMONTH(C62,0)-C62+1</f>
        <v>30</v>
      </c>
      <c r="I62" s="16" t="n">
        <f aca="false">H62*$I$4</f>
        <v>300000</v>
      </c>
      <c r="J62" s="0" t="n">
        <f aca="false">Curve!C65</f>
        <v>0.724993828244513</v>
      </c>
      <c r="K62" s="16" t="n">
        <f aca="false">I62*J62</f>
        <v>217498.148473354</v>
      </c>
    </row>
    <row r="63" customFormat="false" ht="12.75" hidden="false" customHeight="false" outlineLevel="0" collapsed="false">
      <c r="B63" s="13" t="n">
        <f aca="false">B62</f>
        <v>54</v>
      </c>
      <c r="C63" s="14" t="n">
        <v>38534</v>
      </c>
      <c r="D63" s="0" t="n">
        <f aca="false">Curve!L66</f>
        <v>3.373</v>
      </c>
      <c r="E63" s="0" t="n">
        <f aca="false">Curve!M66</f>
        <v>2.938</v>
      </c>
      <c r="F63" s="0" t="n">
        <f aca="false">Curve!G66</f>
        <v>0.23</v>
      </c>
      <c r="G63" s="15" t="n">
        <f aca="false">Curve!F66</f>
        <v>0.069178805046049</v>
      </c>
      <c r="H63" s="0" t="n">
        <f aca="false">EOMONTH(C63,0)-C63+1</f>
        <v>31</v>
      </c>
      <c r="I63" s="16" t="n">
        <f aca="false">H63*$I$4</f>
        <v>310000</v>
      </c>
      <c r="J63" s="0" t="n">
        <f aca="false">Curve!C66</f>
        <v>0.720839872776848</v>
      </c>
      <c r="K63" s="16" t="n">
        <f aca="false">I63*J63</f>
        <v>223460.360560823</v>
      </c>
    </row>
    <row r="64" customFormat="false" ht="12.75" hidden="false" customHeight="false" outlineLevel="0" collapsed="false">
      <c r="B64" s="13" t="n">
        <f aca="false">B63</f>
        <v>54</v>
      </c>
      <c r="C64" s="14" t="n">
        <v>38565</v>
      </c>
      <c r="D64" s="0" t="n">
        <f aca="false">Curve!L67</f>
        <v>3.394</v>
      </c>
      <c r="E64" s="0" t="n">
        <f aca="false">Curve!M67</f>
        <v>2.959</v>
      </c>
      <c r="F64" s="0" t="n">
        <f aca="false">Curve!G67</f>
        <v>0.23</v>
      </c>
      <c r="G64" s="15" t="n">
        <f aca="false">Curve!F67</f>
        <v>0.069214992559506</v>
      </c>
      <c r="H64" s="0" t="n">
        <f aca="false">EOMONTH(C64,0)-C64+1</f>
        <v>31</v>
      </c>
      <c r="I64" s="16" t="n">
        <f aca="false">H64*$I$4</f>
        <v>310000</v>
      </c>
      <c r="J64" s="0" t="n">
        <f aca="false">Curve!C67</f>
        <v>0.716568270641841</v>
      </c>
      <c r="K64" s="16" t="n">
        <f aca="false">I64*J64</f>
        <v>222136.163898971</v>
      </c>
    </row>
    <row r="65" customFormat="false" ht="12.75" hidden="false" customHeight="false" outlineLevel="0" collapsed="false">
      <c r="B65" s="13" t="n">
        <f aca="false">B64</f>
        <v>54</v>
      </c>
      <c r="C65" s="14" t="n">
        <v>38596</v>
      </c>
      <c r="D65" s="0" t="n">
        <f aca="false">Curve!L68</f>
        <v>3.382</v>
      </c>
      <c r="E65" s="0" t="n">
        <f aca="false">Curve!M68</f>
        <v>2.947</v>
      </c>
      <c r="F65" s="0" t="n">
        <f aca="false">Curve!G68</f>
        <v>0.23</v>
      </c>
      <c r="G65" s="15" t="n">
        <f aca="false">Curve!F68</f>
        <v>0.069251180073396</v>
      </c>
      <c r="H65" s="0" t="n">
        <f aca="false">EOMONTH(C65,0)-C65+1</f>
        <v>30</v>
      </c>
      <c r="I65" s="16" t="n">
        <f aca="false">H65*$I$4</f>
        <v>300000</v>
      </c>
      <c r="J65" s="0" t="n">
        <f aca="false">Curve!C68</f>
        <v>0.712317754377275</v>
      </c>
      <c r="K65" s="16" t="n">
        <f aca="false">I65*J65</f>
        <v>213695.326313183</v>
      </c>
    </row>
    <row r="66" customFormat="false" ht="12.75" hidden="false" customHeight="false" outlineLevel="0" collapsed="false">
      <c r="B66" s="13" t="n">
        <f aca="false">B65</f>
        <v>54</v>
      </c>
      <c r="C66" s="14" t="n">
        <v>38626</v>
      </c>
      <c r="D66" s="0" t="n">
        <f aca="false">Curve!L69</f>
        <v>3.395</v>
      </c>
      <c r="E66" s="0" t="n">
        <f aca="false">Curve!M69</f>
        <v>2.96</v>
      </c>
      <c r="F66" s="0" t="n">
        <f aca="false">Curve!G69</f>
        <v>0.23</v>
      </c>
      <c r="G66" s="15" t="n">
        <f aca="false">Curve!F69</f>
        <v>0.069277921308819</v>
      </c>
      <c r="H66" s="0" t="n">
        <f aca="false">EOMONTH(C66,0)-C66+1</f>
        <v>31</v>
      </c>
      <c r="I66" s="16" t="n">
        <f aca="false">H66*$I$4</f>
        <v>310000</v>
      </c>
      <c r="J66" s="0" t="n">
        <f aca="false">Curve!C69</f>
        <v>0.708253062015898</v>
      </c>
      <c r="K66" s="16" t="n">
        <f aca="false">I66*J66</f>
        <v>219558.449224928</v>
      </c>
    </row>
    <row r="67" customFormat="false" ht="12.75" hidden="false" customHeight="false" outlineLevel="0" collapsed="false">
      <c r="B67" s="13" t="n">
        <f aca="false">B66</f>
        <v>54</v>
      </c>
      <c r="C67" s="27" t="n">
        <v>38657</v>
      </c>
      <c r="D67" s="11" t="n">
        <f aca="false">Curve!L70</f>
        <v>3.302</v>
      </c>
      <c r="E67" s="11" t="n">
        <f aca="false">Curve!M70</f>
        <v>3.0295</v>
      </c>
      <c r="F67" s="11" t="n">
        <f aca="false">Curve!G70</f>
        <v>0.23</v>
      </c>
      <c r="G67" s="28" t="n">
        <f aca="false">Curve!F70</f>
        <v>0.069300601079592</v>
      </c>
      <c r="H67" s="11" t="n">
        <f aca="false">EOMONTH(C67,0)-C67+1</f>
        <v>30</v>
      </c>
      <c r="I67" s="24" t="n">
        <f aca="false">H67*$I$4</f>
        <v>300000</v>
      </c>
      <c r="J67" s="11" t="n">
        <f aca="false">Curve!C70</f>
        <v>0.704091463391641</v>
      </c>
      <c r="K67" s="24" t="n">
        <f aca="false">I67*J67</f>
        <v>211227.439017492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G67"/>
  <sheetViews>
    <sheetView showFormulas="false" showGridLines="true" showRowColHeaders="true" showZeros="true" rightToLeft="false" tabSelected="true" showOutlineSymbols="true" defaultGridColor="true" view="normal" topLeftCell="O1" colorId="64" zoomScale="100" zoomScaleNormal="100" zoomScalePageLayoutView="100" workbookViewId="0">
      <selection pane="topLeft" activeCell="T25" activeCellId="0" sqref="T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4.28"/>
    <col collapsed="false" customWidth="true" hidden="false" outlineLevel="0" max="3" min="3" style="0" width="11.56"/>
    <col collapsed="false" customWidth="true" hidden="false" outlineLevel="0" max="7" min="7" style="0" width="12.85"/>
    <col collapsed="false" customWidth="true" hidden="false" outlineLevel="0" max="8" min="8" style="0" width="10.71"/>
    <col collapsed="false" customWidth="true" hidden="false" outlineLevel="0" max="9" min="9" style="0" width="10.28"/>
    <col collapsed="false" customWidth="true" hidden="false" outlineLevel="0" max="11" min="11" style="0" width="10.85"/>
    <col collapsed="false" customWidth="true" hidden="false" outlineLevel="0" max="12" min="12" style="0" width="15.85"/>
    <col collapsed="false" customWidth="true" hidden="false" outlineLevel="0" max="13" min="13" style="0" width="3.99"/>
    <col collapsed="false" customWidth="true" hidden="false" outlineLevel="0" max="15" min="15" style="0" width="16.28"/>
    <col collapsed="false" customWidth="true" hidden="false" outlineLevel="0" max="17" min="16" style="0" width="15.56"/>
    <col collapsed="false" customWidth="true" hidden="false" outlineLevel="0" max="18" min="18" style="0" width="14.28"/>
    <col collapsed="false" customWidth="true" hidden="false" outlineLevel="0" max="20" min="19" style="0" width="16.56"/>
    <col collapsed="false" customWidth="true" hidden="false" outlineLevel="0" max="21" min="21" style="0" width="13.28"/>
    <col collapsed="false" customWidth="true" hidden="false" outlineLevel="0" max="23" min="23" style="0" width="13.14"/>
    <col collapsed="false" customWidth="true" hidden="false" outlineLevel="0" max="24" min="24" style="0" width="14.28"/>
    <col collapsed="false" customWidth="true" hidden="false" outlineLevel="0" max="25" min="25" style="0" width="12.28"/>
    <col collapsed="false" customWidth="true" hidden="false" outlineLevel="0" max="26" min="26" style="0" width="18.41"/>
    <col collapsed="false" customWidth="true" hidden="false" outlineLevel="0" max="27" min="27" style="0" width="12.28"/>
    <col collapsed="false" customWidth="true" hidden="false" outlineLevel="0" max="28" min="28" style="0" width="17.14"/>
  </cols>
  <sheetData>
    <row r="1" customFormat="false" ht="12.75" hidden="false" customHeight="false" outlineLevel="0" collapsed="false">
      <c r="AF1" s="0" t="s">
        <v>10</v>
      </c>
    </row>
    <row r="2" customFormat="false" ht="12.75" hidden="false" customHeight="false" outlineLevel="0" collapsed="false">
      <c r="C2" s="5" t="s">
        <v>11</v>
      </c>
      <c r="AF2" s="0" t="s">
        <v>12</v>
      </c>
    </row>
    <row r="3" customFormat="false" ht="12.75" hidden="false" customHeight="false" outlineLevel="0" collapsed="false">
      <c r="C3" s="6" t="n">
        <v>36777</v>
      </c>
      <c r="I3" s="5" t="s">
        <v>13</v>
      </c>
      <c r="AF3" s="0" t="s">
        <v>14</v>
      </c>
    </row>
    <row r="4" customFormat="false" ht="12.75" hidden="false" customHeight="false" outlineLevel="0" collapsed="false">
      <c r="I4" s="7" t="n">
        <v>20000</v>
      </c>
      <c r="P4" s="5" t="s">
        <v>15</v>
      </c>
      <c r="R4" s="5" t="s">
        <v>16</v>
      </c>
      <c r="AF4" s="0" t="e">
        <f aca="false">#NAME!()</f>
        <v>#NAME?</v>
      </c>
    </row>
    <row r="5" customFormat="false" ht="12.75" hidden="false" customHeight="false" outlineLevel="0" collapsed="false">
      <c r="P5" s="29" t="n">
        <v>0.0475</v>
      </c>
      <c r="R5" s="9" t="n">
        <v>0.95</v>
      </c>
      <c r="Z5" s="10"/>
      <c r="AA5" s="11"/>
      <c r="AB5" s="12"/>
    </row>
    <row r="6" customFormat="false" ht="12.75" hidden="false" customHeight="false" outlineLevel="0" collapsed="false">
      <c r="B6" s="0" t="s">
        <v>17</v>
      </c>
      <c r="D6" s="5" t="s">
        <v>7</v>
      </c>
      <c r="E6" s="5" t="s">
        <v>9</v>
      </c>
      <c r="F6" s="5" t="s">
        <v>19</v>
      </c>
      <c r="G6" s="5" t="s">
        <v>20</v>
      </c>
      <c r="H6" s="5" t="s">
        <v>21</v>
      </c>
      <c r="I6" s="5" t="s">
        <v>22</v>
      </c>
      <c r="J6" s="5" t="s">
        <v>0</v>
      </c>
      <c r="K6" s="5" t="s">
        <v>23</v>
      </c>
      <c r="M6" s="0" t="s">
        <v>24</v>
      </c>
      <c r="N6" s="0" t="s">
        <v>25</v>
      </c>
      <c r="O6" s="0" t="s">
        <v>26</v>
      </c>
      <c r="P6" s="0" t="s">
        <v>27</v>
      </c>
      <c r="Q6" s="0" t="s">
        <v>28</v>
      </c>
      <c r="R6" s="0" t="s">
        <v>29</v>
      </c>
      <c r="S6" s="0" t="s">
        <v>30</v>
      </c>
      <c r="T6" s="0" t="s">
        <v>31</v>
      </c>
      <c r="U6" s="0" t="s">
        <v>32</v>
      </c>
      <c r="V6" s="0" t="s">
        <v>33</v>
      </c>
      <c r="W6" s="0" t="s">
        <v>34</v>
      </c>
      <c r="X6" s="0" t="s">
        <v>35</v>
      </c>
      <c r="Y6" s="0" t="s">
        <v>23</v>
      </c>
      <c r="Z6" s="10" t="s">
        <v>36</v>
      </c>
      <c r="AA6" s="11" t="s">
        <v>37</v>
      </c>
      <c r="AB6" s="12" t="s">
        <v>38</v>
      </c>
    </row>
    <row r="7" customFormat="false" ht="12.75" hidden="false" customHeight="false" outlineLevel="0" collapsed="false">
      <c r="B7" s="13" t="n">
        <f aca="false">C7-$C$3</f>
        <v>54</v>
      </c>
      <c r="C7" s="14" t="n">
        <v>36831</v>
      </c>
      <c r="D7" s="0" t="n">
        <f aca="false">Curve!L10</f>
        <v>5.9</v>
      </c>
      <c r="E7" s="0" t="n">
        <f aca="false">Curve!N9</f>
        <v>4.523</v>
      </c>
      <c r="F7" s="0" t="n">
        <f aca="false">Curve!G10</f>
        <v>0.5375</v>
      </c>
      <c r="G7" s="15" t="n">
        <f aca="false">Curve!F10</f>
        <v>0.068011480586585</v>
      </c>
      <c r="H7" s="0" t="n">
        <f aca="false">EOMONTH(C7,0)-C7+1</f>
        <v>30</v>
      </c>
      <c r="I7" s="16" t="n">
        <f aca="false">H7*$I$4</f>
        <v>600000</v>
      </c>
      <c r="J7" s="0" t="n">
        <f aca="false">Curve!C10</f>
        <v>0.989979533796409</v>
      </c>
      <c r="K7" s="16" t="n">
        <f aca="false">I7*J7</f>
        <v>593987.720277845</v>
      </c>
      <c r="M7" s="0" t="n">
        <v>18</v>
      </c>
      <c r="N7" s="0" t="n">
        <v>1</v>
      </c>
      <c r="O7" s="18" t="n">
        <f aca="false">SUMPRODUCT(D7:D18,K7:K18)/SUM(K7:K18)</f>
        <v>4.93780166452142</v>
      </c>
      <c r="P7" s="17" t="n">
        <f aca="false">SUMPRODUCT(E7:E18,K7:K18)/SUM(K7:K18)/(1-$P$5)</f>
        <v>4.45818454416072</v>
      </c>
      <c r="Q7" s="18" t="n">
        <f aca="false">O7-P7</f>
        <v>0.479617120360707</v>
      </c>
      <c r="R7" s="19" t="e">
        <f aca="false">AG7</f>
        <v>#NAME?</v>
      </c>
      <c r="S7" s="19" t="e">
        <f aca="false">AG7</f>
        <v>#NAME?</v>
      </c>
      <c r="T7" s="0" t="n">
        <v>0.3983</v>
      </c>
      <c r="U7" s="20" t="n">
        <f aca="false">G7</f>
        <v>0.068011480586585</v>
      </c>
      <c r="V7" s="22" t="n">
        <v>0.96</v>
      </c>
      <c r="W7" s="22" t="n">
        <f aca="false">MIN(1,V7+1%)</f>
        <v>0.97</v>
      </c>
      <c r="X7" s="13" t="n">
        <f aca="false">$C$7-$C$3</f>
        <v>54</v>
      </c>
      <c r="Y7" s="16" t="n">
        <f aca="true">SUM(INDIRECT(CONCATENATE("K7:K",M7)))</f>
        <v>7008019.03065696</v>
      </c>
      <c r="Z7" s="23" t="n">
        <f aca="false">Y7*MAX((Q7-T7),0)</f>
        <v>569871.927006053</v>
      </c>
      <c r="AA7" s="24" t="e">
        <f aca="false">SPRDOPT(O7,P7,T7,U7,R7,S7,V7,X7,1,0)*Y7</f>
        <v>#NAME?</v>
      </c>
      <c r="AB7" s="25" t="e">
        <f aca="false">SPRDOPT(O7,P7,T7,U7,R7,S7,W7,X7,1,0)*Y7</f>
        <v>#NAME?</v>
      </c>
      <c r="AF7" s="26" t="e">
        <f aca="false" t="array" ref="AF7:AG7">#NAME!()</f>
        <v>#NAME?</v>
      </c>
      <c r="AG7" s="0" t="e">
        <v>#NAME?</v>
      </c>
    </row>
    <row r="8" customFormat="false" ht="12.75" hidden="false" customHeight="false" outlineLevel="0" collapsed="false">
      <c r="B8" s="13" t="n">
        <f aca="false">B7</f>
        <v>54</v>
      </c>
      <c r="C8" s="14" t="n">
        <v>36861</v>
      </c>
      <c r="D8" s="0" t="n">
        <f aca="false">Curve!L11</f>
        <v>5.677</v>
      </c>
      <c r="E8" s="0" t="n">
        <f aca="false">Curve!N10</f>
        <v>4.78</v>
      </c>
      <c r="F8" s="0" t="n">
        <f aca="false">Curve!G11</f>
        <v>0.5725</v>
      </c>
      <c r="G8" s="15" t="n">
        <f aca="false">Curve!F11</f>
        <v>0.068071409539867</v>
      </c>
      <c r="H8" s="0" t="n">
        <f aca="false">EOMONTH(C8,0)-C8+1</f>
        <v>31</v>
      </c>
      <c r="I8" s="16" t="n">
        <f aca="false">H8*$I$4</f>
        <v>620000</v>
      </c>
      <c r="J8" s="0" t="n">
        <f aca="false">Curve!C11</f>
        <v>0.984542931654088</v>
      </c>
      <c r="K8" s="16" t="n">
        <f aca="false">I8*J8</f>
        <v>610416.617625535</v>
      </c>
      <c r="M8" s="0" t="n">
        <v>30</v>
      </c>
      <c r="N8" s="0" t="n">
        <v>2</v>
      </c>
      <c r="O8" s="17" t="n">
        <f aca="false">SUMPRODUCT(D7:D30,K7:K30)/SUM(K7:K30)</f>
        <v>4.55354816833312</v>
      </c>
      <c r="P8" s="17" t="n">
        <f aca="false">SUMPRODUCT(E7:E30,K7:K30)/SUM(K7:K30)/(1-$P$5)</f>
        <v>4.13109611445504</v>
      </c>
      <c r="Q8" s="18" t="n">
        <f aca="false">O8-P8</f>
        <v>0.422452053878076</v>
      </c>
      <c r="R8" s="19" t="e">
        <f aca="false">AG8</f>
        <v>#NAME?</v>
      </c>
      <c r="S8" s="19" t="e">
        <f aca="false">AG8</f>
        <v>#NAME?</v>
      </c>
      <c r="T8" s="0" t="n">
        <v>0.3983</v>
      </c>
      <c r="U8" s="20" t="n">
        <f aca="false">$U$7</f>
        <v>0.068011480586585</v>
      </c>
      <c r="V8" s="22" t="n">
        <v>0.97</v>
      </c>
      <c r="W8" s="22" t="n">
        <f aca="false">MIN(1,V8+1%)</f>
        <v>0.98</v>
      </c>
      <c r="X8" s="13" t="n">
        <f aca="false">$C$7-$C$3</f>
        <v>54</v>
      </c>
      <c r="Y8" s="16" t="n">
        <f aca="true">SUM(INDIRECT(CONCATENATE("K7:K",M8)))</f>
        <v>13558761.9782863</v>
      </c>
      <c r="Z8" s="23" t="n">
        <f aca="false">Y8*MAX((Q8-T8),0)</f>
        <v>327471.94981958</v>
      </c>
      <c r="AA8" s="24" t="e">
        <f aca="false">SPRDOPT(O8,P8,T8,U8,R8,S8,V8,X8,1,0)*Y8</f>
        <v>#NAME?</v>
      </c>
      <c r="AB8" s="25" t="e">
        <f aca="false">SPRDOPT(O8,P8,T8,U8,R8,S8,W8,X8,1,0)*Y8</f>
        <v>#NAME?</v>
      </c>
      <c r="AF8" s="0" t="e">
        <f aca="false" t="array" ref="AF8:AG8">#NAME!()</f>
        <v>#NAME?</v>
      </c>
      <c r="AG8" s="0" t="e">
        <v>#NAME?</v>
      </c>
    </row>
    <row r="9" customFormat="false" ht="12.75" hidden="false" customHeight="false" outlineLevel="0" collapsed="false">
      <c r="B9" s="13" t="n">
        <f aca="false">B8</f>
        <v>54</v>
      </c>
      <c r="C9" s="14" t="n">
        <v>36892</v>
      </c>
      <c r="D9" s="0" t="n">
        <f aca="false">Curve!L12</f>
        <v>5.43</v>
      </c>
      <c r="E9" s="0" t="n">
        <f aca="false">Curve!N11</f>
        <v>4.9145</v>
      </c>
      <c r="F9" s="0" t="n">
        <f aca="false">Curve!G12</f>
        <v>0.605</v>
      </c>
      <c r="G9" s="15" t="n">
        <f aca="false">Curve!F12</f>
        <v>0.068166540016454</v>
      </c>
      <c r="H9" s="0" t="n">
        <f aca="false">EOMONTH(C9,0)-C9+1</f>
        <v>31</v>
      </c>
      <c r="I9" s="16" t="n">
        <f aca="false">H9*$I$4</f>
        <v>620000</v>
      </c>
      <c r="J9" s="0" t="n">
        <f aca="false">Curve!C12</f>
        <v>0.97893669876238</v>
      </c>
      <c r="K9" s="16" t="n">
        <f aca="false">I9*J9</f>
        <v>606940.753232675</v>
      </c>
      <c r="M9" s="0" t="n">
        <v>42</v>
      </c>
      <c r="N9" s="0" t="n">
        <v>3</v>
      </c>
      <c r="O9" s="17" t="n">
        <f aca="false">SUMPRODUCT(D7:D42,K7:K42)/SUM(K7:K42)</f>
        <v>4.27548623729685</v>
      </c>
      <c r="P9" s="17" t="n">
        <f aca="false">SUMPRODUCT(E7:E42,K7:K42)/SUM(K7:K42)/(1-$P$5)</f>
        <v>3.89781986082075</v>
      </c>
      <c r="Q9" s="18" t="n">
        <f aca="false">O9-P9</f>
        <v>0.377666376476097</v>
      </c>
      <c r="R9" s="19" t="e">
        <f aca="false">AG9</f>
        <v>#NAME?</v>
      </c>
      <c r="S9" s="19" t="e">
        <f aca="false">AG9</f>
        <v>#NAME?</v>
      </c>
      <c r="T9" s="0" t="n">
        <v>0.3983</v>
      </c>
      <c r="U9" s="20" t="n">
        <f aca="false">$U$7</f>
        <v>0.068011480586585</v>
      </c>
      <c r="V9" s="22" t="n">
        <v>0.98</v>
      </c>
      <c r="W9" s="22" t="n">
        <f aca="false">MIN(1,V9+1%)</f>
        <v>0.99</v>
      </c>
      <c r="X9" s="13" t="n">
        <f aca="false">$C$7-$C$3</f>
        <v>54</v>
      </c>
      <c r="Y9" s="16" t="n">
        <f aca="true">SUM(INDIRECT(CONCATENATE("K7:K",M9)))</f>
        <v>19681732.9671329</v>
      </c>
      <c r="Z9" s="23" t="n">
        <f aca="false">Y9*MAX((Q9-T9),0)</f>
        <v>0</v>
      </c>
      <c r="AA9" s="24" t="e">
        <f aca="false">SPRDOPT(O9,P9,T9,U9,R9,S9,V9,X9,1,0)*Y9</f>
        <v>#NAME?</v>
      </c>
      <c r="AB9" s="25" t="e">
        <f aca="false">SPRDOPT(O9,P9,T9,U9,R9,S9,W9,X9,1,0)*Y9</f>
        <v>#NAME?</v>
      </c>
      <c r="AF9" s="0" t="e">
        <f aca="false" t="array" ref="AF9:AG9">#NAME!()</f>
        <v>#NAME?</v>
      </c>
      <c r="AG9" s="0" t="e">
        <v>#NAME?</v>
      </c>
    </row>
    <row r="10" customFormat="false" ht="12.75" hidden="false" customHeight="false" outlineLevel="0" collapsed="false">
      <c r="B10" s="13" t="n">
        <f aca="false">B9</f>
        <v>54</v>
      </c>
      <c r="C10" s="14" t="n">
        <v>36923</v>
      </c>
      <c r="D10" s="0" t="n">
        <f aca="false">Curve!L13</f>
        <v>5.0375</v>
      </c>
      <c r="E10" s="0" t="n">
        <f aca="false">Curve!N12</f>
        <v>4.8825</v>
      </c>
      <c r="F10" s="0" t="n">
        <f aca="false">Curve!G13</f>
        <v>0.595</v>
      </c>
      <c r="G10" s="15" t="n">
        <f aca="false">Curve!F13</f>
        <v>0.068376453618054</v>
      </c>
      <c r="H10" s="0" t="n">
        <f aca="false">EOMONTH(C10,0)-C10+1</f>
        <v>28</v>
      </c>
      <c r="I10" s="16" t="n">
        <f aca="false">H10*$I$4</f>
        <v>560000</v>
      </c>
      <c r="J10" s="0" t="n">
        <f aca="false">Curve!C13</f>
        <v>0.973303712089714</v>
      </c>
      <c r="K10" s="16" t="n">
        <f aca="false">I10*J10</f>
        <v>545050.07877024</v>
      </c>
      <c r="M10" s="0" t="n">
        <v>54</v>
      </c>
      <c r="N10" s="0" t="n">
        <v>4</v>
      </c>
      <c r="O10" s="17" t="n">
        <f aca="false">SUMPRODUCT(D7:D54,K7:K54)/SUM(K7:K54)</f>
        <v>4.09790809759439</v>
      </c>
      <c r="P10" s="17" t="n">
        <f aca="false">SUMPRODUCT(E7:E54,K7:K54)/SUM(K7:K54)/(1-$P$5)</f>
        <v>3.74486207584108</v>
      </c>
      <c r="Q10" s="18" t="n">
        <f aca="false">O10-P10</f>
        <v>0.353046021753308</v>
      </c>
      <c r="R10" s="19" t="e">
        <f aca="false">AG10</f>
        <v>#NAME?</v>
      </c>
      <c r="S10" s="19" t="e">
        <f aca="false">AG10</f>
        <v>#NAME?</v>
      </c>
      <c r="T10" s="0" t="n">
        <v>0.3983</v>
      </c>
      <c r="U10" s="20" t="n">
        <f aca="false">$U$7</f>
        <v>0.068011480586585</v>
      </c>
      <c r="V10" s="22" t="n">
        <v>0.99</v>
      </c>
      <c r="W10" s="22" t="n">
        <f aca="false">MIN(1,V10+1%)</f>
        <v>1</v>
      </c>
      <c r="X10" s="13" t="n">
        <f aca="false">$C$7-$C$3</f>
        <v>54</v>
      </c>
      <c r="Y10" s="16" t="n">
        <f aca="true">SUM(INDIRECT(CONCATENATE("K7:K",M10)))</f>
        <v>25418833.8524126</v>
      </c>
      <c r="Z10" s="23" t="n">
        <f aca="false">Y10*MAX((Q10-T10),0)</f>
        <v>0</v>
      </c>
      <c r="AA10" s="24" t="e">
        <f aca="false">SPRDOPT(O10,P10,T10,U10,R10,S10,V10,X10,1,0)*Y10</f>
        <v>#NAME?</v>
      </c>
      <c r="AB10" s="25" t="e">
        <f aca="false">SPRDOPT(O10,P10,T10,U10,R10,S10,W10,X10,1,0)*Y10</f>
        <v>#NAME?</v>
      </c>
      <c r="AF10" s="0" t="e">
        <f aca="false" t="array" ref="AF10:AG10">#NAME!()</f>
        <v>#NAME?</v>
      </c>
      <c r="AG10" s="0" t="e">
        <v>#NAME?</v>
      </c>
    </row>
    <row r="11" customFormat="false" ht="12.75" hidden="false" customHeight="false" outlineLevel="0" collapsed="false">
      <c r="B11" s="13" t="n">
        <f aca="false">B10</f>
        <v>54</v>
      </c>
      <c r="C11" s="14" t="n">
        <v>36951</v>
      </c>
      <c r="D11" s="0" t="n">
        <f aca="false">Curve!L14</f>
        <v>4.7125</v>
      </c>
      <c r="E11" s="0" t="n">
        <f aca="false">Curve!N13</f>
        <v>4.6025</v>
      </c>
      <c r="F11" s="0" t="n">
        <f aca="false">Curve!G14</f>
        <v>0.5325</v>
      </c>
      <c r="G11" s="15" t="n">
        <f aca="false">Curve!F14</f>
        <v>0.068566053012679</v>
      </c>
      <c r="H11" s="0" t="n">
        <f aca="false">EOMONTH(C11,0)-C11+1</f>
        <v>31</v>
      </c>
      <c r="I11" s="16" t="n">
        <f aca="false">H11*$I$4</f>
        <v>620000</v>
      </c>
      <c r="J11" s="0" t="n">
        <f aca="false">Curve!C14</f>
        <v>0.968215051708552</v>
      </c>
      <c r="K11" s="16" t="n">
        <f aca="false">I11*J11</f>
        <v>600293.332059302</v>
      </c>
      <c r="M11" s="0" t="n">
        <v>66</v>
      </c>
      <c r="N11" s="0" t="n">
        <v>5</v>
      </c>
      <c r="O11" s="17" t="n">
        <f aca="false">SUMPRODUCT(D7:D66,K7:K66)/SUM(K7:K66)</f>
        <v>3.97773825093103</v>
      </c>
      <c r="P11" s="17" t="n">
        <f aca="false">SUMPRODUCT(E7:E66,K7:K66)/SUM(K7:K66)/(1-$P$5)</f>
        <v>3.64097113222771</v>
      </c>
      <c r="Q11" s="18" t="n">
        <f aca="false">O11-P11</f>
        <v>0.336767118703322</v>
      </c>
      <c r="R11" s="19" t="e">
        <f aca="false">AG11</f>
        <v>#NAME?</v>
      </c>
      <c r="S11" s="19" t="e">
        <f aca="false">AG11</f>
        <v>#NAME?</v>
      </c>
      <c r="T11" s="0" t="n">
        <v>0.3983</v>
      </c>
      <c r="U11" s="20" t="n">
        <f aca="false">$U$7</f>
        <v>0.068011480586585</v>
      </c>
      <c r="V11" s="22" t="n">
        <v>0.995</v>
      </c>
      <c r="W11" s="22" t="n">
        <f aca="false">MIN(1,V11+1%)</f>
        <v>1</v>
      </c>
      <c r="X11" s="13" t="n">
        <f aca="false">$C$7-$C$3</f>
        <v>54</v>
      </c>
      <c r="Y11" s="16" t="n">
        <f aca="true">SUM(INDIRECT(CONCATENATE("K7:K",M11)))</f>
        <v>30757671.7708155</v>
      </c>
      <c r="Z11" s="23" t="n">
        <f aca="false">Y11*MAX((Q11-T11),0)</f>
        <v>0</v>
      </c>
      <c r="AA11" s="24" t="e">
        <f aca="false">SPRDOPT(O11,P11,T11,U11,R11,S11,V11,X11,1,0)*Y11</f>
        <v>#NAME?</v>
      </c>
      <c r="AB11" s="25" t="e">
        <f aca="false">SPRDOPT(O11,P11,T11,U11,R11,S11,W11,X11,1,0)*Y11</f>
        <v>#NAME?</v>
      </c>
      <c r="AF11" s="0" t="e">
        <f aca="false" t="array" ref="AF11:AG11">#NAME!()</f>
        <v>#NAME?</v>
      </c>
      <c r="AG11" s="0" t="e">
        <v>#NAME?</v>
      </c>
    </row>
    <row r="12" customFormat="false" ht="12.75" hidden="false" customHeight="false" outlineLevel="0" collapsed="false">
      <c r="B12" s="13" t="n">
        <f aca="false">B11</f>
        <v>54</v>
      </c>
      <c r="C12" s="14" t="n">
        <v>36982</v>
      </c>
      <c r="D12" s="0" t="n">
        <f aca="false">Curve!L15</f>
        <v>4.3275</v>
      </c>
      <c r="E12" s="0" t="n">
        <f aca="false">Curve!N14</f>
        <v>4.245</v>
      </c>
      <c r="F12" s="0" t="n">
        <f aca="false">Curve!G15</f>
        <v>0.435</v>
      </c>
      <c r="G12" s="15" t="n">
        <f aca="false">Curve!F15</f>
        <v>0.068682768792152</v>
      </c>
      <c r="H12" s="0" t="n">
        <f aca="false">EOMONTH(C12,0)-C12+1</f>
        <v>30</v>
      </c>
      <c r="I12" s="16" t="n">
        <f aca="false">H12*$I$4</f>
        <v>600000</v>
      </c>
      <c r="J12" s="0" t="n">
        <f aca="false">Curve!C15</f>
        <v>0.962629573161105</v>
      </c>
      <c r="K12" s="16" t="n">
        <f aca="false">I12*J12</f>
        <v>577577.743896663</v>
      </c>
    </row>
    <row r="13" customFormat="false" ht="12.75" hidden="false" customHeight="false" outlineLevel="0" collapsed="false">
      <c r="B13" s="13" t="n">
        <f aca="false">B12</f>
        <v>54</v>
      </c>
      <c r="C13" s="14" t="n">
        <v>37012</v>
      </c>
      <c r="D13" s="0" t="n">
        <f aca="false">Curve!L16</f>
        <v>4.26</v>
      </c>
      <c r="E13" s="0" t="n">
        <f aca="false">Curve!N15</f>
        <v>3.9275</v>
      </c>
      <c r="F13" s="0" t="n">
        <f aca="false">Curve!G16</f>
        <v>0.3975</v>
      </c>
      <c r="G13" s="15" t="n">
        <f aca="false">Curve!F16</f>
        <v>0.068646875795335</v>
      </c>
      <c r="H13" s="0" t="n">
        <f aca="false">EOMONTH(C13,0)-C13+1</f>
        <v>31</v>
      </c>
      <c r="I13" s="16" t="n">
        <f aca="false">H13*$I$4</f>
        <v>620000</v>
      </c>
      <c r="J13" s="0" t="n">
        <f aca="false">Curve!C16</f>
        <v>0.957326504335175</v>
      </c>
      <c r="K13" s="16" t="n">
        <f aca="false">I13*J13</f>
        <v>593542.432687809</v>
      </c>
    </row>
    <row r="14" customFormat="false" ht="12.75" hidden="false" customHeight="false" outlineLevel="0" collapsed="false">
      <c r="B14" s="13" t="n">
        <f aca="false">B13</f>
        <v>54</v>
      </c>
      <c r="C14" s="14" t="n">
        <v>37043</v>
      </c>
      <c r="D14" s="0" t="n">
        <f aca="false">Curve!L17</f>
        <v>4.275</v>
      </c>
      <c r="E14" s="0" t="n">
        <f aca="false">Curve!N16</f>
        <v>3.8275</v>
      </c>
      <c r="F14" s="0" t="n">
        <f aca="false">Curve!G17</f>
        <v>0.3925</v>
      </c>
      <c r="G14" s="15" t="n">
        <f aca="false">Curve!F17</f>
        <v>0.068609786365738</v>
      </c>
      <c r="H14" s="0" t="n">
        <f aca="false">EOMONTH(C14,0)-C14+1</f>
        <v>30</v>
      </c>
      <c r="I14" s="16" t="n">
        <f aca="false">H14*$I$4</f>
        <v>600000</v>
      </c>
      <c r="J14" s="0" t="n">
        <f aca="false">Curve!C17</f>
        <v>0.951883056827812</v>
      </c>
      <c r="K14" s="16" t="n">
        <f aca="false">I14*J14</f>
        <v>571129.834096687</v>
      </c>
    </row>
    <row r="15" customFormat="false" ht="12.75" hidden="false" customHeight="false" outlineLevel="0" collapsed="false">
      <c r="B15" s="13" t="n">
        <f aca="false">B14</f>
        <v>54</v>
      </c>
      <c r="C15" s="14" t="n">
        <v>37073</v>
      </c>
      <c r="D15" s="0" t="n">
        <f aca="false">Curve!L18</f>
        <v>5.0675</v>
      </c>
      <c r="E15" s="0" t="n">
        <f aca="false">Curve!N17</f>
        <v>3.8225</v>
      </c>
      <c r="F15" s="0" t="n">
        <f aca="false">Curve!G18</f>
        <v>0.3925</v>
      </c>
      <c r="G15" s="15" t="n">
        <f aca="false">Curve!F18</f>
        <v>0.068582710867701</v>
      </c>
      <c r="H15" s="0" t="n">
        <f aca="false">EOMONTH(C15,0)-C15+1</f>
        <v>31</v>
      </c>
      <c r="I15" s="16" t="n">
        <f aca="false">H15*$I$4</f>
        <v>620000</v>
      </c>
      <c r="J15" s="0" t="n">
        <f aca="false">Curve!C18</f>
        <v>0.946643601101218</v>
      </c>
      <c r="K15" s="16" t="n">
        <f aca="false">I15*J15</f>
        <v>586919.032682755</v>
      </c>
    </row>
    <row r="16" customFormat="false" ht="12.75" hidden="false" customHeight="false" outlineLevel="0" collapsed="false">
      <c r="B16" s="13" t="n">
        <f aca="false">B15</f>
        <v>54</v>
      </c>
      <c r="C16" s="14" t="n">
        <v>37104</v>
      </c>
      <c r="D16" s="0" t="n">
        <f aca="false">Curve!L19</f>
        <v>5.1025</v>
      </c>
      <c r="E16" s="0" t="n">
        <f aca="false">Curve!N18</f>
        <v>3.8075</v>
      </c>
      <c r="F16" s="0" t="n">
        <f aca="false">Curve!G19</f>
        <v>0.3925</v>
      </c>
      <c r="G16" s="15" t="n">
        <f aca="false">Curve!F19</f>
        <v>0.068571259680406</v>
      </c>
      <c r="H16" s="0" t="n">
        <f aca="false">EOMONTH(C16,0)-C16+1</f>
        <v>31</v>
      </c>
      <c r="I16" s="16" t="n">
        <f aca="false">H16*$I$4</f>
        <v>620000</v>
      </c>
      <c r="J16" s="0" t="n">
        <f aca="false">Curve!C19</f>
        <v>0.941250538645537</v>
      </c>
      <c r="K16" s="16" t="n">
        <f aca="false">I16*J16</f>
        <v>583575.333960233</v>
      </c>
    </row>
    <row r="17" customFormat="false" ht="12.75" hidden="false" customHeight="false" outlineLevel="0" collapsed="false">
      <c r="B17" s="13" t="n">
        <f aca="false">B16</f>
        <v>54</v>
      </c>
      <c r="C17" s="14" t="n">
        <v>37135</v>
      </c>
      <c r="D17" s="0" t="n">
        <f aca="false">Curve!L20</f>
        <v>5.057</v>
      </c>
      <c r="E17" s="0" t="n">
        <f aca="false">Curve!N19</f>
        <v>3.8025</v>
      </c>
      <c r="F17" s="0" t="n">
        <f aca="false">Curve!G20</f>
        <v>0.395</v>
      </c>
      <c r="G17" s="15" t="n">
        <f aca="false">Curve!F20</f>
        <v>0.068559808493154</v>
      </c>
      <c r="H17" s="0" t="n">
        <f aca="false">EOMONTH(C17,0)-C17+1</f>
        <v>30</v>
      </c>
      <c r="I17" s="16" t="n">
        <f aca="false">H17*$I$4</f>
        <v>600000</v>
      </c>
      <c r="J17" s="0" t="n">
        <f aca="false">Curve!C20</f>
        <v>0.935889959589671</v>
      </c>
      <c r="K17" s="16" t="n">
        <f aca="false">I17*J17</f>
        <v>561533.975753803</v>
      </c>
    </row>
    <row r="18" customFormat="false" ht="12.75" hidden="false" customHeight="false" outlineLevel="0" collapsed="false">
      <c r="B18" s="13" t="n">
        <f aca="false">B17</f>
        <v>54</v>
      </c>
      <c r="C18" s="14" t="n">
        <v>37165</v>
      </c>
      <c r="D18" s="0" t="n">
        <f aca="false">Curve!L21</f>
        <v>4.3375</v>
      </c>
      <c r="E18" s="0" t="n">
        <f aca="false">Curve!N20</f>
        <v>3.7745</v>
      </c>
      <c r="F18" s="0" t="n">
        <f aca="false">Curve!G21</f>
        <v>0.4</v>
      </c>
      <c r="G18" s="15" t="n">
        <f aca="false">Curve!F21</f>
        <v>0.068552610547593</v>
      </c>
      <c r="H18" s="0" t="n">
        <f aca="false">EOMONTH(C18,0)-C18+1</f>
        <v>31</v>
      </c>
      <c r="I18" s="16" t="n">
        <f aca="false">H18*$I$4</f>
        <v>620000</v>
      </c>
      <c r="J18" s="0" t="n">
        <f aca="false">Curve!C21</f>
        <v>0.930729315505499</v>
      </c>
      <c r="K18" s="16" t="n">
        <f aca="false">I18*J18</f>
        <v>577052.17561341</v>
      </c>
    </row>
    <row r="19" customFormat="false" ht="12.75" hidden="false" customHeight="false" outlineLevel="0" collapsed="false">
      <c r="B19" s="13" t="n">
        <f aca="false">B18</f>
        <v>54</v>
      </c>
      <c r="C19" s="27" t="n">
        <v>37196</v>
      </c>
      <c r="D19" s="0" t="n">
        <f aca="false">Curve!L22</f>
        <v>4.52</v>
      </c>
      <c r="E19" s="0" t="n">
        <f aca="false">Curve!N21</f>
        <v>3.7575</v>
      </c>
      <c r="F19" s="0" t="n">
        <f aca="false">Curve!G22</f>
        <v>0.41</v>
      </c>
      <c r="G19" s="15" t="n">
        <f aca="false">Curve!F22</f>
        <v>0.068551520861404</v>
      </c>
      <c r="H19" s="0" t="n">
        <f aca="false">EOMONTH(C19,0)-C19+1</f>
        <v>30</v>
      </c>
      <c r="I19" s="16" t="n">
        <f aca="false">H19*$I$4</f>
        <v>600000</v>
      </c>
      <c r="J19" s="0" t="n">
        <f aca="false">Curve!C22</f>
        <v>0.925421123323809</v>
      </c>
      <c r="K19" s="16" t="n">
        <f aca="false">I19*J19</f>
        <v>555252.673994285</v>
      </c>
    </row>
    <row r="20" customFormat="false" ht="12.75" hidden="false" customHeight="false" outlineLevel="0" collapsed="false">
      <c r="B20" s="13" t="n">
        <f aca="false">B19</f>
        <v>54</v>
      </c>
      <c r="C20" s="27" t="n">
        <v>37226</v>
      </c>
      <c r="D20" s="0" t="n">
        <f aca="false">Curve!L23</f>
        <v>4.6</v>
      </c>
      <c r="E20" s="0" t="n">
        <f aca="false">Curve!N22</f>
        <v>3.9525</v>
      </c>
      <c r="F20" s="0" t="n">
        <f aca="false">Curve!G23</f>
        <v>0.415</v>
      </c>
      <c r="G20" s="15" t="n">
        <f aca="false">Curve!F23</f>
        <v>0.068550466326382</v>
      </c>
      <c r="H20" s="0" t="n">
        <f aca="false">EOMONTH(C20,0)-C20+1</f>
        <v>31</v>
      </c>
      <c r="I20" s="16" t="n">
        <f aca="false">H20*$I$4</f>
        <v>620000</v>
      </c>
      <c r="J20" s="0" t="n">
        <f aca="false">Curve!C23</f>
        <v>0.920313146515367</v>
      </c>
      <c r="K20" s="16" t="n">
        <f aca="false">I20*J20</f>
        <v>570594.150839527</v>
      </c>
    </row>
    <row r="21" customFormat="false" ht="12.75" hidden="false" customHeight="false" outlineLevel="0" collapsed="false">
      <c r="B21" s="13" t="n">
        <f aca="false">B20</f>
        <v>54</v>
      </c>
      <c r="C21" s="27" t="n">
        <v>37257</v>
      </c>
      <c r="D21" s="0" t="n">
        <f aca="false">Curve!L24</f>
        <v>4.565</v>
      </c>
      <c r="E21" s="0" t="n">
        <f aca="false">Curve!N23</f>
        <v>4.0325</v>
      </c>
      <c r="F21" s="0" t="n">
        <f aca="false">Curve!G24</f>
        <v>0.42</v>
      </c>
      <c r="G21" s="15" t="n">
        <f aca="false">Curve!F24</f>
        <v>0.068564568570951</v>
      </c>
      <c r="H21" s="0" t="n">
        <f aca="false">EOMONTH(C21,0)-C21+1</f>
        <v>31</v>
      </c>
      <c r="I21" s="16" t="n">
        <f aca="false">H21*$I$4</f>
        <v>620000</v>
      </c>
      <c r="J21" s="0" t="n">
        <f aca="false">Curve!C24</f>
        <v>0.91504698229777</v>
      </c>
      <c r="K21" s="16" t="n">
        <f aca="false">I21*J21</f>
        <v>567329.129024617</v>
      </c>
    </row>
    <row r="22" customFormat="false" ht="12.75" hidden="false" customHeight="false" outlineLevel="0" collapsed="false">
      <c r="B22" s="13" t="n">
        <f aca="false">B21</f>
        <v>54</v>
      </c>
      <c r="C22" s="27" t="n">
        <v>37288</v>
      </c>
      <c r="D22" s="0" t="n">
        <f aca="false">Curve!L25</f>
        <v>4.35</v>
      </c>
      <c r="E22" s="0" t="n">
        <f aca="false">Curve!N24</f>
        <v>3.9975</v>
      </c>
      <c r="F22" s="0" t="n">
        <f aca="false">Curve!G25</f>
        <v>0.4025</v>
      </c>
      <c r="G22" s="15" t="n">
        <f aca="false">Curve!F25</f>
        <v>0.06859970579686</v>
      </c>
      <c r="H22" s="0" t="n">
        <f aca="false">EOMONTH(C22,0)-C22+1</f>
        <v>28</v>
      </c>
      <c r="I22" s="16" t="n">
        <f aca="false">H22*$I$4</f>
        <v>560000</v>
      </c>
      <c r="J22" s="0" t="n">
        <f aca="false">Curve!C25</f>
        <v>0.909782909107979</v>
      </c>
      <c r="K22" s="16" t="n">
        <f aca="false">I22*J22</f>
        <v>509478.429100468</v>
      </c>
    </row>
    <row r="23" customFormat="false" ht="12.75" hidden="false" customHeight="false" outlineLevel="0" collapsed="false">
      <c r="B23" s="13" t="n">
        <f aca="false">B22</f>
        <v>54</v>
      </c>
      <c r="C23" s="27" t="n">
        <v>37316</v>
      </c>
      <c r="D23" s="0" t="n">
        <f aca="false">Curve!L26</f>
        <v>4.165</v>
      </c>
      <c r="E23" s="0" t="n">
        <f aca="false">Curve!N25</f>
        <v>3.7825</v>
      </c>
      <c r="F23" s="0" t="n">
        <f aca="false">Curve!G26</f>
        <v>0.37</v>
      </c>
      <c r="G23" s="15" t="n">
        <f aca="false">Curve!F26</f>
        <v>0.068631442646419</v>
      </c>
      <c r="H23" s="0" t="n">
        <f aca="false">EOMONTH(C23,0)-C23+1</f>
        <v>31</v>
      </c>
      <c r="I23" s="16" t="n">
        <f aca="false">H23*$I$4</f>
        <v>620000</v>
      </c>
      <c r="J23" s="0" t="n">
        <f aca="false">Curve!C26</f>
        <v>0.905049810864189</v>
      </c>
      <c r="K23" s="16" t="n">
        <f aca="false">I23*J23</f>
        <v>561130.882735797</v>
      </c>
    </row>
    <row r="24" customFormat="false" ht="12.75" hidden="false" customHeight="false" outlineLevel="0" collapsed="false">
      <c r="B24" s="13" t="n">
        <f aca="false">B23</f>
        <v>54</v>
      </c>
      <c r="C24" s="27" t="n">
        <v>37347</v>
      </c>
      <c r="D24" s="0" t="n">
        <f aca="false">Curve!L27</f>
        <v>4.013</v>
      </c>
      <c r="E24" s="0" t="n">
        <f aca="false">Curve!N26</f>
        <v>3.5975</v>
      </c>
      <c r="F24" s="0" t="n">
        <f aca="false">Curve!G27</f>
        <v>0.305</v>
      </c>
      <c r="G24" s="15" t="n">
        <f aca="false">Curve!F27</f>
        <v>0.068651015927146</v>
      </c>
      <c r="H24" s="0" t="n">
        <f aca="false">EOMONTH(C24,0)-C24+1</f>
        <v>30</v>
      </c>
      <c r="I24" s="16" t="n">
        <f aca="false">H24*$I$4</f>
        <v>600000</v>
      </c>
      <c r="J24" s="0" t="n">
        <f aca="false">Curve!C27</f>
        <v>0.899854542600191</v>
      </c>
      <c r="K24" s="16" t="n">
        <f aca="false">I24*J24</f>
        <v>539912.725560115</v>
      </c>
    </row>
    <row r="25" customFormat="false" ht="12.75" hidden="false" customHeight="false" outlineLevel="0" collapsed="false">
      <c r="B25" s="13" t="n">
        <f aca="false">B24</f>
        <v>54</v>
      </c>
      <c r="C25" s="27" t="n">
        <v>37377</v>
      </c>
      <c r="D25" s="0" t="n">
        <f aca="false">Curve!L28</f>
        <v>3.925</v>
      </c>
      <c r="E25" s="0" t="n">
        <f aca="false">Curve!N27</f>
        <v>3.433</v>
      </c>
      <c r="F25" s="0" t="n">
        <f aca="false">Curve!G28</f>
        <v>0.29</v>
      </c>
      <c r="G25" s="15" t="n">
        <f aca="false">Curve!F28</f>
        <v>0.068646748938374</v>
      </c>
      <c r="H25" s="0" t="n">
        <f aca="false">EOMONTH(C25,0)-C25+1</f>
        <v>31</v>
      </c>
      <c r="I25" s="16" t="n">
        <f aca="false">H25*$I$4</f>
        <v>620000</v>
      </c>
      <c r="J25" s="0" t="n">
        <f aca="false">Curve!C28</f>
        <v>0.894885563612969</v>
      </c>
      <c r="K25" s="16" t="n">
        <f aca="false">I25*J25</f>
        <v>554829.049440041</v>
      </c>
    </row>
    <row r="26" customFormat="false" ht="12.75" hidden="false" customHeight="false" outlineLevel="0" collapsed="false">
      <c r="B26" s="13" t="n">
        <f aca="false">B25</f>
        <v>54</v>
      </c>
      <c r="C26" s="27" t="n">
        <v>37408</v>
      </c>
      <c r="D26" s="0" t="n">
        <f aca="false">Curve!L29</f>
        <v>3.903</v>
      </c>
      <c r="E26" s="0" t="n">
        <f aca="false">Curve!N28</f>
        <v>3.345</v>
      </c>
      <c r="F26" s="0" t="n">
        <f aca="false">Curve!G29</f>
        <v>0.2875</v>
      </c>
      <c r="G26" s="15" t="n">
        <f aca="false">Curve!F29</f>
        <v>0.06864233971665</v>
      </c>
      <c r="H26" s="0" t="n">
        <f aca="false">EOMONTH(C26,0)-C26+1</f>
        <v>30</v>
      </c>
      <c r="I26" s="16" t="n">
        <f aca="false">H26*$I$4</f>
        <v>600000</v>
      </c>
      <c r="J26" s="0" t="n">
        <f aca="false">Curve!C29</f>
        <v>0.889780409485194</v>
      </c>
      <c r="K26" s="16" t="n">
        <f aca="false">I26*J26</f>
        <v>533868.245691116</v>
      </c>
    </row>
    <row r="27" customFormat="false" ht="12.75" hidden="false" customHeight="false" outlineLevel="0" collapsed="false">
      <c r="B27" s="13" t="n">
        <f aca="false">B26</f>
        <v>54</v>
      </c>
      <c r="C27" s="27" t="n">
        <v>37438</v>
      </c>
      <c r="D27" s="0" t="n">
        <f aca="false">Curve!L30</f>
        <v>3.901</v>
      </c>
      <c r="E27" s="0" t="n">
        <f aca="false">Curve!N29</f>
        <v>3.323</v>
      </c>
      <c r="F27" s="0" t="n">
        <f aca="false">Curve!G30</f>
        <v>0.2875</v>
      </c>
      <c r="G27" s="15" t="n">
        <f aca="false">Curve!F30</f>
        <v>0.068639459078759</v>
      </c>
      <c r="H27" s="0" t="n">
        <f aca="false">EOMONTH(C27,0)-C27+1</f>
        <v>31</v>
      </c>
      <c r="I27" s="16" t="n">
        <f aca="false">H27*$I$4</f>
        <v>620000</v>
      </c>
      <c r="J27" s="0" t="n">
        <f aca="false">Curve!C30</f>
        <v>0.884866129362796</v>
      </c>
      <c r="K27" s="16" t="n">
        <f aca="false">I27*J27</f>
        <v>548617.000204934</v>
      </c>
    </row>
    <row r="28" customFormat="false" ht="12.75" hidden="false" customHeight="false" outlineLevel="0" collapsed="false">
      <c r="B28" s="13" t="n">
        <f aca="false">B27</f>
        <v>54</v>
      </c>
      <c r="C28" s="27" t="n">
        <v>37469</v>
      </c>
      <c r="D28" s="0" t="n">
        <f aca="false">Curve!L31</f>
        <v>3.906</v>
      </c>
      <c r="E28" s="0" t="n">
        <f aca="false">Curve!N30</f>
        <v>3.321</v>
      </c>
      <c r="F28" s="0" t="n">
        <f aca="false">Curve!G31</f>
        <v>0.2875</v>
      </c>
      <c r="G28" s="15" t="n">
        <f aca="false">Curve!F31</f>
        <v>0.068638764734847</v>
      </c>
      <c r="H28" s="0" t="n">
        <f aca="false">EOMONTH(C28,0)-C28+1</f>
        <v>31</v>
      </c>
      <c r="I28" s="16" t="n">
        <f aca="false">H28*$I$4</f>
        <v>620000</v>
      </c>
      <c r="J28" s="0" t="n">
        <f aca="false">Curve!C31</f>
        <v>0.879813291428499</v>
      </c>
      <c r="K28" s="16" t="n">
        <f aca="false">I28*J28</f>
        <v>545484.24068567</v>
      </c>
    </row>
    <row r="29" customFormat="false" ht="12.75" hidden="false" customHeight="false" outlineLevel="0" collapsed="false">
      <c r="B29" s="13" t="n">
        <f aca="false">B28</f>
        <v>54</v>
      </c>
      <c r="C29" s="27" t="n">
        <v>37500</v>
      </c>
      <c r="D29" s="0" t="n">
        <f aca="false">Curve!L32</f>
        <v>3.901</v>
      </c>
      <c r="E29" s="0" t="n">
        <f aca="false">Curve!N31</f>
        <v>3.326</v>
      </c>
      <c r="F29" s="0" t="n">
        <f aca="false">Curve!G32</f>
        <v>0.2875</v>
      </c>
      <c r="G29" s="15" t="n">
        <f aca="false">Curve!F32</f>
        <v>0.068638070390937</v>
      </c>
      <c r="H29" s="0" t="n">
        <f aca="false">EOMONTH(C29,0)-C29+1</f>
        <v>30</v>
      </c>
      <c r="I29" s="16" t="n">
        <f aca="false">H29*$I$4</f>
        <v>600000</v>
      </c>
      <c r="J29" s="0" t="n">
        <f aca="false">Curve!C32</f>
        <v>0.874789406323963</v>
      </c>
      <c r="K29" s="16" t="n">
        <f aca="false">I29*J29</f>
        <v>524873.643794378</v>
      </c>
    </row>
    <row r="30" customFormat="false" ht="12.75" hidden="false" customHeight="false" outlineLevel="0" collapsed="false">
      <c r="B30" s="13" t="n">
        <f aca="false">B29</f>
        <v>54</v>
      </c>
      <c r="C30" s="27" t="n">
        <v>37530</v>
      </c>
      <c r="D30" s="0" t="n">
        <f aca="false">Curve!L33</f>
        <v>3.916</v>
      </c>
      <c r="E30" s="0" t="n">
        <f aca="false">Curve!N32</f>
        <v>3.321</v>
      </c>
      <c r="F30" s="0" t="n">
        <f aca="false">Curve!G33</f>
        <v>0.29</v>
      </c>
      <c r="G30" s="15" t="n">
        <f aca="false">Curve!F33</f>
        <v>0.068636765462469</v>
      </c>
      <c r="H30" s="0" t="n">
        <f aca="false">EOMONTH(C30,0)-C30+1</f>
        <v>31</v>
      </c>
      <c r="I30" s="16" t="n">
        <f aca="false">H30*$I$4</f>
        <v>620000</v>
      </c>
      <c r="J30" s="0" t="n">
        <f aca="false">Curve!C33</f>
        <v>0.869956091223192</v>
      </c>
      <c r="K30" s="16" t="n">
        <f aca="false">I30*J30</f>
        <v>539372.776558379</v>
      </c>
    </row>
    <row r="31" customFormat="false" ht="12.75" hidden="false" customHeight="false" outlineLevel="0" collapsed="false">
      <c r="B31" s="13" t="n">
        <f aca="false">B30</f>
        <v>54</v>
      </c>
      <c r="C31" s="14" t="n">
        <v>37561</v>
      </c>
      <c r="D31" s="0" t="n">
        <f aca="false">Curve!L34</f>
        <v>3.888</v>
      </c>
      <c r="E31" s="0" t="n">
        <f aca="false">Curve!N33</f>
        <v>3.336</v>
      </c>
      <c r="F31" s="0" t="n">
        <f aca="false">Curve!G34</f>
        <v>0.2925</v>
      </c>
      <c r="G31" s="15" t="n">
        <f aca="false">Curve!F34</f>
        <v>0.068634508948007</v>
      </c>
      <c r="H31" s="0" t="n">
        <f aca="false">EOMONTH(C31,0)-C31+1</f>
        <v>30</v>
      </c>
      <c r="I31" s="16" t="n">
        <f aca="false">H31*$I$4</f>
        <v>600000</v>
      </c>
      <c r="J31" s="0" t="n">
        <f aca="false">Curve!C34</f>
        <v>0.864991539103077</v>
      </c>
      <c r="K31" s="16" t="n">
        <f aca="false">I31*J31</f>
        <v>518994.923461846</v>
      </c>
    </row>
    <row r="32" customFormat="false" ht="12.75" hidden="false" customHeight="false" outlineLevel="0" collapsed="false">
      <c r="B32" s="13" t="n">
        <f aca="false">B31</f>
        <v>54</v>
      </c>
      <c r="C32" s="14" t="n">
        <v>37591</v>
      </c>
      <c r="D32" s="0" t="n">
        <f aca="false">Curve!L35</f>
        <v>3.97</v>
      </c>
      <c r="E32" s="0" t="n">
        <f aca="false">Curve!N34</f>
        <v>3.448</v>
      </c>
      <c r="F32" s="0" t="n">
        <f aca="false">Curve!G35</f>
        <v>0.295</v>
      </c>
      <c r="G32" s="15" t="n">
        <f aca="false">Curve!F35</f>
        <v>0.068632325224336</v>
      </c>
      <c r="H32" s="0" t="n">
        <f aca="false">EOMONTH(C32,0)-C32+1</f>
        <v>31</v>
      </c>
      <c r="I32" s="16" t="n">
        <f aca="false">H32*$I$4</f>
        <v>620000</v>
      </c>
      <c r="J32" s="0" t="n">
        <f aca="false">Curve!C35</f>
        <v>0.860214413741961</v>
      </c>
      <c r="K32" s="16" t="n">
        <f aca="false">I32*J32</f>
        <v>533332.936520016</v>
      </c>
    </row>
    <row r="33" customFormat="false" ht="12.75" hidden="false" customHeight="false" outlineLevel="0" collapsed="false">
      <c r="B33" s="13" t="n">
        <f aca="false">B32</f>
        <v>54</v>
      </c>
      <c r="C33" s="14" t="n">
        <v>37622</v>
      </c>
      <c r="D33" s="0" t="n">
        <f aca="false">Curve!L36</f>
        <v>3.958</v>
      </c>
      <c r="E33" s="0" t="n">
        <f aca="false">Curve!N35</f>
        <v>3.53</v>
      </c>
      <c r="F33" s="0" t="n">
        <f aca="false">Curve!G36</f>
        <v>0.2825</v>
      </c>
      <c r="G33" s="15" t="n">
        <f aca="false">Curve!F36</f>
        <v>0.06863883107324</v>
      </c>
      <c r="H33" s="0" t="n">
        <f aca="false">EOMONTH(C33,0)-C33+1</f>
        <v>31</v>
      </c>
      <c r="I33" s="16" t="n">
        <f aca="false">H33*$I$4</f>
        <v>620000</v>
      </c>
      <c r="J33" s="0" t="n">
        <f aca="false">Curve!C36</f>
        <v>0.855289294615999</v>
      </c>
      <c r="K33" s="16" t="n">
        <f aca="false">I33*J33</f>
        <v>530279.362661919</v>
      </c>
    </row>
    <row r="34" customFormat="false" ht="12.75" hidden="false" customHeight="false" outlineLevel="0" collapsed="false">
      <c r="B34" s="13" t="n">
        <f aca="false">B33</f>
        <v>54</v>
      </c>
      <c r="C34" s="14" t="n">
        <v>37653</v>
      </c>
      <c r="D34" s="0" t="n">
        <f aca="false">Curve!L37</f>
        <v>3.816</v>
      </c>
      <c r="E34" s="0" t="n">
        <f aca="false">Curve!N36</f>
        <v>3.518</v>
      </c>
      <c r="F34" s="0" t="n">
        <f aca="false">Curve!G37</f>
        <v>0.2825</v>
      </c>
      <c r="G34" s="15" t="n">
        <f aca="false">Curve!F37</f>
        <v>0.06865597693487</v>
      </c>
      <c r="H34" s="0" t="n">
        <f aca="false">EOMONTH(C34,0)-C34+1</f>
        <v>28</v>
      </c>
      <c r="I34" s="16" t="n">
        <f aca="false">H34*$I$4</f>
        <v>560000</v>
      </c>
      <c r="J34" s="0" t="n">
        <f aca="false">Curve!C37</f>
        <v>0.850370461827289</v>
      </c>
      <c r="K34" s="16" t="n">
        <f aca="false">I34*J34</f>
        <v>476207.458623282</v>
      </c>
    </row>
    <row r="35" customFormat="false" ht="12.75" hidden="false" customHeight="false" outlineLevel="0" collapsed="false">
      <c r="B35" s="13" t="n">
        <f aca="false">B34</f>
        <v>54</v>
      </c>
      <c r="C35" s="14" t="n">
        <v>37681</v>
      </c>
      <c r="D35" s="0" t="n">
        <f aca="false">Curve!L38</f>
        <v>3.646</v>
      </c>
      <c r="E35" s="0" t="n">
        <f aca="false">Curve!N37</f>
        <v>3.376</v>
      </c>
      <c r="F35" s="0" t="n">
        <f aca="false">Curve!G38</f>
        <v>0.2725</v>
      </c>
      <c r="G35" s="15" t="n">
        <f aca="false">Curve!F38</f>
        <v>0.068671463519653</v>
      </c>
      <c r="H35" s="0" t="n">
        <f aca="false">EOMONTH(C35,0)-C35+1</f>
        <v>31</v>
      </c>
      <c r="I35" s="16" t="n">
        <f aca="false">H35*$I$4</f>
        <v>620000</v>
      </c>
      <c r="J35" s="0" t="n">
        <f aca="false">Curve!C38</f>
        <v>0.845949918512116</v>
      </c>
      <c r="K35" s="16" t="n">
        <f aca="false">I35*J35</f>
        <v>524488.949477512</v>
      </c>
    </row>
    <row r="36" customFormat="false" ht="12.75" hidden="false" customHeight="false" outlineLevel="0" collapsed="false">
      <c r="B36" s="13" t="n">
        <f aca="false">B35</f>
        <v>54</v>
      </c>
      <c r="C36" s="14" t="n">
        <v>37712</v>
      </c>
      <c r="D36" s="0" t="n">
        <f aca="false">Curve!L39</f>
        <v>3.498</v>
      </c>
      <c r="E36" s="0" t="n">
        <f aca="false">Curve!N38</f>
        <v>3.206</v>
      </c>
      <c r="F36" s="0" t="n">
        <f aca="false">Curve!G39</f>
        <v>0.26</v>
      </c>
      <c r="G36" s="15" t="n">
        <f aca="false">Curve!F39</f>
        <v>0.068679809039827</v>
      </c>
      <c r="H36" s="0" t="n">
        <f aca="false">EOMONTH(C36,0)-C36+1</f>
        <v>30</v>
      </c>
      <c r="I36" s="16" t="n">
        <f aca="false">H36*$I$4</f>
        <v>600000</v>
      </c>
      <c r="J36" s="0" t="n">
        <f aca="false">Curve!C39</f>
        <v>0.841098631856888</v>
      </c>
      <c r="K36" s="16" t="n">
        <f aca="false">I36*J36</f>
        <v>504659.179114133</v>
      </c>
    </row>
    <row r="37" customFormat="false" ht="12.75" hidden="false" customHeight="false" outlineLevel="0" collapsed="false">
      <c r="B37" s="13" t="n">
        <f aca="false">B36</f>
        <v>54</v>
      </c>
      <c r="C37" s="14" t="n">
        <v>37742</v>
      </c>
      <c r="D37" s="0" t="n">
        <f aca="false">Curve!L40</f>
        <v>3.478</v>
      </c>
      <c r="E37" s="0" t="n">
        <f aca="false">Curve!N39</f>
        <v>3.023</v>
      </c>
      <c r="F37" s="0" t="n">
        <f aca="false">Curve!G40</f>
        <v>0.255</v>
      </c>
      <c r="G37" s="15" t="n">
        <f aca="false">Curve!F40</f>
        <v>0.068676216253012</v>
      </c>
      <c r="H37" s="0" t="n">
        <f aca="false">EOMONTH(C37,0)-C37+1</f>
        <v>31</v>
      </c>
      <c r="I37" s="16" t="n">
        <f aca="false">H37*$I$4</f>
        <v>620000</v>
      </c>
      <c r="J37" s="0" t="n">
        <f aca="false">Curve!C40</f>
        <v>0.836454195583442</v>
      </c>
      <c r="K37" s="16" t="n">
        <f aca="false">I37*J37</f>
        <v>518601.601261734</v>
      </c>
    </row>
    <row r="38" customFormat="false" ht="12.75" hidden="false" customHeight="false" outlineLevel="0" collapsed="false">
      <c r="B38" s="13" t="n">
        <f aca="false">B37</f>
        <v>54</v>
      </c>
      <c r="C38" s="14" t="n">
        <v>37773</v>
      </c>
      <c r="D38" s="0" t="n">
        <f aca="false">Curve!L41</f>
        <v>3.498</v>
      </c>
      <c r="E38" s="0" t="n">
        <f aca="false">Curve!N40</f>
        <v>3.003</v>
      </c>
      <c r="F38" s="0" t="n">
        <f aca="false">Curve!G41</f>
        <v>0.2525</v>
      </c>
      <c r="G38" s="15" t="n">
        <f aca="false">Curve!F41</f>
        <v>0.068672503706641</v>
      </c>
      <c r="H38" s="0" t="n">
        <f aca="false">EOMONTH(C38,0)-C38+1</f>
        <v>30</v>
      </c>
      <c r="I38" s="16" t="n">
        <f aca="false">H38*$I$4</f>
        <v>600000</v>
      </c>
      <c r="J38" s="0" t="n">
        <f aca="false">Curve!C41</f>
        <v>0.831682384187306</v>
      </c>
      <c r="K38" s="16" t="n">
        <f aca="false">I38*J38</f>
        <v>499009.430512384</v>
      </c>
    </row>
    <row r="39" customFormat="false" ht="12.75" hidden="false" customHeight="false" outlineLevel="0" collapsed="false">
      <c r="B39" s="13" t="n">
        <f aca="false">B38</f>
        <v>54</v>
      </c>
      <c r="C39" s="14" t="n">
        <v>37803</v>
      </c>
      <c r="D39" s="0" t="n">
        <f aca="false">Curve!L42</f>
        <v>3.52</v>
      </c>
      <c r="E39" s="0" t="n">
        <f aca="false">Curve!N41</f>
        <v>3.023</v>
      </c>
      <c r="F39" s="0" t="n">
        <f aca="false">Curve!G42</f>
        <v>0.2525</v>
      </c>
      <c r="G39" s="15" t="n">
        <f aca="false">Curve!F42</f>
        <v>0.06867057462401</v>
      </c>
      <c r="H39" s="0" t="n">
        <f aca="false">EOMONTH(C39,0)-C39+1</f>
        <v>31</v>
      </c>
      <c r="I39" s="16" t="n">
        <f aca="false">H39*$I$4</f>
        <v>620000</v>
      </c>
      <c r="J39" s="0" t="n">
        <f aca="false">Curve!C42</f>
        <v>0.827087162175814</v>
      </c>
      <c r="K39" s="16" t="n">
        <f aca="false">I39*J39</f>
        <v>512794.040549005</v>
      </c>
    </row>
    <row r="40" customFormat="false" ht="12.75" hidden="false" customHeight="false" outlineLevel="0" collapsed="false">
      <c r="B40" s="13" t="n">
        <f aca="false">B39</f>
        <v>54</v>
      </c>
      <c r="C40" s="14" t="n">
        <v>37834</v>
      </c>
      <c r="D40" s="0" t="n">
        <f aca="false">Curve!L43</f>
        <v>3.541</v>
      </c>
      <c r="E40" s="0" t="n">
        <f aca="false">Curve!N42</f>
        <v>3.045</v>
      </c>
      <c r="F40" s="0" t="n">
        <f aca="false">Curve!G43</f>
        <v>0.2525</v>
      </c>
      <c r="G40" s="15" t="n">
        <f aca="false">Curve!F43</f>
        <v>0.068670972650125</v>
      </c>
      <c r="H40" s="0" t="n">
        <f aca="false">EOMONTH(C40,0)-C40+1</f>
        <v>31</v>
      </c>
      <c r="I40" s="16" t="n">
        <f aca="false">H40*$I$4</f>
        <v>620000</v>
      </c>
      <c r="J40" s="0" t="n">
        <f aca="false">Curve!C43</f>
        <v>0.822360194843164</v>
      </c>
      <c r="K40" s="16" t="n">
        <f aca="false">I40*J40</f>
        <v>509863.320802762</v>
      </c>
    </row>
    <row r="41" customFormat="false" ht="12.75" hidden="false" customHeight="false" outlineLevel="0" collapsed="false">
      <c r="B41" s="13" t="n">
        <f aca="false">B40</f>
        <v>54</v>
      </c>
      <c r="C41" s="14" t="n">
        <v>37865</v>
      </c>
      <c r="D41" s="0" t="n">
        <f aca="false">Curve!L44</f>
        <v>3.531</v>
      </c>
      <c r="E41" s="0" t="n">
        <f aca="false">Curve!N43</f>
        <v>3.066</v>
      </c>
      <c r="F41" s="0" t="n">
        <f aca="false">Curve!G44</f>
        <v>0.2525</v>
      </c>
      <c r="G41" s="15" t="n">
        <f aca="false">Curve!F44</f>
        <v>0.06867137067624</v>
      </c>
      <c r="H41" s="0" t="n">
        <f aca="false">EOMONTH(C41,0)-C41+1</f>
        <v>30</v>
      </c>
      <c r="I41" s="16" t="n">
        <f aca="false">H41*$I$4</f>
        <v>600000</v>
      </c>
      <c r="J41" s="0" t="n">
        <f aca="false">Curve!C44</f>
        <v>0.817660189657201</v>
      </c>
      <c r="K41" s="16" t="n">
        <f aca="false">I41*J41</f>
        <v>490596.11379432</v>
      </c>
    </row>
    <row r="42" customFormat="false" ht="12.75" hidden="false" customHeight="false" outlineLevel="0" collapsed="false">
      <c r="B42" s="13" t="n">
        <f aca="false">B41</f>
        <v>54</v>
      </c>
      <c r="C42" s="14" t="n">
        <v>37895</v>
      </c>
      <c r="D42" s="0" t="n">
        <f aca="false">Curve!L45</f>
        <v>3.546</v>
      </c>
      <c r="E42" s="0" t="n">
        <f aca="false">Curve!N44</f>
        <v>3.056</v>
      </c>
      <c r="F42" s="0" t="n">
        <f aca="false">Curve!G45</f>
        <v>0.2525</v>
      </c>
      <c r="G42" s="15" t="n">
        <f aca="false">Curve!F45</f>
        <v>0.068672739713827</v>
      </c>
      <c r="H42" s="0" t="n">
        <f aca="false">EOMONTH(C42,0)-C42+1</f>
        <v>31</v>
      </c>
      <c r="I42" s="16" t="n">
        <f aca="false">H42*$I$4</f>
        <v>620000</v>
      </c>
      <c r="J42" s="0" t="n">
        <f aca="false">Curve!C45</f>
        <v>0.813134954947888</v>
      </c>
      <c r="K42" s="16" t="n">
        <f aca="false">I42*J42</f>
        <v>504143.672067691</v>
      </c>
    </row>
    <row r="43" customFormat="false" ht="12.75" hidden="false" customHeight="false" outlineLevel="0" collapsed="false">
      <c r="B43" s="13" t="n">
        <f aca="false">B42</f>
        <v>54</v>
      </c>
      <c r="C43" s="27" t="n">
        <v>37926</v>
      </c>
      <c r="D43" s="0" t="n">
        <f aca="false">Curve!L46</f>
        <v>3.538</v>
      </c>
      <c r="E43" s="0" t="n">
        <f aca="false">Curve!N45</f>
        <v>3.071</v>
      </c>
      <c r="F43" s="0" t="n">
        <f aca="false">Curve!G46</f>
        <v>0.2625</v>
      </c>
      <c r="G43" s="15" t="n">
        <f aca="false">Curve!F46</f>
        <v>0.068675390124421</v>
      </c>
      <c r="H43" s="0" t="n">
        <f aca="false">EOMONTH(C43,0)-C43+1</f>
        <v>30</v>
      </c>
      <c r="I43" s="16" t="n">
        <f aca="false">H43*$I$4</f>
        <v>600000</v>
      </c>
      <c r="J43" s="0" t="n">
        <f aca="false">Curve!C46</f>
        <v>0.808481962059943</v>
      </c>
      <c r="K43" s="16" t="n">
        <f aca="false">I43*J43</f>
        <v>485089.177235966</v>
      </c>
    </row>
    <row r="44" customFormat="false" ht="12.75" hidden="false" customHeight="false" outlineLevel="0" collapsed="false">
      <c r="B44" s="13" t="n">
        <f aca="false">B43</f>
        <v>54</v>
      </c>
      <c r="C44" s="27" t="n">
        <v>37956</v>
      </c>
      <c r="D44" s="0" t="n">
        <f aca="false">Curve!L47</f>
        <v>3.62</v>
      </c>
      <c r="E44" s="0" t="n">
        <f aca="false">Curve!N46</f>
        <v>3.183</v>
      </c>
      <c r="F44" s="0" t="n">
        <f aca="false">Curve!G47</f>
        <v>0.2675</v>
      </c>
      <c r="G44" s="15" t="n">
        <f aca="false">Curve!F47</f>
        <v>0.068677955037901</v>
      </c>
      <c r="H44" s="0" t="n">
        <f aca="false">EOMONTH(C44,0)-C44+1</f>
        <v>31</v>
      </c>
      <c r="I44" s="16" t="n">
        <f aca="false">H44*$I$4</f>
        <v>620000</v>
      </c>
      <c r="J44" s="0" t="n">
        <f aca="false">Curve!C47</f>
        <v>0.8040040855921</v>
      </c>
      <c r="K44" s="16" t="n">
        <f aca="false">I44*J44</f>
        <v>498482.533067102</v>
      </c>
    </row>
    <row r="45" customFormat="false" ht="12.75" hidden="false" customHeight="false" outlineLevel="0" collapsed="false">
      <c r="B45" s="13" t="n">
        <f aca="false">B44</f>
        <v>54</v>
      </c>
      <c r="C45" s="27" t="n">
        <v>37987</v>
      </c>
      <c r="D45" s="0" t="n">
        <f aca="false">Curve!L48</f>
        <v>3.745</v>
      </c>
      <c r="E45" s="0" t="n">
        <f aca="false">Curve!N47</f>
        <v>3.265</v>
      </c>
      <c r="F45" s="0" t="n">
        <f aca="false">Curve!G48</f>
        <v>0.285</v>
      </c>
      <c r="G45" s="15" t="n">
        <f aca="false">Curve!F48</f>
        <v>0.068687274211151</v>
      </c>
      <c r="H45" s="0" t="n">
        <f aca="false">EOMONTH(C45,0)-C45+1</f>
        <v>31</v>
      </c>
      <c r="I45" s="16" t="n">
        <f aca="false">H45*$I$4</f>
        <v>620000</v>
      </c>
      <c r="J45" s="0" t="n">
        <f aca="false">Curve!C48</f>
        <v>0.799385569799193</v>
      </c>
      <c r="K45" s="16" t="n">
        <f aca="false">I45*J45</f>
        <v>495619.0532755</v>
      </c>
    </row>
    <row r="46" customFormat="false" ht="12.75" hidden="false" customHeight="false" outlineLevel="0" collapsed="false">
      <c r="B46" s="13" t="n">
        <f aca="false">B45</f>
        <v>54</v>
      </c>
      <c r="C46" s="27" t="n">
        <v>38018</v>
      </c>
      <c r="D46" s="0" t="n">
        <f aca="false">Curve!L49</f>
        <v>3.607</v>
      </c>
      <c r="E46" s="0" t="n">
        <f aca="false">Curve!N48</f>
        <v>3.39</v>
      </c>
      <c r="F46" s="0" t="n">
        <f aca="false">Curve!G49</f>
        <v>0.2725</v>
      </c>
      <c r="G46" s="15" t="n">
        <f aca="false">Curve!F49</f>
        <v>0.068703706731294</v>
      </c>
      <c r="H46" s="0" t="n">
        <f aca="false">EOMONTH(C46,0)-C46+1</f>
        <v>29</v>
      </c>
      <c r="I46" s="16" t="n">
        <f aca="false">H46*$I$4</f>
        <v>580000</v>
      </c>
      <c r="J46" s="0" t="n">
        <f aca="false">Curve!C49</f>
        <v>0.794773783127649</v>
      </c>
      <c r="K46" s="16" t="n">
        <f aca="false">I46*J46</f>
        <v>460968.794214036</v>
      </c>
    </row>
    <row r="47" customFormat="false" ht="12.75" hidden="false" customHeight="false" outlineLevel="0" collapsed="false">
      <c r="B47" s="13" t="n">
        <f aca="false">B46</f>
        <v>54</v>
      </c>
      <c r="C47" s="27" t="n">
        <v>38047</v>
      </c>
      <c r="D47" s="0" t="n">
        <f aca="false">Curve!L50</f>
        <v>3.44</v>
      </c>
      <c r="E47" s="0" t="n">
        <f aca="false">Curve!N49</f>
        <v>3.252</v>
      </c>
      <c r="F47" s="0" t="n">
        <f aca="false">Curve!G50</f>
        <v>0.2725</v>
      </c>
      <c r="G47" s="15" t="n">
        <f aca="false">Curve!F50</f>
        <v>0.068719079088929</v>
      </c>
      <c r="H47" s="0" t="n">
        <f aca="false">EOMONTH(C47,0)-C47+1</f>
        <v>31</v>
      </c>
      <c r="I47" s="16" t="n">
        <f aca="false">H47*$I$4</f>
        <v>620000</v>
      </c>
      <c r="J47" s="0" t="n">
        <f aca="false">Curve!C50</f>
        <v>0.790481691258105</v>
      </c>
      <c r="K47" s="16" t="n">
        <f aca="false">I47*J47</f>
        <v>490098.648580025</v>
      </c>
    </row>
    <row r="48" customFormat="false" ht="12.75" hidden="false" customHeight="false" outlineLevel="0" collapsed="false">
      <c r="B48" s="13" t="n">
        <f aca="false">B47</f>
        <v>54</v>
      </c>
      <c r="C48" s="27" t="n">
        <v>38078</v>
      </c>
      <c r="D48" s="0" t="n">
        <f aca="false">Curve!L51</f>
        <v>3.395</v>
      </c>
      <c r="E48" s="0" t="n">
        <f aca="false">Curve!N50</f>
        <v>3.085</v>
      </c>
      <c r="F48" s="0" t="n">
        <f aca="false">Curve!G51</f>
        <v>0.2525</v>
      </c>
      <c r="G48" s="15" t="n">
        <f aca="false">Curve!F51</f>
        <v>0.068728998947744</v>
      </c>
      <c r="H48" s="0" t="n">
        <f aca="false">EOMONTH(C48,0)-C48+1</f>
        <v>30</v>
      </c>
      <c r="I48" s="16" t="n">
        <f aca="false">H48*$I$4</f>
        <v>600000</v>
      </c>
      <c r="J48" s="0" t="n">
        <f aca="false">Curve!C51</f>
        <v>0.785934810627687</v>
      </c>
      <c r="K48" s="16" t="n">
        <f aca="false">I48*J48</f>
        <v>471560.886376612</v>
      </c>
    </row>
    <row r="49" customFormat="false" ht="12.75" hidden="false" customHeight="false" outlineLevel="0" collapsed="false">
      <c r="B49" s="13" t="n">
        <f aca="false">B48</f>
        <v>54</v>
      </c>
      <c r="C49" s="27" t="n">
        <v>38108</v>
      </c>
      <c r="D49" s="0" t="n">
        <f aca="false">Curve!L52</f>
        <v>3.376</v>
      </c>
      <c r="E49" s="0" t="n">
        <f aca="false">Curve!N51</f>
        <v>2.91</v>
      </c>
      <c r="F49" s="0" t="n">
        <f aca="false">Curve!G52</f>
        <v>0.2525</v>
      </c>
      <c r="G49" s="15" t="n">
        <f aca="false">Curve!F52</f>
        <v>0.068731876063783</v>
      </c>
      <c r="H49" s="0" t="n">
        <f aca="false">EOMONTH(C49,0)-C49+1</f>
        <v>31</v>
      </c>
      <c r="I49" s="16" t="n">
        <f aca="false">H49*$I$4</f>
        <v>620000</v>
      </c>
      <c r="J49" s="0" t="n">
        <f aca="false">Curve!C52</f>
        <v>0.781576820496953</v>
      </c>
      <c r="K49" s="16" t="n">
        <f aca="false">I49*J49</f>
        <v>484577.628708111</v>
      </c>
    </row>
    <row r="50" customFormat="false" ht="12.75" hidden="false" customHeight="false" outlineLevel="0" collapsed="false">
      <c r="B50" s="13" t="n">
        <f aca="false">B49</f>
        <v>54</v>
      </c>
      <c r="C50" s="27" t="n">
        <v>38139</v>
      </c>
      <c r="D50" s="0" t="n">
        <f aca="false">Curve!L53</f>
        <v>3.397</v>
      </c>
      <c r="E50" s="0" t="n">
        <f aca="false">Curve!N52</f>
        <v>2.891</v>
      </c>
      <c r="F50" s="0" t="n">
        <f aca="false">Curve!G53</f>
        <v>0.2525</v>
      </c>
      <c r="G50" s="15" t="n">
        <f aca="false">Curve!F53</f>
        <v>0.068734849083692</v>
      </c>
      <c r="H50" s="0" t="n">
        <f aca="false">EOMONTH(C50,0)-C50+1</f>
        <v>30</v>
      </c>
      <c r="I50" s="16" t="n">
        <f aca="false">H50*$I$4</f>
        <v>600000</v>
      </c>
      <c r="J50" s="0" t="n">
        <f aca="false">Curve!C53</f>
        <v>0.777098576073489</v>
      </c>
      <c r="K50" s="16" t="n">
        <f aca="false">I50*J50</f>
        <v>466259.145644094</v>
      </c>
    </row>
    <row r="51" customFormat="false" ht="12.75" hidden="false" customHeight="false" outlineLevel="0" collapsed="false">
      <c r="B51" s="13" t="n">
        <f aca="false">B50</f>
        <v>54</v>
      </c>
      <c r="C51" s="27" t="n">
        <v>38169</v>
      </c>
      <c r="D51" s="0" t="n">
        <f aca="false">Curve!L54</f>
        <v>3.419</v>
      </c>
      <c r="E51" s="0" t="n">
        <f aca="false">Curve!N53</f>
        <v>2.912</v>
      </c>
      <c r="F51" s="0" t="n">
        <f aca="false">Curve!G54</f>
        <v>0.25</v>
      </c>
      <c r="G51" s="15" t="n">
        <f aca="false">Curve!F54</f>
        <v>0.068752726291148</v>
      </c>
      <c r="H51" s="0" t="n">
        <f aca="false">EOMONTH(C51,0)-C51+1</f>
        <v>31</v>
      </c>
      <c r="I51" s="16" t="n">
        <f aca="false">H51*$I$4</f>
        <v>620000</v>
      </c>
      <c r="J51" s="0" t="n">
        <f aca="false">Curve!C54</f>
        <v>0.772746125473263</v>
      </c>
      <c r="K51" s="16" t="n">
        <f aca="false">I51*J51</f>
        <v>479102.597793423</v>
      </c>
    </row>
    <row r="52" customFormat="false" ht="12.75" hidden="false" customHeight="false" outlineLevel="0" collapsed="false">
      <c r="B52" s="13" t="n">
        <f aca="false">B51</f>
        <v>54</v>
      </c>
      <c r="C52" s="27" t="n">
        <v>38200</v>
      </c>
      <c r="D52" s="0" t="n">
        <f aca="false">Curve!L55</f>
        <v>3.44</v>
      </c>
      <c r="E52" s="0" t="n">
        <f aca="false">Curve!N54</f>
        <v>2.934</v>
      </c>
      <c r="F52" s="0" t="n">
        <f aca="false">Curve!G55</f>
        <v>0.25</v>
      </c>
      <c r="G52" s="15" t="n">
        <f aca="false">Curve!F55</f>
        <v>0.068788913799505</v>
      </c>
      <c r="H52" s="0" t="n">
        <f aca="false">EOMONTH(C52,0)-C52+1</f>
        <v>31</v>
      </c>
      <c r="I52" s="16" t="n">
        <f aca="false">H52*$I$4</f>
        <v>620000</v>
      </c>
      <c r="J52" s="0" t="n">
        <f aca="false">Curve!C55</f>
        <v>0.76822061714421</v>
      </c>
      <c r="K52" s="16" t="n">
        <f aca="false">I52*J52</f>
        <v>476296.78262941</v>
      </c>
    </row>
    <row r="53" customFormat="false" ht="12.75" hidden="false" customHeight="false" outlineLevel="0" collapsed="false">
      <c r="B53" s="13" t="n">
        <f aca="false">B52</f>
        <v>54</v>
      </c>
      <c r="C53" s="27" t="n">
        <v>38231</v>
      </c>
      <c r="D53" s="0" t="n">
        <f aca="false">Curve!L56</f>
        <v>3.429</v>
      </c>
      <c r="E53" s="0" t="n">
        <f aca="false">Curve!N55</f>
        <v>2.955</v>
      </c>
      <c r="F53" s="0" t="n">
        <f aca="false">Curve!G56</f>
        <v>0.25</v>
      </c>
      <c r="G53" s="15" t="n">
        <f aca="false">Curve!F56</f>
        <v>0.068825101308295</v>
      </c>
      <c r="H53" s="0" t="n">
        <f aca="false">EOMONTH(C53,0)-C53+1</f>
        <v>30</v>
      </c>
      <c r="I53" s="16" t="n">
        <f aca="false">H53*$I$4</f>
        <v>600000</v>
      </c>
      <c r="J53" s="0" t="n">
        <f aca="false">Curve!C56</f>
        <v>0.763717078492663</v>
      </c>
      <c r="K53" s="16" t="n">
        <f aca="false">I53*J53</f>
        <v>458230.247095598</v>
      </c>
    </row>
    <row r="54" customFormat="false" ht="12.75" hidden="false" customHeight="false" outlineLevel="0" collapsed="false">
      <c r="B54" s="13" t="n">
        <f aca="false">B53</f>
        <v>54</v>
      </c>
      <c r="C54" s="27" t="n">
        <v>38261</v>
      </c>
      <c r="D54" s="0" t="n">
        <f aca="false">Curve!L57</f>
        <v>3.443</v>
      </c>
      <c r="E54" s="0" t="n">
        <f aca="false">Curve!N56</f>
        <v>2.944</v>
      </c>
      <c r="F54" s="0" t="n">
        <f aca="false">Curve!G57</f>
        <v>0.25</v>
      </c>
      <c r="G54" s="15" t="n">
        <f aca="false">Curve!F57</f>
        <v>0.068860121478504</v>
      </c>
      <c r="H54" s="0" t="n">
        <f aca="false">EOMONTH(C54,0)-C54+1</f>
        <v>31</v>
      </c>
      <c r="I54" s="16" t="n">
        <f aca="false">H54*$I$4</f>
        <v>620000</v>
      </c>
      <c r="J54" s="0" t="n">
        <f aca="false">Curve!C57</f>
        <v>0.759379662354564</v>
      </c>
      <c r="K54" s="16" t="n">
        <f aca="false">I54*J54</f>
        <v>470815.39065983</v>
      </c>
    </row>
    <row r="55" customFormat="false" ht="12.75" hidden="false" customHeight="false" outlineLevel="0" collapsed="false">
      <c r="B55" s="13" t="n">
        <f aca="false">B54</f>
        <v>54</v>
      </c>
      <c r="C55" s="14" t="n">
        <v>38292</v>
      </c>
      <c r="D55" s="0" t="n">
        <f aca="false">Curve!L58</f>
        <v>3.36</v>
      </c>
      <c r="E55" s="0" t="n">
        <f aca="false">Curve!N57</f>
        <v>2.958</v>
      </c>
      <c r="F55" s="0" t="n">
        <f aca="false">Curve!G58</f>
        <v>0.2525</v>
      </c>
      <c r="G55" s="15" t="n">
        <f aca="false">Curve!F58</f>
        <v>0.068896308988145</v>
      </c>
      <c r="H55" s="0" t="n">
        <f aca="false">EOMONTH(C55,0)-C55+1</f>
        <v>30</v>
      </c>
      <c r="I55" s="16" t="n">
        <f aca="false">H55*$I$4</f>
        <v>600000</v>
      </c>
      <c r="J55" s="0" t="n">
        <f aca="false">Curve!C58</f>
        <v>0.754919134351091</v>
      </c>
      <c r="K55" s="16" t="n">
        <f aca="false">I55*J55</f>
        <v>452951.480610654</v>
      </c>
    </row>
    <row r="56" customFormat="false" ht="12.75" hidden="false" customHeight="false" outlineLevel="0" collapsed="false">
      <c r="B56" s="13" t="n">
        <f aca="false">B55</f>
        <v>54</v>
      </c>
      <c r="C56" s="14" t="n">
        <v>38322</v>
      </c>
      <c r="D56" s="0" t="n">
        <f aca="false">Curve!L59</f>
        <v>3.439</v>
      </c>
      <c r="E56" s="0" t="n">
        <f aca="false">Curve!N58</f>
        <v>3.05</v>
      </c>
      <c r="F56" s="0" t="n">
        <f aca="false">Curve!G59</f>
        <v>0.255</v>
      </c>
      <c r="G56" s="15" t="n">
        <f aca="false">Curve!F59</f>
        <v>0.068931329159179</v>
      </c>
      <c r="H56" s="0" t="n">
        <f aca="false">EOMONTH(C56,0)-C56+1</f>
        <v>31</v>
      </c>
      <c r="I56" s="16" t="n">
        <f aca="false">H56*$I$4</f>
        <v>620000</v>
      </c>
      <c r="J56" s="0" t="n">
        <f aca="false">Curve!C59</f>
        <v>0.750623200363452</v>
      </c>
      <c r="K56" s="16" t="n">
        <f aca="false">I56*J56</f>
        <v>465386.384225341</v>
      </c>
    </row>
    <row r="57" customFormat="false" ht="12.75" hidden="false" customHeight="false" outlineLevel="0" collapsed="false">
      <c r="B57" s="13" t="n">
        <f aca="false">B56</f>
        <v>54</v>
      </c>
      <c r="C57" s="14" t="n">
        <v>38353</v>
      </c>
      <c r="D57" s="0" t="n">
        <f aca="false">Curve!L60</f>
        <v>3.642</v>
      </c>
      <c r="E57" s="0" t="n">
        <f aca="false">Curve!N59</f>
        <v>3.129</v>
      </c>
      <c r="F57" s="0" t="n">
        <f aca="false">Curve!G60</f>
        <v>0.26</v>
      </c>
      <c r="G57" s="15" t="n">
        <f aca="false">Curve!F60</f>
        <v>0.068967516669674</v>
      </c>
      <c r="H57" s="0" t="n">
        <f aca="false">EOMONTH(C57,0)-C57+1</f>
        <v>31</v>
      </c>
      <c r="I57" s="16" t="n">
        <f aca="false">H57*$I$4</f>
        <v>620000</v>
      </c>
      <c r="J57" s="0" t="n">
        <f aca="false">Curve!C60</f>
        <v>0.746205391591786</v>
      </c>
      <c r="K57" s="16" t="n">
        <f aca="false">I57*J57</f>
        <v>462647.342786907</v>
      </c>
    </row>
    <row r="58" customFormat="false" ht="12.75" hidden="false" customHeight="false" outlineLevel="0" collapsed="false">
      <c r="B58" s="13" t="n">
        <f aca="false">B57</f>
        <v>54</v>
      </c>
      <c r="C58" s="14" t="n">
        <v>38384</v>
      </c>
      <c r="D58" s="0" t="n">
        <f aca="false">Curve!L61</f>
        <v>3.508</v>
      </c>
      <c r="E58" s="0" t="n">
        <f aca="false">Curve!N60</f>
        <v>3.332</v>
      </c>
      <c r="F58" s="0" t="n">
        <f aca="false">Curve!G61</f>
        <v>0.2475</v>
      </c>
      <c r="G58" s="15" t="n">
        <f aca="false">Curve!F61</f>
        <v>0.069003704180601</v>
      </c>
      <c r="H58" s="0" t="n">
        <f aca="false">EOMONTH(C58,0)-C58+1</f>
        <v>28</v>
      </c>
      <c r="I58" s="16" t="n">
        <f aca="false">H58*$I$4</f>
        <v>560000</v>
      </c>
      <c r="J58" s="0" t="n">
        <f aca="false">Curve!C61</f>
        <v>0.741809181047164</v>
      </c>
      <c r="K58" s="16" t="n">
        <f aca="false">I58*J58</f>
        <v>415413.141386412</v>
      </c>
    </row>
    <row r="59" customFormat="false" ht="12.75" hidden="false" customHeight="false" outlineLevel="0" collapsed="false">
      <c r="B59" s="13" t="n">
        <f aca="false">B58</f>
        <v>54</v>
      </c>
      <c r="C59" s="14" t="n">
        <v>38412</v>
      </c>
      <c r="D59" s="0" t="n">
        <f aca="false">Curve!L62</f>
        <v>3.344</v>
      </c>
      <c r="E59" s="0" t="n">
        <f aca="false">Curve!N61</f>
        <v>3.198</v>
      </c>
      <c r="F59" s="0" t="n">
        <f aca="false">Curve!G62</f>
        <v>0.2425</v>
      </c>
      <c r="G59" s="15" t="n">
        <f aca="false">Curve!F62</f>
        <v>0.069036389674715</v>
      </c>
      <c r="H59" s="0" t="n">
        <f aca="false">EOMONTH(C59,0)-C59+1</f>
        <v>31</v>
      </c>
      <c r="I59" s="16" t="n">
        <f aca="false">H59*$I$4</f>
        <v>620000</v>
      </c>
      <c r="J59" s="0" t="n">
        <f aca="false">Curve!C62</f>
        <v>0.737856911902517</v>
      </c>
      <c r="K59" s="16" t="n">
        <f aca="false">I59*J59</f>
        <v>457471.28537956</v>
      </c>
    </row>
    <row r="60" customFormat="false" ht="12.75" hidden="false" customHeight="false" outlineLevel="0" collapsed="false">
      <c r="B60" s="13" t="n">
        <f aca="false">B59</f>
        <v>54</v>
      </c>
      <c r="C60" s="14" t="n">
        <v>38443</v>
      </c>
      <c r="D60" s="0" t="n">
        <f aca="false">Curve!L63</f>
        <v>3.347</v>
      </c>
      <c r="E60" s="0" t="n">
        <f aca="false">Curve!N62</f>
        <v>3.034</v>
      </c>
      <c r="F60" s="0" t="n">
        <f aca="false">Curve!G63</f>
        <v>0.23</v>
      </c>
      <c r="G60" s="15" t="n">
        <f aca="false">Curve!F63</f>
        <v>0.069072577186467</v>
      </c>
      <c r="H60" s="0" t="n">
        <f aca="false">EOMONTH(C60,0)-C60+1</f>
        <v>30</v>
      </c>
      <c r="I60" s="16" t="n">
        <f aca="false">H60*$I$4</f>
        <v>600000</v>
      </c>
      <c r="J60" s="0" t="n">
        <f aca="false">Curve!C63</f>
        <v>0.733501600233752</v>
      </c>
      <c r="K60" s="16" t="n">
        <f aca="false">I60*J60</f>
        <v>440100.960140251</v>
      </c>
    </row>
    <row r="61" customFormat="false" ht="12.75" hidden="false" customHeight="false" outlineLevel="0" collapsed="false">
      <c r="B61" s="13" t="n">
        <f aca="false">B60</f>
        <v>54</v>
      </c>
      <c r="C61" s="14" t="n">
        <v>38473</v>
      </c>
      <c r="D61" s="0" t="n">
        <f aca="false">Curve!L64</f>
        <v>3.329</v>
      </c>
      <c r="E61" s="0" t="n">
        <f aca="false">Curve!N63</f>
        <v>2.862</v>
      </c>
      <c r="F61" s="0" t="n">
        <f aca="false">Curve!G64</f>
        <v>0.23</v>
      </c>
      <c r="G61" s="15" t="n">
        <f aca="false">Curve!F64</f>
        <v>0.069107597359543</v>
      </c>
      <c r="H61" s="0" t="n">
        <f aca="false">EOMONTH(C61,0)-C61+1</f>
        <v>31</v>
      </c>
      <c r="I61" s="16" t="n">
        <f aca="false">H61*$I$4</f>
        <v>620000</v>
      </c>
      <c r="J61" s="0" t="n">
        <f aca="false">Curve!C64</f>
        <v>0.729307140211692</v>
      </c>
      <c r="K61" s="16" t="n">
        <f aca="false">I61*J61</f>
        <v>452170.426931249</v>
      </c>
    </row>
    <row r="62" customFormat="false" ht="12.75" hidden="false" customHeight="false" outlineLevel="0" collapsed="false">
      <c r="B62" s="13" t="n">
        <f aca="false">B61</f>
        <v>54</v>
      </c>
      <c r="C62" s="14" t="n">
        <v>38504</v>
      </c>
      <c r="D62" s="0" t="n">
        <f aca="false">Curve!L65</f>
        <v>3.351</v>
      </c>
      <c r="E62" s="0" t="n">
        <f aca="false">Curve!N64</f>
        <v>2.844</v>
      </c>
      <c r="F62" s="0" t="n">
        <f aca="false">Curve!G65</f>
        <v>0.23</v>
      </c>
      <c r="G62" s="15" t="n">
        <f aca="false">Curve!F65</f>
        <v>0.069143784872148</v>
      </c>
      <c r="H62" s="0" t="n">
        <f aca="false">EOMONTH(C62,0)-C62+1</f>
        <v>30</v>
      </c>
      <c r="I62" s="16" t="n">
        <f aca="false">H62*$I$4</f>
        <v>600000</v>
      </c>
      <c r="J62" s="0" t="n">
        <f aca="false">Curve!C65</f>
        <v>0.724993828244513</v>
      </c>
      <c r="K62" s="16" t="n">
        <f aca="false">I62*J62</f>
        <v>434996.296946708</v>
      </c>
    </row>
    <row r="63" customFormat="false" ht="12.75" hidden="false" customHeight="false" outlineLevel="0" collapsed="false">
      <c r="B63" s="13" t="n">
        <f aca="false">B62</f>
        <v>54</v>
      </c>
      <c r="C63" s="14" t="n">
        <v>38534</v>
      </c>
      <c r="D63" s="0" t="n">
        <f aca="false">Curve!L66</f>
        <v>3.373</v>
      </c>
      <c r="E63" s="0" t="n">
        <f aca="false">Curve!N65</f>
        <v>2.866</v>
      </c>
      <c r="F63" s="0" t="n">
        <f aca="false">Curve!G66</f>
        <v>0.23</v>
      </c>
      <c r="G63" s="15" t="n">
        <f aca="false">Curve!F66</f>
        <v>0.069178805046049</v>
      </c>
      <c r="H63" s="0" t="n">
        <f aca="false">EOMONTH(C63,0)-C63+1</f>
        <v>31</v>
      </c>
      <c r="I63" s="16" t="n">
        <f aca="false">H63*$I$4</f>
        <v>620000</v>
      </c>
      <c r="J63" s="0" t="n">
        <f aca="false">Curve!C66</f>
        <v>0.720839872776848</v>
      </c>
      <c r="K63" s="16" t="n">
        <f aca="false">I63*J63</f>
        <v>446920.721121646</v>
      </c>
    </row>
    <row r="64" customFormat="false" ht="12.75" hidden="false" customHeight="false" outlineLevel="0" collapsed="false">
      <c r="B64" s="13" t="n">
        <f aca="false">B63</f>
        <v>54</v>
      </c>
      <c r="C64" s="14" t="n">
        <v>38565</v>
      </c>
      <c r="D64" s="0" t="n">
        <f aca="false">Curve!L67</f>
        <v>3.394</v>
      </c>
      <c r="E64" s="0" t="n">
        <f aca="false">Curve!N66</f>
        <v>2.888</v>
      </c>
      <c r="F64" s="0" t="n">
        <f aca="false">Curve!G67</f>
        <v>0.23</v>
      </c>
      <c r="G64" s="15" t="n">
        <f aca="false">Curve!F67</f>
        <v>0.069214992559506</v>
      </c>
      <c r="H64" s="0" t="n">
        <f aca="false">EOMONTH(C64,0)-C64+1</f>
        <v>31</v>
      </c>
      <c r="I64" s="16" t="n">
        <f aca="false">H64*$I$4</f>
        <v>620000</v>
      </c>
      <c r="J64" s="0" t="n">
        <f aca="false">Curve!C67</f>
        <v>0.716568270641841</v>
      </c>
      <c r="K64" s="16" t="n">
        <f aca="false">I64*J64</f>
        <v>444272.327797941</v>
      </c>
    </row>
    <row r="65" customFormat="false" ht="12.75" hidden="false" customHeight="false" outlineLevel="0" collapsed="false">
      <c r="B65" s="13" t="n">
        <f aca="false">B64</f>
        <v>54</v>
      </c>
      <c r="C65" s="14" t="n">
        <v>38596</v>
      </c>
      <c r="D65" s="0" t="n">
        <f aca="false">Curve!L68</f>
        <v>3.382</v>
      </c>
      <c r="E65" s="0" t="n">
        <f aca="false">Curve!N67</f>
        <v>2.909</v>
      </c>
      <c r="F65" s="0" t="n">
        <f aca="false">Curve!G68</f>
        <v>0.23</v>
      </c>
      <c r="G65" s="15" t="n">
        <f aca="false">Curve!F68</f>
        <v>0.069251180073396</v>
      </c>
      <c r="H65" s="0" t="n">
        <f aca="false">EOMONTH(C65,0)-C65+1</f>
        <v>30</v>
      </c>
      <c r="I65" s="16" t="n">
        <f aca="false">H65*$I$4</f>
        <v>600000</v>
      </c>
      <c r="J65" s="0" t="n">
        <f aca="false">Curve!C68</f>
        <v>0.712317754377275</v>
      </c>
      <c r="K65" s="16" t="n">
        <f aca="false">I65*J65</f>
        <v>427390.652626365</v>
      </c>
    </row>
    <row r="66" customFormat="false" ht="12.75" hidden="false" customHeight="false" outlineLevel="0" collapsed="false">
      <c r="B66" s="13" t="n">
        <f aca="false">B65</f>
        <v>54</v>
      </c>
      <c r="C66" s="14" t="n">
        <v>38626</v>
      </c>
      <c r="D66" s="0" t="n">
        <f aca="false">Curve!L69</f>
        <v>3.395</v>
      </c>
      <c r="E66" s="0" t="n">
        <f aca="false">Curve!N68</f>
        <v>2.897</v>
      </c>
      <c r="F66" s="0" t="n">
        <f aca="false">Curve!G69</f>
        <v>0.23</v>
      </c>
      <c r="G66" s="15" t="n">
        <f aca="false">Curve!F69</f>
        <v>0.069277921308819</v>
      </c>
      <c r="H66" s="0" t="n">
        <f aca="false">EOMONTH(C66,0)-C66+1</f>
        <v>31</v>
      </c>
      <c r="I66" s="16" t="n">
        <f aca="false">H66*$I$4</f>
        <v>620000</v>
      </c>
      <c r="J66" s="0" t="n">
        <f aca="false">Curve!C69</f>
        <v>0.708253062015898</v>
      </c>
      <c r="K66" s="16" t="n">
        <f aca="false">I66*J66</f>
        <v>439116.898449857</v>
      </c>
    </row>
    <row r="67" customFormat="false" ht="12.75" hidden="false" customHeight="false" outlineLevel="0" collapsed="false">
      <c r="B67" s="13" t="n">
        <f aca="false">B66</f>
        <v>54</v>
      </c>
      <c r="C67" s="27" t="n">
        <v>38657</v>
      </c>
      <c r="D67" s="11" t="n">
        <f aca="false">Curve!L70</f>
        <v>3.302</v>
      </c>
      <c r="E67" s="0" t="n">
        <f aca="false">Curve!N69</f>
        <v>2.91</v>
      </c>
      <c r="F67" s="11" t="n">
        <f aca="false">Curve!G70</f>
        <v>0.23</v>
      </c>
      <c r="G67" s="28" t="n">
        <f aca="false">Curve!F70</f>
        <v>0.069300601079592</v>
      </c>
      <c r="H67" s="11" t="n">
        <f aca="false">EOMONTH(C67,0)-C67+1</f>
        <v>30</v>
      </c>
      <c r="I67" s="24" t="n">
        <f aca="false">H67*$I$4</f>
        <v>600000</v>
      </c>
      <c r="J67" s="11" t="n">
        <f aca="false">Curve!C70</f>
        <v>0.704091463391641</v>
      </c>
      <c r="K67" s="24" t="n">
        <f aca="false">I67*J67</f>
        <v>422454.878034985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2000-09-08T13:26:17Z</dcterms:created>
  <dc:creator>zlu</dc:creator>
  <dc:description/>
  <dc:language>en-US</dc:language>
  <cp:lastModifiedBy>zlu</cp:lastModifiedBy>
  <cp:lastPrinted>2000-09-08T19:05:06Z</cp:lastPrinted>
  <cp:revision>0</cp:revision>
  <dc:subject/>
  <dc:title/>
</cp:coreProperties>
</file>