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Sheet1!$A$3:$N$82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<sst xmlns="http://schemas.openxmlformats.org/spreadsheetml/2006/main" count="289" uniqueCount="38">
  <si>
    <t xml:space="preserve">RHYTHMS NET CONNECTIONS, INC</t>
  </si>
  <si>
    <t xml:space="preserve">As of</t>
  </si>
  <si>
    <t xml:space="preserve">Amount</t>
  </si>
  <si>
    <t xml:space="preserve">Beginning Balance</t>
  </si>
  <si>
    <t xml:space="preserve">(C)</t>
  </si>
  <si>
    <t xml:space="preserve">TKR</t>
  </si>
  <si>
    <t xml:space="preserve">Security</t>
  </si>
  <si>
    <t xml:space="preserve">Trade Date</t>
  </si>
  <si>
    <t xml:space="preserve">Settle Date</t>
  </si>
  <si>
    <t xml:space="preserve">Trade Price</t>
  </si>
  <si>
    <t xml:space="preserve">Price X Shares</t>
  </si>
  <si>
    <t xml:space="preserve">Broker</t>
  </si>
  <si>
    <t xml:space="preserve">PRIME Broker</t>
  </si>
  <si>
    <t xml:space="preserve">Commission Rate</t>
  </si>
  <si>
    <t xml:space="preserve">Prime Broker Fees</t>
  </si>
  <si>
    <t xml:space="preserve">Net Comm./Fees</t>
  </si>
  <si>
    <t xml:space="preserve"> SEC Fees</t>
  </si>
  <si>
    <t xml:space="preserve">Cash</t>
  </si>
  <si>
    <t xml:space="preserve">Cost Recovery</t>
  </si>
  <si>
    <t xml:space="preserve">RTHM</t>
  </si>
  <si>
    <t xml:space="preserve">Rhythm</t>
  </si>
  <si>
    <t xml:space="preserve">MLCO</t>
  </si>
  <si>
    <t xml:space="preserve">Morgan Stanley</t>
  </si>
  <si>
    <t xml:space="preserve">LEHM</t>
  </si>
  <si>
    <t xml:space="preserve">HMQT</t>
  </si>
  <si>
    <t xml:space="preserve">INST</t>
  </si>
  <si>
    <t xml:space="preserve">TWPT</t>
  </si>
  <si>
    <t xml:space="preserve">SBSH</t>
  </si>
  <si>
    <t xml:space="preserve">POSIT</t>
  </si>
  <si>
    <t xml:space="preserve">FBCO</t>
  </si>
  <si>
    <t xml:space="preserve">INTX</t>
  </si>
  <si>
    <t xml:space="preserve">BEST</t>
  </si>
  <si>
    <t xml:space="preserve">RSSF</t>
  </si>
  <si>
    <t xml:space="preserve">Total Sells</t>
  </si>
  <si>
    <t xml:space="preserve">Remaining Position</t>
  </si>
  <si>
    <t xml:space="preserve">Average Price (w/o Sec Fees)</t>
  </si>
  <si>
    <t xml:space="preserve">(a) Pending trade settlement</t>
  </si>
  <si>
    <t xml:space="preserve">(b) Cost recovery accounting entry to be booked monthly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</si>
</sst>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"/>
    <numFmt numFmtId="166" formatCode="#,##0;\(#,##0\)"/>
    <numFmt numFmtId="167" formatCode="\$#,##0;&quot;($&quot;#,##0\)"/>
    <numFmt numFmtId="168" formatCode="_(* #,##0.00_);_(* \(#,##0.00\);_(* \-??_);_(@_)"/>
    <numFmt numFmtId="169" formatCode="_(* #,##0_);_(* \(#,##0\);_(* \-??_);_(@_)"/>
    <numFmt numFmtId="170" formatCode="#,##0.000000000000"/>
    <numFmt numFmtId="171" formatCode="[$-409]d\-mmm\-yy"/>
    <numFmt numFmtId="172" formatCode="\$#,##0.000;&quot;($&quot;#,##0.000\)"/>
    <numFmt numFmtId="173" formatCode="\$#,##0.00;&quot;($&quot;#,##0.00\)"/>
    <numFmt numFmtId="174" formatCode="\$#,##0.00"/>
    <numFmt numFmtId="175" formatCode="\$#,##0.00_);&quot;($&quot;#,##0.00\)"/>
    <numFmt numFmtId="176" formatCode="#,##0.0000"/>
    <numFmt numFmtId="177" formatCode="\$#,##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3.56"/>
    <col collapsed="false" customWidth="true" hidden="false" outlineLevel="0" max="3" min="3" style="0" width="17.7"/>
    <col collapsed="false" customWidth="true" hidden="false" outlineLevel="0" max="4" min="4" style="0" width="10.56"/>
    <col collapsed="false" customWidth="true" hidden="false" outlineLevel="0" max="5" min="5" style="0" width="10.28"/>
    <col collapsed="false" customWidth="true" hidden="false" outlineLevel="0" max="6" min="6" style="0" width="10.99"/>
    <col collapsed="false" customWidth="true" hidden="false" outlineLevel="0" max="7" min="7" style="0" width="18.56"/>
    <col collapsed="false" customWidth="true" hidden="false" outlineLevel="0" max="8" min="8" style="0" width="8.41"/>
    <col collapsed="false" customWidth="true" hidden="false" outlineLevel="0" max="9" min="9" style="0" width="13.7"/>
    <col collapsed="false" customWidth="true" hidden="false" outlineLevel="0" max="10" min="10" style="0" width="16.7"/>
    <col collapsed="false" customWidth="true" hidden="false" outlineLevel="0" max="11" min="11" style="0" width="17.28"/>
    <col collapsed="false" customWidth="true" hidden="false" outlineLevel="0" max="12" min="12" style="0" width="15.28"/>
    <col collapsed="false" customWidth="true" hidden="false" outlineLevel="0" max="13" min="13" style="0" width="9.99"/>
    <col collapsed="false" customWidth="true" hidden="false" outlineLevel="0" max="14" min="14" style="0" width="16.13"/>
    <col collapsed="false" customWidth="true" hidden="false" outlineLevel="0" max="15" min="15" style="0" width="3.14"/>
    <col collapsed="false" customWidth="true" hidden="false" outlineLevel="0" max="16" min="16" style="0" width="13.85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n">
        <f aca="true">NOW()</f>
        <v>45926.9647481322</v>
      </c>
    </row>
    <row r="5" customFormat="false" ht="13.5" hidden="false" customHeight="false" outlineLevel="0" collapsed="false">
      <c r="E5" s="4" t="s">
        <v>2</v>
      </c>
      <c r="F5" s="5"/>
      <c r="G5" s="5"/>
    </row>
    <row r="6" customFormat="false" ht="13.5" hidden="false" customHeight="false" outlineLevel="0" collapsed="false">
      <c r="C6" s="6" t="s">
        <v>3</v>
      </c>
      <c r="E6" s="7" t="n">
        <v>5393258</v>
      </c>
      <c r="F6" s="6" t="s">
        <v>4</v>
      </c>
      <c r="G6" s="6"/>
      <c r="N6" s="8"/>
      <c r="O6" s="8"/>
    </row>
    <row r="7" customFormat="false" ht="12.75" hidden="false" customHeight="false" outlineLevel="0" collapsed="false">
      <c r="M7" s="9"/>
    </row>
    <row r="8" customFormat="false" ht="12.75" hidden="false" customHeight="false" outlineLevel="0" collapsed="false">
      <c r="A8" s="10" t="s">
        <v>5</v>
      </c>
      <c r="B8" s="11" t="s">
        <v>6</v>
      </c>
      <c r="C8" s="12" t="s">
        <v>7</v>
      </c>
      <c r="D8" s="12" t="s">
        <v>8</v>
      </c>
      <c r="E8" s="4" t="s">
        <v>2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/>
      <c r="P8" s="13" t="s">
        <v>18</v>
      </c>
    </row>
    <row r="9" customFormat="false" ht="12.75" hidden="false" customHeight="false" outlineLevel="0" collapsed="false">
      <c r="A9" s="14" t="s">
        <v>19</v>
      </c>
      <c r="B9" s="15" t="s">
        <v>20</v>
      </c>
      <c r="C9" s="16" t="n">
        <v>36634</v>
      </c>
      <c r="D9" s="16" t="n">
        <f aca="false">+C9+3</f>
        <v>36637</v>
      </c>
      <c r="E9" s="17" t="n">
        <v>-70000</v>
      </c>
      <c r="F9" s="18" t="n">
        <v>24.6188</v>
      </c>
      <c r="G9" s="18" t="n">
        <f aca="false">E9*F9</f>
        <v>-1723316</v>
      </c>
      <c r="H9" s="18" t="s">
        <v>21</v>
      </c>
      <c r="I9" s="18" t="s">
        <v>22</v>
      </c>
      <c r="J9" s="19" t="n">
        <v>0</v>
      </c>
      <c r="K9" s="20" t="n">
        <v>0</v>
      </c>
      <c r="L9" s="20" t="n">
        <f aca="false">+J9*E9</f>
        <v>-0</v>
      </c>
      <c r="M9" s="20" t="n">
        <f aca="false">E9*F9/30000</f>
        <v>-57.4438666666667</v>
      </c>
      <c r="N9" s="21" t="n">
        <f aca="false">-E9*F9+L9+M9</f>
        <v>1723258.55613333</v>
      </c>
      <c r="O9" s="21"/>
      <c r="P9" s="22" t="n">
        <f aca="false">E9*0.01</f>
        <v>-700</v>
      </c>
    </row>
    <row r="10" customFormat="false" ht="12.75" hidden="false" customHeight="false" outlineLevel="0" collapsed="false">
      <c r="A10" s="14" t="s">
        <v>19</v>
      </c>
      <c r="B10" s="15" t="s">
        <v>20</v>
      </c>
      <c r="C10" s="16" t="n">
        <v>36635</v>
      </c>
      <c r="D10" s="16" t="n">
        <f aca="false">+C10+5</f>
        <v>36640</v>
      </c>
      <c r="E10" s="17" t="n">
        <v>-100000</v>
      </c>
      <c r="F10" s="18" t="n">
        <v>22.8672</v>
      </c>
      <c r="G10" s="18" t="n">
        <f aca="false">E10*F10</f>
        <v>-2286720</v>
      </c>
      <c r="H10" s="18" t="s">
        <v>21</v>
      </c>
      <c r="I10" s="18" t="s">
        <v>22</v>
      </c>
      <c r="J10" s="19" t="n">
        <v>0</v>
      </c>
      <c r="K10" s="20" t="n">
        <v>0</v>
      </c>
      <c r="L10" s="20" t="n">
        <f aca="false">+J10*E10</f>
        <v>-0</v>
      </c>
      <c r="M10" s="20" t="n">
        <f aca="false">E10*F10/30000</f>
        <v>-76.224</v>
      </c>
      <c r="N10" s="21" t="n">
        <f aca="false">-E10*F10+L10+M10</f>
        <v>2286643.776</v>
      </c>
      <c r="O10" s="21"/>
      <c r="P10" s="22" t="n">
        <f aca="false">E10*0.01</f>
        <v>-1000</v>
      </c>
    </row>
    <row r="11" customFormat="false" ht="12.75" hidden="false" customHeight="false" outlineLevel="0" collapsed="false">
      <c r="A11" s="14" t="s">
        <v>19</v>
      </c>
      <c r="B11" s="15" t="s">
        <v>20</v>
      </c>
      <c r="C11" s="16" t="n">
        <v>36642</v>
      </c>
      <c r="D11" s="16" t="n">
        <f aca="false">+C11+5</f>
        <v>36647</v>
      </c>
      <c r="E11" s="17" t="n">
        <v>-50000</v>
      </c>
      <c r="F11" s="18" t="n">
        <v>20.1125</v>
      </c>
      <c r="G11" s="18" t="n">
        <f aca="false">E11*F11</f>
        <v>-1005625</v>
      </c>
      <c r="H11" s="18" t="s">
        <v>21</v>
      </c>
      <c r="I11" s="18" t="s">
        <v>22</v>
      </c>
      <c r="J11" s="19" t="n">
        <v>0</v>
      </c>
      <c r="K11" s="20" t="n">
        <v>0</v>
      </c>
      <c r="L11" s="20" t="n">
        <f aca="false">+J11*E11</f>
        <v>-0</v>
      </c>
      <c r="M11" s="20" t="n">
        <f aca="false">E11*F11/30000</f>
        <v>-33.5208333333333</v>
      </c>
      <c r="N11" s="21" t="n">
        <f aca="false">-E11*F11+L11+M11</f>
        <v>1005591.47916667</v>
      </c>
      <c r="O11" s="21"/>
      <c r="P11" s="22" t="n">
        <f aca="false">E11*0.01</f>
        <v>-500</v>
      </c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v>36644</v>
      </c>
      <c r="D12" s="16" t="n">
        <f aca="false">+C12+5</f>
        <v>36649</v>
      </c>
      <c r="E12" s="17" t="n">
        <v>-100000</v>
      </c>
      <c r="F12" s="18" t="n">
        <v>20.7156</v>
      </c>
      <c r="G12" s="18" t="n">
        <f aca="false">E12*F12</f>
        <v>-2071560</v>
      </c>
      <c r="H12" s="18" t="s">
        <v>21</v>
      </c>
      <c r="I12" s="18" t="s">
        <v>22</v>
      </c>
      <c r="J12" s="19" t="n">
        <v>0</v>
      </c>
      <c r="K12" s="20" t="n">
        <v>0</v>
      </c>
      <c r="L12" s="20" t="n">
        <f aca="false">+J12*E12</f>
        <v>-0</v>
      </c>
      <c r="M12" s="20" t="n">
        <f aca="false">E12*F12/30000</f>
        <v>-69.052</v>
      </c>
      <c r="N12" s="21" t="n">
        <f aca="false">-E12*F12+L12+M12</f>
        <v>2071490.948</v>
      </c>
      <c r="O12" s="21"/>
      <c r="P12" s="22" t="n">
        <f aca="false">E12*0.01</f>
        <v>-1000</v>
      </c>
    </row>
    <row r="13" customFormat="false" ht="12.75" hidden="false" customHeight="false" outlineLevel="0" collapsed="false">
      <c r="A13" s="14" t="s">
        <v>19</v>
      </c>
      <c r="B13" s="15" t="s">
        <v>20</v>
      </c>
      <c r="C13" s="16" t="n">
        <v>36647</v>
      </c>
      <c r="D13" s="16" t="n">
        <f aca="false">+C13+3</f>
        <v>36650</v>
      </c>
      <c r="E13" s="17" t="n">
        <v>-127500</v>
      </c>
      <c r="F13" s="18" t="n">
        <v>22.6176</v>
      </c>
      <c r="G13" s="18" t="n">
        <f aca="false">E13*F13</f>
        <v>-2883744</v>
      </c>
      <c r="H13" s="18" t="s">
        <v>21</v>
      </c>
      <c r="I13" s="18" t="s">
        <v>22</v>
      </c>
      <c r="J13" s="19" t="n">
        <v>0</v>
      </c>
      <c r="K13" s="20" t="n">
        <v>0</v>
      </c>
      <c r="L13" s="20" t="n">
        <f aca="false">+J13*E13</f>
        <v>-0</v>
      </c>
      <c r="M13" s="20" t="n">
        <f aca="false">E13*F13/30000</f>
        <v>-96.1248</v>
      </c>
      <c r="N13" s="21" t="n">
        <f aca="false">-E13*F13+L13+M13</f>
        <v>2883647.8752</v>
      </c>
      <c r="O13" s="21"/>
      <c r="P13" s="22" t="n">
        <f aca="false">E13*0.01</f>
        <v>-1275</v>
      </c>
    </row>
    <row r="14" customFormat="false" ht="12.75" hidden="false" customHeight="false" outlineLevel="0" collapsed="false">
      <c r="A14" s="14" t="s">
        <v>19</v>
      </c>
      <c r="B14" s="15" t="s">
        <v>20</v>
      </c>
      <c r="C14" s="16" t="n">
        <v>36648</v>
      </c>
      <c r="D14" s="16" t="n">
        <f aca="false">+C14+3</f>
        <v>36651</v>
      </c>
      <c r="E14" s="17" t="n">
        <v>-50000</v>
      </c>
      <c r="F14" s="18" t="n">
        <v>22.8125</v>
      </c>
      <c r="G14" s="18" t="n">
        <f aca="false">E14*F14</f>
        <v>-1140625</v>
      </c>
      <c r="H14" s="18" t="s">
        <v>21</v>
      </c>
      <c r="I14" s="18" t="s">
        <v>22</v>
      </c>
      <c r="J14" s="19" t="n">
        <v>0</v>
      </c>
      <c r="K14" s="20" t="n">
        <v>0</v>
      </c>
      <c r="L14" s="20" t="n">
        <f aca="false">+J14*E14</f>
        <v>-0</v>
      </c>
      <c r="M14" s="20" t="n">
        <f aca="false">E14*F14/30000</f>
        <v>-38.0208333333333</v>
      </c>
      <c r="N14" s="21" t="n">
        <f aca="false">-E14*F14+L14+M14</f>
        <v>1140586.97916667</v>
      </c>
      <c r="O14" s="21"/>
      <c r="P14" s="22" t="n">
        <f aca="false">E14*0.01</f>
        <v>-500</v>
      </c>
    </row>
    <row r="15" customFormat="false" ht="12.75" hidden="false" customHeight="false" outlineLevel="0" collapsed="false">
      <c r="A15" s="14" t="s">
        <v>19</v>
      </c>
      <c r="B15" s="15" t="s">
        <v>20</v>
      </c>
      <c r="C15" s="16" t="n">
        <v>36655</v>
      </c>
      <c r="D15" s="16" t="n">
        <f aca="false">+C15+3</f>
        <v>36658</v>
      </c>
      <c r="E15" s="17" t="n">
        <v>-20000</v>
      </c>
      <c r="F15" s="18" t="n">
        <v>24</v>
      </c>
      <c r="G15" s="18" t="n">
        <f aca="false">E15*F15</f>
        <v>-480000</v>
      </c>
      <c r="H15" s="18" t="s">
        <v>21</v>
      </c>
      <c r="I15" s="18" t="s">
        <v>22</v>
      </c>
      <c r="J15" s="19" t="n">
        <v>0</v>
      </c>
      <c r="K15" s="20" t="n">
        <v>0</v>
      </c>
      <c r="L15" s="20" t="n">
        <f aca="false">+J15*E15</f>
        <v>-0</v>
      </c>
      <c r="M15" s="20" t="n">
        <f aca="false">E15*F15/30000</f>
        <v>-16</v>
      </c>
      <c r="N15" s="21" t="n">
        <f aca="false">-E15*F15+L15+M15</f>
        <v>479984</v>
      </c>
      <c r="O15" s="21"/>
      <c r="P15" s="22" t="n">
        <f aca="false">E15*0.01</f>
        <v>-200</v>
      </c>
    </row>
    <row r="16" customFormat="false" ht="12.75" hidden="false" customHeight="false" outlineLevel="0" collapsed="false">
      <c r="A16" s="14" t="s">
        <v>19</v>
      </c>
      <c r="B16" s="15" t="s">
        <v>20</v>
      </c>
      <c r="C16" s="16" t="n">
        <v>36664</v>
      </c>
      <c r="D16" s="16" t="n">
        <f aca="false">+C16+5</f>
        <v>36669</v>
      </c>
      <c r="E16" s="17" t="n">
        <v>-100000</v>
      </c>
      <c r="F16" s="18" t="n">
        <v>23</v>
      </c>
      <c r="G16" s="18" t="n">
        <f aca="false">E16*F16</f>
        <v>-2300000</v>
      </c>
      <c r="H16" s="18" t="s">
        <v>21</v>
      </c>
      <c r="I16" s="18" t="s">
        <v>22</v>
      </c>
      <c r="J16" s="19" t="n">
        <v>0</v>
      </c>
      <c r="K16" s="20" t="n">
        <v>0</v>
      </c>
      <c r="L16" s="20" t="n">
        <f aca="false">+J16*E16</f>
        <v>-0</v>
      </c>
      <c r="M16" s="20" t="n">
        <f aca="false">E16*F16/30000</f>
        <v>-76.6666666666667</v>
      </c>
      <c r="N16" s="21" t="n">
        <f aca="false">-E16*F16+L16+M16</f>
        <v>2299923.33333333</v>
      </c>
      <c r="O16" s="21"/>
      <c r="P16" s="22" t="n">
        <f aca="false">E16*0.01</f>
        <v>-1000</v>
      </c>
    </row>
    <row r="17" customFormat="false" ht="12.75" hidden="false" customHeight="false" outlineLevel="0" collapsed="false">
      <c r="A17" s="14" t="s">
        <v>19</v>
      </c>
      <c r="B17" s="15" t="s">
        <v>20</v>
      </c>
      <c r="C17" s="16" t="n">
        <v>36696</v>
      </c>
      <c r="D17" s="16" t="n">
        <f aca="false">+C17+3</f>
        <v>36699</v>
      </c>
      <c r="E17" s="17" t="n">
        <v>-100000</v>
      </c>
      <c r="F17" s="18" t="n">
        <v>13.7125</v>
      </c>
      <c r="G17" s="18" t="n">
        <f aca="false">E17*F17</f>
        <v>-1371250</v>
      </c>
      <c r="H17" s="18" t="s">
        <v>21</v>
      </c>
      <c r="I17" s="18" t="s">
        <v>22</v>
      </c>
      <c r="J17" s="19" t="n">
        <v>0</v>
      </c>
      <c r="K17" s="20" t="n">
        <v>0</v>
      </c>
      <c r="L17" s="20" t="n">
        <f aca="false">+J17*E17</f>
        <v>-0</v>
      </c>
      <c r="M17" s="20" t="n">
        <f aca="false">E17*F17/30000</f>
        <v>-45.7083333333333</v>
      </c>
      <c r="N17" s="21" t="n">
        <f aca="false">-E17*F17+L17+M17</f>
        <v>1371204.29166667</v>
      </c>
      <c r="O17" s="21"/>
      <c r="P17" s="22" t="n">
        <f aca="false">E17*0.01</f>
        <v>-1000</v>
      </c>
    </row>
    <row r="18" customFormat="false" ht="12.75" hidden="false" customHeight="false" outlineLevel="0" collapsed="false">
      <c r="A18" s="14" t="s">
        <v>19</v>
      </c>
      <c r="B18" s="15" t="s">
        <v>20</v>
      </c>
      <c r="C18" s="16" t="n">
        <v>36697</v>
      </c>
      <c r="D18" s="16" t="n">
        <f aca="false">+C18+3</f>
        <v>36700</v>
      </c>
      <c r="E18" s="17" t="n">
        <v>-25000</v>
      </c>
      <c r="F18" s="18" t="n">
        <v>13.125</v>
      </c>
      <c r="G18" s="18" t="n">
        <f aca="false">E18*F18</f>
        <v>-328125</v>
      </c>
      <c r="H18" s="18" t="s">
        <v>23</v>
      </c>
      <c r="I18" s="18" t="s">
        <v>22</v>
      </c>
      <c r="J18" s="19" t="n">
        <v>0</v>
      </c>
      <c r="K18" s="20" t="n">
        <v>0</v>
      </c>
      <c r="L18" s="20" t="n">
        <f aca="false">+J18*E18</f>
        <v>-0</v>
      </c>
      <c r="M18" s="20" t="n">
        <f aca="false">E18*F18/30000</f>
        <v>-10.9375</v>
      </c>
      <c r="N18" s="21" t="n">
        <f aca="false">-E18*F18+L18+M18</f>
        <v>328114.0625</v>
      </c>
      <c r="O18" s="21"/>
      <c r="P18" s="22" t="n">
        <f aca="false">E18*0.01</f>
        <v>-250</v>
      </c>
    </row>
    <row r="19" customFormat="false" ht="12.75" hidden="false" customHeight="false" outlineLevel="0" collapsed="false">
      <c r="A19" s="14" t="s">
        <v>19</v>
      </c>
      <c r="B19" s="15" t="s">
        <v>20</v>
      </c>
      <c r="C19" s="16" t="n">
        <v>36698</v>
      </c>
      <c r="D19" s="16" t="n">
        <f aca="false">+C19+5</f>
        <v>36703</v>
      </c>
      <c r="E19" s="17" t="n">
        <v>-50000</v>
      </c>
      <c r="F19" s="18" t="n">
        <v>13</v>
      </c>
      <c r="G19" s="18" t="n">
        <f aca="false">E19*F19</f>
        <v>-650000</v>
      </c>
      <c r="H19" s="18" t="s">
        <v>21</v>
      </c>
      <c r="I19" s="18" t="s">
        <v>22</v>
      </c>
      <c r="J19" s="19" t="n">
        <v>0</v>
      </c>
      <c r="K19" s="20" t="n">
        <v>0</v>
      </c>
      <c r="L19" s="20" t="n">
        <f aca="false">+J19*E19</f>
        <v>-0</v>
      </c>
      <c r="M19" s="20" t="n">
        <f aca="false">E19*F19/30000</f>
        <v>-21.6666666666667</v>
      </c>
      <c r="N19" s="21" t="n">
        <f aca="false">-E19*F19+L19+M19</f>
        <v>649978.333333333</v>
      </c>
      <c r="O19" s="21"/>
      <c r="P19" s="22" t="n">
        <f aca="false">E19*0.01</f>
        <v>-500</v>
      </c>
    </row>
    <row r="20" customFormat="false" ht="12.75" hidden="false" customHeight="false" outlineLevel="0" collapsed="false">
      <c r="A20" s="14" t="s">
        <v>19</v>
      </c>
      <c r="B20" s="15" t="s">
        <v>20</v>
      </c>
      <c r="C20" s="16" t="n">
        <v>36699</v>
      </c>
      <c r="D20" s="16" t="n">
        <f aca="false">+C20+5</f>
        <v>36704</v>
      </c>
      <c r="E20" s="17" t="n">
        <v>-100000</v>
      </c>
      <c r="F20" s="18" t="n">
        <v>13.2844</v>
      </c>
      <c r="G20" s="18" t="n">
        <f aca="false">E20*F20</f>
        <v>-1328440</v>
      </c>
      <c r="H20" s="18" t="s">
        <v>24</v>
      </c>
      <c r="I20" s="18" t="s">
        <v>22</v>
      </c>
      <c r="J20" s="19" t="n">
        <v>0</v>
      </c>
      <c r="K20" s="20" t="n">
        <v>0</v>
      </c>
      <c r="L20" s="20" t="n">
        <f aca="false">+J20*E20</f>
        <v>-0</v>
      </c>
      <c r="M20" s="20" t="n">
        <f aca="false">E20*F20/30000</f>
        <v>-44.2813333333333</v>
      </c>
      <c r="N20" s="21" t="n">
        <f aca="false">-E20*F20+L20+M20</f>
        <v>1328395.71866667</v>
      </c>
      <c r="O20" s="21"/>
      <c r="P20" s="22" t="n">
        <f aca="false">E20*0.01</f>
        <v>-1000</v>
      </c>
    </row>
    <row r="21" customFormat="false" ht="12.75" hidden="false" customHeight="false" outlineLevel="0" collapsed="false">
      <c r="A21" s="14" t="s">
        <v>19</v>
      </c>
      <c r="B21" s="15" t="s">
        <v>20</v>
      </c>
      <c r="C21" s="16" t="n">
        <v>36700</v>
      </c>
      <c r="D21" s="16" t="n">
        <f aca="false">+C21+5</f>
        <v>36705</v>
      </c>
      <c r="E21" s="17" t="n">
        <v>-8300</v>
      </c>
      <c r="F21" s="18" t="n">
        <v>13.7252</v>
      </c>
      <c r="G21" s="18" t="n">
        <f aca="false">E21*F21</f>
        <v>-113919.16</v>
      </c>
      <c r="H21" s="18" t="s">
        <v>25</v>
      </c>
      <c r="I21" s="18" t="s">
        <v>22</v>
      </c>
      <c r="J21" s="19" t="n">
        <v>0.045</v>
      </c>
      <c r="K21" s="20" t="n">
        <v>0</v>
      </c>
      <c r="L21" s="20" t="n">
        <f aca="false">+J21*E21</f>
        <v>-373.5</v>
      </c>
      <c r="M21" s="20" t="n">
        <f aca="false">E21*F21/30000</f>
        <v>-3.79730533333333</v>
      </c>
      <c r="N21" s="21" t="n">
        <f aca="false">-E21*F21+L21+M21</f>
        <v>113541.862694667</v>
      </c>
      <c r="O21" s="21"/>
      <c r="P21" s="22" t="n">
        <f aca="false">E21*0.01</f>
        <v>-83</v>
      </c>
    </row>
    <row r="22" customFormat="false" ht="12.75" hidden="false" customHeight="false" outlineLevel="0" collapsed="false">
      <c r="A22" s="14" t="s">
        <v>19</v>
      </c>
      <c r="B22" s="15" t="s">
        <v>20</v>
      </c>
      <c r="C22" s="16" t="n">
        <v>36700</v>
      </c>
      <c r="D22" s="16" t="n">
        <f aca="false">+C22+5</f>
        <v>36705</v>
      </c>
      <c r="E22" s="17" t="n">
        <v>-15000</v>
      </c>
      <c r="F22" s="18" t="n">
        <v>13.1458</v>
      </c>
      <c r="G22" s="18" t="n">
        <f aca="false">E22*F22</f>
        <v>-197187</v>
      </c>
      <c r="H22" s="18" t="s">
        <v>24</v>
      </c>
      <c r="I22" s="18" t="s">
        <v>22</v>
      </c>
      <c r="J22" s="19" t="n">
        <v>0</v>
      </c>
      <c r="K22" s="20" t="n">
        <v>0</v>
      </c>
      <c r="L22" s="20" t="n">
        <f aca="false">+J22*E22</f>
        <v>-0</v>
      </c>
      <c r="M22" s="20" t="n">
        <f aca="false">E22*F22/30000</f>
        <v>-6.5729</v>
      </c>
      <c r="N22" s="21" t="n">
        <f aca="false">-E22*F22+L22+M22</f>
        <v>197180.4271</v>
      </c>
      <c r="O22" s="21"/>
      <c r="P22" s="22" t="n">
        <f aca="false">E22*0.01</f>
        <v>-150</v>
      </c>
    </row>
    <row r="23" customFormat="false" ht="12.75" hidden="false" customHeight="false" outlineLevel="0" collapsed="false">
      <c r="A23" s="14" t="s">
        <v>19</v>
      </c>
      <c r="B23" s="15" t="s">
        <v>20</v>
      </c>
      <c r="C23" s="16" t="n">
        <v>36703</v>
      </c>
      <c r="D23" s="16" t="n">
        <f aca="false">+C23+5</f>
        <v>36708</v>
      </c>
      <c r="E23" s="17" t="n">
        <v>-126700</v>
      </c>
      <c r="F23" s="18" t="n">
        <v>13.6415</v>
      </c>
      <c r="G23" s="18" t="n">
        <f aca="false">E23*F23</f>
        <v>-1728378.05</v>
      </c>
      <c r="H23" s="18" t="s">
        <v>26</v>
      </c>
      <c r="I23" s="18" t="s">
        <v>22</v>
      </c>
      <c r="J23" s="19" t="n">
        <v>0</v>
      </c>
      <c r="K23" s="20" t="n">
        <v>0</v>
      </c>
      <c r="L23" s="20" t="n">
        <f aca="false">+J23*E23</f>
        <v>-0</v>
      </c>
      <c r="M23" s="20" t="n">
        <f aca="false">E23*F23/30000</f>
        <v>-57.6126016666667</v>
      </c>
      <c r="N23" s="21" t="n">
        <f aca="false">-E23*F23+L23+M23</f>
        <v>1728320.43739833</v>
      </c>
      <c r="O23" s="21"/>
      <c r="P23" s="22" t="n">
        <f aca="false">E23*0.01</f>
        <v>-1267</v>
      </c>
    </row>
    <row r="24" customFormat="false" ht="12.75" hidden="false" customHeight="false" outlineLevel="0" collapsed="false">
      <c r="A24" s="14" t="s">
        <v>19</v>
      </c>
      <c r="B24" s="15" t="s">
        <v>20</v>
      </c>
      <c r="C24" s="16" t="n">
        <v>36704</v>
      </c>
      <c r="D24" s="16" t="n">
        <f aca="false">+C24+3</f>
        <v>36707</v>
      </c>
      <c r="E24" s="17" t="n">
        <v>-40000</v>
      </c>
      <c r="F24" s="18" t="n">
        <v>13.1172</v>
      </c>
      <c r="G24" s="18" t="n">
        <f aca="false">E24*F24</f>
        <v>-524688</v>
      </c>
      <c r="H24" s="18" t="s">
        <v>26</v>
      </c>
      <c r="I24" s="18" t="s">
        <v>22</v>
      </c>
      <c r="J24" s="19" t="n">
        <v>0</v>
      </c>
      <c r="K24" s="20" t="n">
        <v>0</v>
      </c>
      <c r="L24" s="20" t="n">
        <f aca="false">+J24*E24</f>
        <v>-0</v>
      </c>
      <c r="M24" s="20" t="n">
        <f aca="false">E24*F24/30000</f>
        <v>-17.4896</v>
      </c>
      <c r="N24" s="21" t="n">
        <f aca="false">-E24*F24+L24+M24</f>
        <v>524670.5104</v>
      </c>
      <c r="O24" s="21"/>
      <c r="P24" s="22" t="n">
        <f aca="false">E24*0.01</f>
        <v>-400</v>
      </c>
    </row>
    <row r="25" customFormat="false" ht="12.75" hidden="false" customHeight="false" outlineLevel="0" collapsed="false">
      <c r="A25" s="14" t="s">
        <v>19</v>
      </c>
      <c r="B25" s="15" t="s">
        <v>20</v>
      </c>
      <c r="C25" s="16" t="n">
        <v>36705</v>
      </c>
      <c r="D25" s="16" t="n">
        <f aca="false">+C25+5</f>
        <v>36710</v>
      </c>
      <c r="E25" s="17" t="n">
        <v>-50000</v>
      </c>
      <c r="F25" s="18" t="n">
        <v>13</v>
      </c>
      <c r="G25" s="18" t="n">
        <f aca="false">E25*F25</f>
        <v>-650000</v>
      </c>
      <c r="H25" s="18" t="s">
        <v>24</v>
      </c>
      <c r="I25" s="18" t="s">
        <v>22</v>
      </c>
      <c r="J25" s="19" t="n">
        <v>0</v>
      </c>
      <c r="K25" s="20" t="n">
        <v>0</v>
      </c>
      <c r="L25" s="20" t="n">
        <f aca="false">+J25*E25</f>
        <v>-0</v>
      </c>
      <c r="M25" s="20" t="n">
        <f aca="false">E25*F25/30000</f>
        <v>-21.6666666666667</v>
      </c>
      <c r="N25" s="21" t="n">
        <f aca="false">-E25*F25+L25+M25</f>
        <v>649978.333333333</v>
      </c>
      <c r="O25" s="21"/>
      <c r="P25" s="22" t="n">
        <f aca="false">E25*0.01</f>
        <v>-500</v>
      </c>
    </row>
    <row r="26" customFormat="false" ht="12.75" hidden="false" customHeight="false" outlineLevel="0" collapsed="false">
      <c r="A26" s="14" t="s">
        <v>19</v>
      </c>
      <c r="B26" s="15" t="s">
        <v>20</v>
      </c>
      <c r="C26" s="16" t="n">
        <v>36705</v>
      </c>
      <c r="D26" s="16" t="n">
        <f aca="false">+C26+5</f>
        <v>36710</v>
      </c>
      <c r="E26" s="17" t="n">
        <v>-10000</v>
      </c>
      <c r="F26" s="18" t="n">
        <v>13</v>
      </c>
      <c r="G26" s="18" t="n">
        <f aca="false">E26*F26</f>
        <v>-130000</v>
      </c>
      <c r="H26" s="18" t="s">
        <v>21</v>
      </c>
      <c r="I26" s="18" t="s">
        <v>22</v>
      </c>
      <c r="J26" s="19" t="n">
        <v>0</v>
      </c>
      <c r="K26" s="20" t="n">
        <v>0</v>
      </c>
      <c r="L26" s="20" t="n">
        <f aca="false">+J26*E26</f>
        <v>-0</v>
      </c>
      <c r="M26" s="20" t="n">
        <f aca="false">E26*F26/30000</f>
        <v>-4.33333333333333</v>
      </c>
      <c r="N26" s="21" t="n">
        <f aca="false">-E26*F26+L26+M26</f>
        <v>129995.666666667</v>
      </c>
      <c r="O26" s="21"/>
      <c r="P26" s="22" t="n">
        <f aca="false">E26*0.01</f>
        <v>-100</v>
      </c>
    </row>
    <row r="27" customFormat="false" ht="12.75" hidden="false" customHeight="false" outlineLevel="0" collapsed="false">
      <c r="A27" s="14" t="s">
        <v>19</v>
      </c>
      <c r="B27" s="15" t="s">
        <v>20</v>
      </c>
      <c r="C27" s="16" t="n">
        <v>36705</v>
      </c>
      <c r="D27" s="16" t="n">
        <f aca="false">+C27+5</f>
        <v>36710</v>
      </c>
      <c r="E27" s="17" t="n">
        <v>-55000</v>
      </c>
      <c r="F27" s="18" t="n">
        <v>13.0284</v>
      </c>
      <c r="G27" s="18" t="n">
        <f aca="false">E27*F27</f>
        <v>-716562</v>
      </c>
      <c r="H27" s="18" t="s">
        <v>27</v>
      </c>
      <c r="I27" s="18" t="s">
        <v>22</v>
      </c>
      <c r="J27" s="19" t="n">
        <v>0</v>
      </c>
      <c r="K27" s="20" t="n">
        <v>0</v>
      </c>
      <c r="L27" s="20" t="n">
        <f aca="false">+J27*E27</f>
        <v>-0</v>
      </c>
      <c r="M27" s="20" t="n">
        <f aca="false">E27*F27/30000</f>
        <v>-23.8854</v>
      </c>
      <c r="N27" s="21" t="n">
        <f aca="false">-E27*F27+L27+M27</f>
        <v>716538.1146</v>
      </c>
      <c r="O27" s="21"/>
      <c r="P27" s="22" t="n">
        <f aca="false">E27*0.01</f>
        <v>-550</v>
      </c>
    </row>
    <row r="28" customFormat="false" ht="12.75" hidden="false" customHeight="false" outlineLevel="0" collapsed="false">
      <c r="A28" s="14" t="s">
        <v>19</v>
      </c>
      <c r="B28" s="15" t="s">
        <v>20</v>
      </c>
      <c r="C28" s="16" t="n">
        <v>36706</v>
      </c>
      <c r="D28" s="16" t="n">
        <f aca="false">+C28+5</f>
        <v>36711</v>
      </c>
      <c r="E28" s="17" t="n">
        <v>-25000</v>
      </c>
      <c r="F28" s="18" t="n">
        <v>13</v>
      </c>
      <c r="G28" s="18" t="n">
        <f aca="false">E28*F28</f>
        <v>-325000</v>
      </c>
      <c r="H28" s="18" t="s">
        <v>24</v>
      </c>
      <c r="I28" s="18" t="s">
        <v>22</v>
      </c>
      <c r="J28" s="19" t="n">
        <v>0</v>
      </c>
      <c r="K28" s="20" t="n">
        <v>0</v>
      </c>
      <c r="L28" s="20" t="n">
        <f aca="false">+J28*E28</f>
        <v>-0</v>
      </c>
      <c r="M28" s="20" t="n">
        <f aca="false">E28*F28/30000</f>
        <v>-10.8333333333333</v>
      </c>
      <c r="N28" s="21" t="n">
        <f aca="false">-E28*F28+L28+M28</f>
        <v>324989.166666667</v>
      </c>
      <c r="O28" s="21"/>
      <c r="P28" s="22" t="n">
        <f aca="false">E28*0.01</f>
        <v>-250</v>
      </c>
    </row>
    <row r="29" customFormat="false" ht="12.75" hidden="false" customHeight="false" outlineLevel="0" collapsed="false">
      <c r="A29" s="14" t="s">
        <v>19</v>
      </c>
      <c r="B29" s="15" t="s">
        <v>20</v>
      </c>
      <c r="C29" s="16" t="n">
        <v>36706</v>
      </c>
      <c r="D29" s="16" t="n">
        <f aca="false">+C29+5</f>
        <v>36711</v>
      </c>
      <c r="E29" s="17" t="n">
        <v>-10000</v>
      </c>
      <c r="F29" s="18" t="n">
        <v>13</v>
      </c>
      <c r="G29" s="18" t="n">
        <f aca="false">E29*F29</f>
        <v>-130000</v>
      </c>
      <c r="H29" s="18" t="s">
        <v>26</v>
      </c>
      <c r="I29" s="18" t="s">
        <v>22</v>
      </c>
      <c r="J29" s="19" t="n">
        <v>0</v>
      </c>
      <c r="K29" s="20" t="n">
        <v>0</v>
      </c>
      <c r="L29" s="20" t="n">
        <f aca="false">+J29*E29</f>
        <v>-0</v>
      </c>
      <c r="M29" s="20" t="n">
        <f aca="false">E29*F29/30000</f>
        <v>-4.33333333333333</v>
      </c>
      <c r="N29" s="21" t="n">
        <f aca="false">-E29*F29+L29+M29</f>
        <v>129995.666666667</v>
      </c>
      <c r="O29" s="21"/>
      <c r="P29" s="22" t="n">
        <f aca="false">E29*0.01</f>
        <v>-100</v>
      </c>
    </row>
    <row r="30" customFormat="false" ht="12.75" hidden="false" customHeight="false" outlineLevel="0" collapsed="false">
      <c r="A30" s="14" t="s">
        <v>19</v>
      </c>
      <c r="B30" s="15" t="s">
        <v>20</v>
      </c>
      <c r="C30" s="16" t="n">
        <v>36710</v>
      </c>
      <c r="D30" s="16" t="n">
        <f aca="false">+C30+4</f>
        <v>36714</v>
      </c>
      <c r="E30" s="17" t="n">
        <v>-24300</v>
      </c>
      <c r="F30" s="18" t="n">
        <v>13.3445</v>
      </c>
      <c r="G30" s="18" t="n">
        <f aca="false">E30*F30</f>
        <v>-324271.35</v>
      </c>
      <c r="H30" s="18" t="s">
        <v>28</v>
      </c>
      <c r="I30" s="18" t="s">
        <v>22</v>
      </c>
      <c r="J30" s="19" t="n">
        <v>0.02</v>
      </c>
      <c r="K30" s="20" t="n">
        <v>0</v>
      </c>
      <c r="L30" s="20" t="n">
        <f aca="false">+J30*E30</f>
        <v>-486</v>
      </c>
      <c r="M30" s="20" t="n">
        <f aca="false">E30*F30/30000</f>
        <v>-10.809045</v>
      </c>
      <c r="N30" s="21" t="n">
        <f aca="false">-E30*F30+L30+M30</f>
        <v>323774.540955</v>
      </c>
      <c r="O30" s="21"/>
      <c r="P30" s="22" t="n">
        <f aca="false">E30*0.01</f>
        <v>-243</v>
      </c>
    </row>
    <row r="31" customFormat="false" ht="12.75" hidden="false" customHeight="false" outlineLevel="0" collapsed="false">
      <c r="A31" s="14" t="s">
        <v>19</v>
      </c>
      <c r="B31" s="15" t="s">
        <v>20</v>
      </c>
      <c r="C31" s="16" t="n">
        <v>36710</v>
      </c>
      <c r="D31" s="16" t="n">
        <f aca="false">+C31+4</f>
        <v>36714</v>
      </c>
      <c r="E31" s="17" t="n">
        <v>-25000</v>
      </c>
      <c r="F31" s="18" t="n">
        <v>13.0313</v>
      </c>
      <c r="G31" s="18" t="n">
        <f aca="false">E31*F31</f>
        <v>-325782.5</v>
      </c>
      <c r="H31" s="18" t="s">
        <v>21</v>
      </c>
      <c r="I31" s="18" t="s">
        <v>22</v>
      </c>
      <c r="J31" s="19" t="n">
        <v>0</v>
      </c>
      <c r="K31" s="20" t="n">
        <v>0</v>
      </c>
      <c r="L31" s="20" t="n">
        <f aca="false">+J31*E31</f>
        <v>-0</v>
      </c>
      <c r="M31" s="20" t="n">
        <f aca="false">E31*F31/30000</f>
        <v>-10.8594166666667</v>
      </c>
      <c r="N31" s="21" t="n">
        <f aca="false">-E31*F31+L31+M31</f>
        <v>325771.640583333</v>
      </c>
      <c r="O31" s="21"/>
      <c r="P31" s="22" t="n">
        <f aca="false">E31*0.01</f>
        <v>-250</v>
      </c>
    </row>
    <row r="32" customFormat="false" ht="12.75" hidden="false" customHeight="false" outlineLevel="0" collapsed="false">
      <c r="A32" s="14" t="s">
        <v>19</v>
      </c>
      <c r="B32" s="15" t="s">
        <v>20</v>
      </c>
      <c r="C32" s="16" t="n">
        <v>36718</v>
      </c>
      <c r="D32" s="16" t="n">
        <f aca="false">+C32+3</f>
        <v>36721</v>
      </c>
      <c r="E32" s="17" t="n">
        <v>-100000</v>
      </c>
      <c r="F32" s="18" t="n">
        <v>16.1797</v>
      </c>
      <c r="G32" s="18" t="n">
        <f aca="false">E32*F32</f>
        <v>-1617970</v>
      </c>
      <c r="H32" s="18" t="s">
        <v>21</v>
      </c>
      <c r="I32" s="18" t="s">
        <v>22</v>
      </c>
      <c r="J32" s="19" t="n">
        <v>0</v>
      </c>
      <c r="K32" s="20" t="n">
        <v>0</v>
      </c>
      <c r="L32" s="20" t="n">
        <f aca="false">+J32*E32</f>
        <v>-0</v>
      </c>
      <c r="M32" s="20" t="n">
        <f aca="false">E32*F32/30000</f>
        <v>-53.9323333333333</v>
      </c>
      <c r="N32" s="21" t="n">
        <f aca="false">-E32*F32+L32+M32</f>
        <v>1617916.06766667</v>
      </c>
      <c r="O32" s="21"/>
      <c r="P32" s="22" t="n">
        <f aca="false">E32*0.01</f>
        <v>-1000</v>
      </c>
    </row>
    <row r="33" customFormat="false" ht="12.75" hidden="false" customHeight="false" outlineLevel="0" collapsed="false">
      <c r="A33" s="14" t="s">
        <v>19</v>
      </c>
      <c r="B33" s="15" t="s">
        <v>20</v>
      </c>
      <c r="C33" s="16" t="n">
        <v>36719</v>
      </c>
      <c r="D33" s="16" t="n">
        <f aca="false">+C33+5</f>
        <v>36724</v>
      </c>
      <c r="E33" s="17" t="n">
        <v>-7500</v>
      </c>
      <c r="F33" s="18" t="n">
        <v>16.75</v>
      </c>
      <c r="G33" s="18" t="n">
        <f aca="false">E33*F33</f>
        <v>-125625</v>
      </c>
      <c r="H33" s="18" t="s">
        <v>27</v>
      </c>
      <c r="I33" s="18" t="s">
        <v>22</v>
      </c>
      <c r="J33" s="19" t="n">
        <v>0</v>
      </c>
      <c r="K33" s="20" t="n">
        <v>0</v>
      </c>
      <c r="L33" s="20" t="n">
        <f aca="false">+J33*E33</f>
        <v>-0</v>
      </c>
      <c r="M33" s="20" t="n">
        <f aca="false">E33*F33/30000</f>
        <v>-4.1875</v>
      </c>
      <c r="N33" s="21" t="n">
        <f aca="false">-E33*F33+L33+M33</f>
        <v>125620.8125</v>
      </c>
      <c r="O33" s="21"/>
      <c r="P33" s="22" t="n">
        <f aca="false">E33*0.01</f>
        <v>-75</v>
      </c>
    </row>
    <row r="34" customFormat="false" ht="12.75" hidden="false" customHeight="false" outlineLevel="0" collapsed="false">
      <c r="A34" s="14" t="s">
        <v>19</v>
      </c>
      <c r="B34" s="15" t="s">
        <v>20</v>
      </c>
      <c r="C34" s="16" t="n">
        <v>36721</v>
      </c>
      <c r="D34" s="16" t="n">
        <f aca="false">+C34+5</f>
        <v>36726</v>
      </c>
      <c r="E34" s="17" t="n">
        <v>-100000</v>
      </c>
      <c r="F34" s="18" t="n">
        <v>17.2203</v>
      </c>
      <c r="G34" s="23" t="n">
        <f aca="false">E34*F34</f>
        <v>-1722030</v>
      </c>
      <c r="H34" s="18" t="s">
        <v>27</v>
      </c>
      <c r="I34" s="18" t="s">
        <v>22</v>
      </c>
      <c r="J34" s="19" t="n">
        <v>0</v>
      </c>
      <c r="K34" s="20" t="n">
        <v>0</v>
      </c>
      <c r="L34" s="20" t="n">
        <f aca="false">+J34*E34</f>
        <v>-0</v>
      </c>
      <c r="M34" s="20" t="n">
        <f aca="false">E34*F34/30000</f>
        <v>-57.401</v>
      </c>
      <c r="N34" s="24" t="n">
        <f aca="false">-E34*F34+L34+M34</f>
        <v>1721972.599</v>
      </c>
      <c r="O34" s="24"/>
      <c r="P34" s="25" t="n">
        <f aca="false">E34*0.01</f>
        <v>-1000</v>
      </c>
    </row>
    <row r="35" customFormat="false" ht="12.75" hidden="false" customHeight="false" outlineLevel="0" collapsed="false">
      <c r="A35" s="14" t="s">
        <v>19</v>
      </c>
      <c r="B35" s="15" t="s">
        <v>20</v>
      </c>
      <c r="C35" s="16" t="n">
        <v>36727</v>
      </c>
      <c r="D35" s="16" t="n">
        <f aca="false">+C35+5</f>
        <v>36732</v>
      </c>
      <c r="E35" s="17" t="n">
        <v>-37500</v>
      </c>
      <c r="F35" s="18" t="n">
        <v>17.0833</v>
      </c>
      <c r="G35" s="23" t="n">
        <f aca="false">E35*F35</f>
        <v>-640623.75</v>
      </c>
      <c r="H35" s="18" t="s">
        <v>26</v>
      </c>
      <c r="I35" s="18" t="s">
        <v>22</v>
      </c>
      <c r="J35" s="19" t="n">
        <v>0</v>
      </c>
      <c r="K35" s="20" t="n">
        <v>0</v>
      </c>
      <c r="L35" s="20" t="n">
        <f aca="false">+J35*E35</f>
        <v>-0</v>
      </c>
      <c r="M35" s="20" t="n">
        <f aca="false">E35*F35/30000</f>
        <v>-21.354125</v>
      </c>
      <c r="N35" s="24" t="n">
        <f aca="false">-E35*F35+L35+M35</f>
        <v>640602.395875</v>
      </c>
      <c r="O35" s="24"/>
      <c r="P35" s="25" t="n">
        <f aca="false">E35*0.01</f>
        <v>-375</v>
      </c>
    </row>
    <row r="36" customFormat="false" ht="12.75" hidden="false" customHeight="false" outlineLevel="0" collapsed="false">
      <c r="A36" s="14" t="s">
        <v>19</v>
      </c>
      <c r="B36" s="15" t="s">
        <v>20</v>
      </c>
      <c r="C36" s="16" t="n">
        <v>36774</v>
      </c>
      <c r="D36" s="16" t="n">
        <f aca="false">+C36+3</f>
        <v>36777</v>
      </c>
      <c r="E36" s="17" t="n">
        <v>-35000</v>
      </c>
      <c r="F36" s="18" t="n">
        <v>9.75</v>
      </c>
      <c r="G36" s="23" t="n">
        <f aca="false">E36*F36</f>
        <v>-341250</v>
      </c>
      <c r="H36" s="18" t="s">
        <v>26</v>
      </c>
      <c r="I36" s="18" t="s">
        <v>22</v>
      </c>
      <c r="J36" s="19" t="n">
        <v>0</v>
      </c>
      <c r="K36" s="20" t="n">
        <v>0</v>
      </c>
      <c r="L36" s="20" t="n">
        <f aca="false">+J36*E36</f>
        <v>-0</v>
      </c>
      <c r="M36" s="20" t="n">
        <f aca="false">E36*F36/30000</f>
        <v>-11.375</v>
      </c>
      <c r="N36" s="24" t="n">
        <f aca="false">-E36*F36+L36+M36</f>
        <v>341238.625</v>
      </c>
      <c r="O36" s="24"/>
      <c r="P36" s="25" t="n">
        <f aca="false">E36*0.01</f>
        <v>-350</v>
      </c>
    </row>
    <row r="37" customFormat="false" ht="12.75" hidden="false" customHeight="false" outlineLevel="0" collapsed="false">
      <c r="A37" s="14" t="s">
        <v>19</v>
      </c>
      <c r="B37" s="15" t="s">
        <v>20</v>
      </c>
      <c r="C37" s="16" t="n">
        <v>36774</v>
      </c>
      <c r="D37" s="16" t="n">
        <f aca="false">+C37+3</f>
        <v>36777</v>
      </c>
      <c r="E37" s="17" t="n">
        <v>-110000</v>
      </c>
      <c r="F37" s="18" t="n">
        <v>9.9716</v>
      </c>
      <c r="G37" s="23" t="n">
        <f aca="false">E37*F37</f>
        <v>-1096876</v>
      </c>
      <c r="H37" s="18" t="s">
        <v>26</v>
      </c>
      <c r="I37" s="18" t="s">
        <v>22</v>
      </c>
      <c r="J37" s="19" t="n">
        <v>0</v>
      </c>
      <c r="K37" s="20" t="n">
        <v>0</v>
      </c>
      <c r="L37" s="20" t="n">
        <f aca="false">+J37*E37</f>
        <v>-0</v>
      </c>
      <c r="M37" s="20" t="n">
        <f aca="false">E37*F37/30000</f>
        <v>-36.5625333333333</v>
      </c>
      <c r="N37" s="24" t="n">
        <f aca="false">-E37*F37+L37+M37</f>
        <v>1096839.43746667</v>
      </c>
      <c r="O37" s="24"/>
      <c r="P37" s="25" t="n">
        <f aca="false">E37*0.01</f>
        <v>-1100</v>
      </c>
    </row>
    <row r="38" customFormat="false" ht="12.75" hidden="false" customHeight="false" outlineLevel="0" collapsed="false">
      <c r="A38" s="14" t="s">
        <v>19</v>
      </c>
      <c r="B38" s="15" t="s">
        <v>20</v>
      </c>
      <c r="C38" s="16" t="n">
        <v>36776</v>
      </c>
      <c r="D38" s="16" t="n">
        <f aca="false">+C38+5</f>
        <v>36781</v>
      </c>
      <c r="E38" s="17" t="n">
        <v>-35000</v>
      </c>
      <c r="F38" s="18" t="n">
        <v>10.5625</v>
      </c>
      <c r="G38" s="23" t="n">
        <f aca="false">E38*F38</f>
        <v>-369687.5</v>
      </c>
      <c r="H38" s="18" t="s">
        <v>26</v>
      </c>
      <c r="I38" s="18" t="s">
        <v>22</v>
      </c>
      <c r="J38" s="19" t="n">
        <v>0</v>
      </c>
      <c r="K38" s="20" t="n">
        <v>0</v>
      </c>
      <c r="L38" s="20" t="n">
        <f aca="false">+J38*E38</f>
        <v>-0</v>
      </c>
      <c r="M38" s="20" t="n">
        <f aca="false">E38*F38/30000</f>
        <v>-12.3229166666667</v>
      </c>
      <c r="N38" s="24" t="n">
        <f aca="false">-E38*F38+L38+M38</f>
        <v>369675.177083333</v>
      </c>
      <c r="O38" s="24"/>
      <c r="P38" s="25" t="n">
        <f aca="false">E38*0.01</f>
        <v>-350</v>
      </c>
    </row>
    <row r="39" customFormat="false" ht="12.75" hidden="false" customHeight="false" outlineLevel="0" collapsed="false">
      <c r="A39" s="14" t="s">
        <v>19</v>
      </c>
      <c r="B39" s="15" t="s">
        <v>20</v>
      </c>
      <c r="C39" s="16" t="n">
        <v>36781</v>
      </c>
      <c r="D39" s="16" t="n">
        <f aca="false">+C39+3</f>
        <v>36784</v>
      </c>
      <c r="E39" s="17" t="n">
        <v>-25000</v>
      </c>
      <c r="F39" s="18" t="n">
        <v>9.75</v>
      </c>
      <c r="G39" s="23" t="n">
        <f aca="false">E39*F39</f>
        <v>-243750</v>
      </c>
      <c r="H39" s="18" t="s">
        <v>24</v>
      </c>
      <c r="I39" s="18" t="s">
        <v>22</v>
      </c>
      <c r="J39" s="19" t="n">
        <v>0</v>
      </c>
      <c r="K39" s="20" t="n">
        <v>0</v>
      </c>
      <c r="L39" s="20" t="n">
        <f aca="false">+J39*E39</f>
        <v>-0</v>
      </c>
      <c r="M39" s="20" t="n">
        <f aca="false">E39*F39/30000</f>
        <v>-8.125</v>
      </c>
      <c r="N39" s="24" t="n">
        <f aca="false">-E39*F39+L39+M39</f>
        <v>243741.875</v>
      </c>
      <c r="O39" s="24"/>
      <c r="P39" s="25" t="n">
        <f aca="false">E39*0.01</f>
        <v>-250</v>
      </c>
    </row>
    <row r="40" customFormat="false" ht="12.75" hidden="false" customHeight="false" outlineLevel="0" collapsed="false">
      <c r="A40" s="14" t="s">
        <v>19</v>
      </c>
      <c r="B40" s="15" t="s">
        <v>20</v>
      </c>
      <c r="C40" s="16" t="n">
        <v>36782</v>
      </c>
      <c r="D40" s="16" t="n">
        <f aca="false">+C40+5</f>
        <v>36787</v>
      </c>
      <c r="E40" s="17" t="n">
        <v>-25000</v>
      </c>
      <c r="F40" s="18" t="n">
        <v>9.275</v>
      </c>
      <c r="G40" s="23" t="n">
        <f aca="false">E40*F40</f>
        <v>-231875</v>
      </c>
      <c r="H40" s="18" t="s">
        <v>26</v>
      </c>
      <c r="I40" s="18" t="s">
        <v>22</v>
      </c>
      <c r="J40" s="19" t="n">
        <v>0</v>
      </c>
      <c r="K40" s="20" t="n">
        <v>0</v>
      </c>
      <c r="L40" s="20" t="n">
        <f aca="false">+J40*E40</f>
        <v>-0</v>
      </c>
      <c r="M40" s="20" t="n">
        <f aca="false">E40*F40/30000</f>
        <v>-7.72916666666667</v>
      </c>
      <c r="N40" s="24" t="n">
        <f aca="false">-E40*F40+L40+M40</f>
        <v>231867.270833333</v>
      </c>
      <c r="O40" s="24"/>
      <c r="P40" s="25" t="n">
        <f aca="false">E40*0.01</f>
        <v>-250</v>
      </c>
    </row>
    <row r="41" customFormat="false" ht="12.75" hidden="false" customHeight="false" outlineLevel="0" collapsed="false">
      <c r="A41" s="14" t="s">
        <v>19</v>
      </c>
      <c r="B41" s="15" t="s">
        <v>20</v>
      </c>
      <c r="C41" s="16" t="n">
        <v>36783</v>
      </c>
      <c r="D41" s="16" t="n">
        <f aca="false">+C41+5</f>
        <v>36788</v>
      </c>
      <c r="E41" s="17" t="n">
        <v>-25000</v>
      </c>
      <c r="F41" s="18" t="n">
        <v>9.8625</v>
      </c>
      <c r="G41" s="23" t="n">
        <f aca="false">E41*F41</f>
        <v>-246562.5</v>
      </c>
      <c r="H41" s="18" t="s">
        <v>26</v>
      </c>
      <c r="I41" s="18" t="s">
        <v>22</v>
      </c>
      <c r="J41" s="19" t="n">
        <v>0</v>
      </c>
      <c r="K41" s="20" t="n">
        <v>0</v>
      </c>
      <c r="L41" s="20" t="n">
        <f aca="false">+J41*E41</f>
        <v>-0</v>
      </c>
      <c r="M41" s="20" t="n">
        <f aca="false">E41*F41/30000</f>
        <v>-8.21875</v>
      </c>
      <c r="N41" s="24" t="n">
        <f aca="false">-E41*F41+L41+M41</f>
        <v>246554.28125</v>
      </c>
      <c r="O41" s="24"/>
      <c r="P41" s="25" t="n">
        <f aca="false">E41*0.01</f>
        <v>-250</v>
      </c>
    </row>
    <row r="42" customFormat="false" ht="12.75" hidden="false" customHeight="false" outlineLevel="0" collapsed="false">
      <c r="A42" s="14" t="s">
        <v>19</v>
      </c>
      <c r="B42" s="15" t="s">
        <v>20</v>
      </c>
      <c r="C42" s="16" t="n">
        <v>36787</v>
      </c>
      <c r="D42" s="16" t="n">
        <f aca="false">+C42+3</f>
        <v>36790</v>
      </c>
      <c r="E42" s="17" t="n">
        <v>-20000</v>
      </c>
      <c r="F42" s="18" t="n">
        <v>8.8125</v>
      </c>
      <c r="G42" s="23" t="n">
        <f aca="false">E42*F42</f>
        <v>-176250</v>
      </c>
      <c r="H42" s="18" t="s">
        <v>27</v>
      </c>
      <c r="I42" s="18" t="s">
        <v>22</v>
      </c>
      <c r="J42" s="19" t="n">
        <v>0</v>
      </c>
      <c r="K42" s="20" t="n">
        <v>0</v>
      </c>
      <c r="L42" s="20" t="n">
        <f aca="false">+J42*E42</f>
        <v>-0</v>
      </c>
      <c r="M42" s="20" t="n">
        <f aca="false">E42*F42/30000</f>
        <v>-5.875</v>
      </c>
      <c r="N42" s="24" t="n">
        <f aca="false">-E42*F42+L42+M42</f>
        <v>176244.125</v>
      </c>
      <c r="O42" s="24"/>
      <c r="P42" s="25" t="n">
        <f aca="false">E42*0.01</f>
        <v>-200</v>
      </c>
    </row>
    <row r="43" customFormat="false" ht="12.75" hidden="false" customHeight="false" outlineLevel="0" collapsed="false">
      <c r="A43" s="14" t="s">
        <v>19</v>
      </c>
      <c r="B43" s="15" t="s">
        <v>20</v>
      </c>
      <c r="C43" s="16" t="n">
        <v>36789</v>
      </c>
      <c r="D43" s="16" t="n">
        <f aca="false">+C43+5</f>
        <v>36794</v>
      </c>
      <c r="E43" s="17" t="n">
        <v>-10000</v>
      </c>
      <c r="F43" s="18" t="n">
        <v>8.75</v>
      </c>
      <c r="G43" s="23" t="n">
        <f aca="false">E43*F43</f>
        <v>-87500</v>
      </c>
      <c r="H43" s="18" t="s">
        <v>29</v>
      </c>
      <c r="I43" s="18" t="s">
        <v>22</v>
      </c>
      <c r="J43" s="19" t="n">
        <v>0</v>
      </c>
      <c r="K43" s="20" t="n">
        <v>0</v>
      </c>
      <c r="L43" s="20" t="n">
        <f aca="false">+J43*E43</f>
        <v>-0</v>
      </c>
      <c r="M43" s="20" t="n">
        <f aca="false">E43*F43/30000</f>
        <v>-2.91666666666667</v>
      </c>
      <c r="N43" s="24" t="n">
        <f aca="false">-E43*F43+L43+M43</f>
        <v>87497.0833333333</v>
      </c>
      <c r="O43" s="24"/>
      <c r="P43" s="25" t="n">
        <f aca="false">E43*0.01</f>
        <v>-100</v>
      </c>
    </row>
    <row r="44" customFormat="false" ht="12.75" hidden="false" customHeight="false" outlineLevel="0" collapsed="false">
      <c r="A44" s="14" t="s">
        <v>19</v>
      </c>
      <c r="B44" s="15" t="s">
        <v>20</v>
      </c>
      <c r="C44" s="16" t="n">
        <v>36791</v>
      </c>
      <c r="D44" s="16" t="n">
        <f aca="false">+C44+5</f>
        <v>36796</v>
      </c>
      <c r="E44" s="17" t="n">
        <v>-55000</v>
      </c>
      <c r="F44" s="18" t="n">
        <v>7.6847</v>
      </c>
      <c r="G44" s="23" t="n">
        <f aca="false">E44*F44</f>
        <v>-422658.5</v>
      </c>
      <c r="H44" s="18" t="s">
        <v>28</v>
      </c>
      <c r="I44" s="18" t="s">
        <v>22</v>
      </c>
      <c r="J44" s="19" t="n">
        <v>0.02</v>
      </c>
      <c r="K44" s="20" t="n">
        <v>0</v>
      </c>
      <c r="L44" s="20" t="n">
        <f aca="false">+J44*E44</f>
        <v>-1100</v>
      </c>
      <c r="M44" s="20" t="n">
        <f aca="false">E44*F44/30000</f>
        <v>-14.0886166666667</v>
      </c>
      <c r="N44" s="24" t="n">
        <f aca="false">-E44*F44+L44+M44</f>
        <v>421544.411383333</v>
      </c>
      <c r="O44" s="24"/>
      <c r="P44" s="25" t="n">
        <f aca="false">E44*0.01</f>
        <v>-550</v>
      </c>
    </row>
    <row r="45" customFormat="false" ht="12.75" hidden="false" customHeight="false" outlineLevel="0" collapsed="false">
      <c r="A45" s="14" t="s">
        <v>19</v>
      </c>
      <c r="B45" s="15" t="s">
        <v>20</v>
      </c>
      <c r="C45" s="16" t="n">
        <v>36789</v>
      </c>
      <c r="D45" s="16" t="n">
        <f aca="false">+C45+5</f>
        <v>36794</v>
      </c>
      <c r="E45" s="17" t="n">
        <v>-75000</v>
      </c>
      <c r="F45" s="18" t="n">
        <v>7.6125</v>
      </c>
      <c r="G45" s="23" t="n">
        <f aca="false">E45*F45</f>
        <v>-570937.5</v>
      </c>
      <c r="H45" s="18" t="s">
        <v>26</v>
      </c>
      <c r="I45" s="18" t="s">
        <v>22</v>
      </c>
      <c r="J45" s="19" t="n">
        <v>0</v>
      </c>
      <c r="K45" s="20" t="n">
        <v>0</v>
      </c>
      <c r="L45" s="20" t="n">
        <f aca="false">+J45*E45</f>
        <v>-0</v>
      </c>
      <c r="M45" s="20" t="n">
        <f aca="false">E45*F45/30000</f>
        <v>-19.03125</v>
      </c>
      <c r="N45" s="24" t="n">
        <f aca="false">-E45*F45+L45+M45</f>
        <v>570918.46875</v>
      </c>
      <c r="O45" s="24"/>
      <c r="P45" s="25" t="n">
        <f aca="false">E45*0.01</f>
        <v>-750</v>
      </c>
    </row>
    <row r="46" customFormat="false" ht="12.75" hidden="false" customHeight="false" outlineLevel="0" collapsed="false">
      <c r="A46" s="14" t="s">
        <v>19</v>
      </c>
      <c r="B46" s="15" t="s">
        <v>20</v>
      </c>
      <c r="C46" s="16" t="n">
        <v>36794</v>
      </c>
      <c r="D46" s="16" t="n">
        <f aca="false">+C46+3</f>
        <v>36797</v>
      </c>
      <c r="E46" s="17" t="n">
        <v>-5000</v>
      </c>
      <c r="F46" s="18" t="n">
        <v>7.625</v>
      </c>
      <c r="G46" s="23" t="n">
        <f aca="false">E46*F46</f>
        <v>-38125</v>
      </c>
      <c r="H46" s="18" t="s">
        <v>26</v>
      </c>
      <c r="I46" s="18" t="s">
        <v>22</v>
      </c>
      <c r="J46" s="19" t="n">
        <v>0</v>
      </c>
      <c r="K46" s="20" t="n">
        <v>0</v>
      </c>
      <c r="L46" s="20" t="n">
        <f aca="false">+J46*E46</f>
        <v>-0</v>
      </c>
      <c r="M46" s="20" t="n">
        <f aca="false">E46*F46/30000</f>
        <v>-1.27083333333333</v>
      </c>
      <c r="N46" s="24" t="n">
        <f aca="false">-E46*F46+L46+M46</f>
        <v>38123.7291666667</v>
      </c>
      <c r="O46" s="24"/>
      <c r="P46" s="25" t="n">
        <f aca="false">E46*0.01</f>
        <v>-50</v>
      </c>
    </row>
    <row r="47" customFormat="false" ht="12.75" hidden="false" customHeight="false" outlineLevel="0" collapsed="false">
      <c r="A47" s="14" t="s">
        <v>19</v>
      </c>
      <c r="B47" s="15" t="s">
        <v>20</v>
      </c>
      <c r="C47" s="16" t="n">
        <v>36795</v>
      </c>
      <c r="D47" s="16" t="n">
        <f aca="false">+C47+3</f>
        <v>36798</v>
      </c>
      <c r="E47" s="17" t="n">
        <v>-40000</v>
      </c>
      <c r="F47" s="18" t="n">
        <v>7.2813</v>
      </c>
      <c r="G47" s="23" t="n">
        <f aca="false">E47*F47</f>
        <v>-291252</v>
      </c>
      <c r="H47" s="18" t="s">
        <v>26</v>
      </c>
      <c r="I47" s="18" t="s">
        <v>22</v>
      </c>
      <c r="J47" s="19" t="n">
        <v>0</v>
      </c>
      <c r="K47" s="20" t="n">
        <v>0</v>
      </c>
      <c r="L47" s="20" t="n">
        <f aca="false">+J47*E47</f>
        <v>-0</v>
      </c>
      <c r="M47" s="20" t="n">
        <f aca="false">E47*F47/30000</f>
        <v>-9.7084</v>
      </c>
      <c r="N47" s="24" t="n">
        <f aca="false">-E47*F47+L47+M47</f>
        <v>291242.2916</v>
      </c>
      <c r="O47" s="24"/>
      <c r="P47" s="25" t="n">
        <f aca="false">E47*0.01</f>
        <v>-400</v>
      </c>
    </row>
    <row r="48" customFormat="false" ht="12.75" hidden="false" customHeight="false" outlineLevel="0" collapsed="false">
      <c r="A48" s="14" t="s">
        <v>19</v>
      </c>
      <c r="B48" s="15" t="s">
        <v>20</v>
      </c>
      <c r="C48" s="16" t="n">
        <v>36796</v>
      </c>
      <c r="D48" s="16" t="n">
        <f aca="false">+C48+3</f>
        <v>36799</v>
      </c>
      <c r="E48" s="17" t="n">
        <v>-2400</v>
      </c>
      <c r="F48" s="18" t="n">
        <v>6.8906</v>
      </c>
      <c r="G48" s="23" t="n">
        <f aca="false">E48*F48</f>
        <v>-16537.44</v>
      </c>
      <c r="H48" s="18" t="s">
        <v>30</v>
      </c>
      <c r="I48" s="18" t="s">
        <v>22</v>
      </c>
      <c r="J48" s="19" t="n">
        <v>0.01</v>
      </c>
      <c r="K48" s="20" t="n">
        <v>0</v>
      </c>
      <c r="L48" s="20" t="n">
        <f aca="false">+J48*E48</f>
        <v>-24</v>
      </c>
      <c r="M48" s="20" t="n">
        <f aca="false">E48*F48/30000</f>
        <v>-0.551248</v>
      </c>
      <c r="N48" s="24" t="n">
        <f aca="false">-E48*F48+L48+M48</f>
        <v>16512.888752</v>
      </c>
      <c r="O48" s="24"/>
      <c r="P48" s="25" t="n">
        <f aca="false">E48*0.01</f>
        <v>-24</v>
      </c>
    </row>
    <row r="49" customFormat="false" ht="12.75" hidden="false" customHeight="false" outlineLevel="0" collapsed="false">
      <c r="A49" s="14" t="s">
        <v>19</v>
      </c>
      <c r="B49" s="15" t="s">
        <v>20</v>
      </c>
      <c r="C49" s="16" t="n">
        <v>36796</v>
      </c>
      <c r="D49" s="16" t="n">
        <f aca="false">+C49+3</f>
        <v>36799</v>
      </c>
      <c r="E49" s="17" t="n">
        <v>-75000</v>
      </c>
      <c r="F49" s="18" t="n">
        <v>6.9167</v>
      </c>
      <c r="G49" s="23" t="n">
        <f aca="false">E49*F49</f>
        <v>-518752.5</v>
      </c>
      <c r="H49" s="18" t="s">
        <v>21</v>
      </c>
      <c r="I49" s="18" t="s">
        <v>22</v>
      </c>
      <c r="J49" s="19" t="n">
        <v>0</v>
      </c>
      <c r="K49" s="20" t="n">
        <v>0</v>
      </c>
      <c r="L49" s="20" t="n">
        <f aca="false">+J49*E49</f>
        <v>-0</v>
      </c>
      <c r="M49" s="20" t="n">
        <f aca="false">E49*F49/30000</f>
        <v>-17.29175</v>
      </c>
      <c r="N49" s="24" t="n">
        <f aca="false">-E49*F49+L49+M49</f>
        <v>518735.20825</v>
      </c>
      <c r="O49" s="24"/>
      <c r="P49" s="25" t="n">
        <f aca="false">E49*0.01</f>
        <v>-750</v>
      </c>
    </row>
    <row r="50" customFormat="false" ht="12.75" hidden="false" customHeight="false" outlineLevel="0" collapsed="false">
      <c r="A50" s="14" t="s">
        <v>19</v>
      </c>
      <c r="B50" s="15" t="s">
        <v>20</v>
      </c>
      <c r="C50" s="16" t="n">
        <v>36797</v>
      </c>
      <c r="D50" s="16" t="n">
        <f aca="false">+C50+5</f>
        <v>36802</v>
      </c>
      <c r="E50" s="17" t="n">
        <v>-175000</v>
      </c>
      <c r="F50" s="18" t="n">
        <v>6.3964</v>
      </c>
      <c r="G50" s="23" t="n">
        <f aca="false">E50*F50</f>
        <v>-1119370</v>
      </c>
      <c r="H50" s="18" t="s">
        <v>31</v>
      </c>
      <c r="I50" s="18" t="s">
        <v>22</v>
      </c>
      <c r="J50" s="19" t="n">
        <v>0</v>
      </c>
      <c r="K50" s="20" t="n">
        <v>0</v>
      </c>
      <c r="L50" s="20" t="n">
        <f aca="false">+J50*E50</f>
        <v>-0</v>
      </c>
      <c r="M50" s="20" t="n">
        <f aca="false">E50*F50/30000</f>
        <v>-37.3123333333333</v>
      </c>
      <c r="N50" s="24" t="n">
        <f aca="false">-E50*F50+L50+M50</f>
        <v>1119332.68766667</v>
      </c>
      <c r="O50" s="24"/>
      <c r="P50" s="25" t="n">
        <f aca="false">E50*0.01</f>
        <v>-1750</v>
      </c>
    </row>
    <row r="51" customFormat="false" ht="12.75" hidden="false" customHeight="false" outlineLevel="0" collapsed="false">
      <c r="A51" s="14" t="s">
        <v>19</v>
      </c>
      <c r="B51" s="15" t="s">
        <v>20</v>
      </c>
      <c r="C51" s="16" t="n">
        <v>36798</v>
      </c>
      <c r="D51" s="16" t="n">
        <f aca="false">+C51+5</f>
        <v>36803</v>
      </c>
      <c r="E51" s="17" t="n">
        <v>-150000</v>
      </c>
      <c r="F51" s="18" t="n">
        <v>6.8917</v>
      </c>
      <c r="G51" s="23" t="n">
        <f aca="false">E51*F51</f>
        <v>-1033755</v>
      </c>
      <c r="H51" s="18" t="s">
        <v>23</v>
      </c>
      <c r="I51" s="18" t="s">
        <v>22</v>
      </c>
      <c r="J51" s="19" t="n">
        <v>0</v>
      </c>
      <c r="K51" s="20" t="n">
        <v>0</v>
      </c>
      <c r="L51" s="20" t="n">
        <f aca="false">+J51*E51</f>
        <v>-0</v>
      </c>
      <c r="M51" s="20" t="n">
        <f aca="false">E51*F51/30000</f>
        <v>-34.4585</v>
      </c>
      <c r="N51" s="24" t="n">
        <f aca="false">-E51*F51+L51+M51</f>
        <v>1033720.5415</v>
      </c>
      <c r="O51" s="24"/>
      <c r="P51" s="25" t="n">
        <f aca="false">E51*0.01</f>
        <v>-1500</v>
      </c>
    </row>
    <row r="52" customFormat="false" ht="12.75" hidden="false" customHeight="false" outlineLevel="0" collapsed="false">
      <c r="A52" s="14" t="s">
        <v>19</v>
      </c>
      <c r="B52" s="15" t="s">
        <v>20</v>
      </c>
      <c r="C52" s="16" t="n">
        <v>36802</v>
      </c>
      <c r="D52" s="16" t="n">
        <f aca="false">+C52+3</f>
        <v>36805</v>
      </c>
      <c r="E52" s="17" t="n">
        <v>-50000</v>
      </c>
      <c r="F52" s="18" t="n">
        <v>6.1531</v>
      </c>
      <c r="G52" s="23" t="n">
        <f aca="false">E52*F52</f>
        <v>-307655</v>
      </c>
      <c r="H52" s="18" t="s">
        <v>31</v>
      </c>
      <c r="I52" s="18" t="s">
        <v>22</v>
      </c>
      <c r="J52" s="19" t="n">
        <v>0</v>
      </c>
      <c r="K52" s="20" t="n">
        <v>0</v>
      </c>
      <c r="L52" s="20" t="n">
        <f aca="false">+J52*E52</f>
        <v>-0</v>
      </c>
      <c r="M52" s="20" t="n">
        <f aca="false">E52*F52/30000</f>
        <v>-10.2551666666667</v>
      </c>
      <c r="N52" s="24" t="n">
        <f aca="false">-E52*F52+L52+M52</f>
        <v>307644.744833333</v>
      </c>
      <c r="O52" s="24"/>
      <c r="P52" s="25" t="n">
        <f aca="false">E52*0.01</f>
        <v>-500</v>
      </c>
    </row>
    <row r="53" customFormat="false" ht="12.75" hidden="false" customHeight="false" outlineLevel="0" collapsed="false">
      <c r="A53" s="14" t="s">
        <v>19</v>
      </c>
      <c r="B53" s="15" t="s">
        <v>20</v>
      </c>
      <c r="C53" s="16" t="n">
        <v>36803</v>
      </c>
      <c r="D53" s="16" t="n">
        <f aca="false">+C53+5</f>
        <v>36808</v>
      </c>
      <c r="E53" s="17" t="n">
        <v>-130000</v>
      </c>
      <c r="F53" s="18" t="n">
        <v>6.268</v>
      </c>
      <c r="G53" s="23" t="n">
        <f aca="false">E53*F53</f>
        <v>-814840</v>
      </c>
      <c r="H53" s="18" t="s">
        <v>31</v>
      </c>
      <c r="I53" s="18" t="s">
        <v>22</v>
      </c>
      <c r="J53" s="19" t="n">
        <v>0</v>
      </c>
      <c r="K53" s="20" t="n">
        <v>0</v>
      </c>
      <c r="L53" s="20" t="n">
        <f aca="false">+J53*E53</f>
        <v>-0</v>
      </c>
      <c r="M53" s="20" t="n">
        <f aca="false">E53*F53/30000</f>
        <v>-27.1613333333333</v>
      </c>
      <c r="N53" s="24" t="n">
        <f aca="false">-E53*F53+L53+M53</f>
        <v>814812.838666667</v>
      </c>
      <c r="O53" s="24"/>
      <c r="P53" s="25" t="n">
        <f aca="false">E53*0.01</f>
        <v>-1300</v>
      </c>
    </row>
    <row r="54" customFormat="false" ht="12.75" hidden="false" customHeight="false" outlineLevel="0" collapsed="false">
      <c r="A54" s="14" t="s">
        <v>19</v>
      </c>
      <c r="B54" s="15" t="s">
        <v>20</v>
      </c>
      <c r="C54" s="16" t="n">
        <v>36803</v>
      </c>
      <c r="D54" s="16" t="n">
        <f aca="false">+C54+5</f>
        <v>36808</v>
      </c>
      <c r="E54" s="17" t="n">
        <v>-7100</v>
      </c>
      <c r="F54" s="18" t="n">
        <v>6.3438</v>
      </c>
      <c r="G54" s="23" t="n">
        <f aca="false">E54*F54</f>
        <v>-45040.98</v>
      </c>
      <c r="H54" s="18" t="s">
        <v>31</v>
      </c>
      <c r="I54" s="18" t="s">
        <v>22</v>
      </c>
      <c r="J54" s="19" t="n">
        <v>0.02</v>
      </c>
      <c r="K54" s="20" t="n">
        <v>0</v>
      </c>
      <c r="L54" s="20" t="n">
        <f aca="false">+J54*E54</f>
        <v>-142</v>
      </c>
      <c r="M54" s="20" t="n">
        <f aca="false">E54*F54/30000</f>
        <v>-1.501366</v>
      </c>
      <c r="N54" s="24" t="n">
        <f aca="false">-E54*F54+L54+M54</f>
        <v>44897.478634</v>
      </c>
      <c r="O54" s="24"/>
      <c r="P54" s="25" t="n">
        <f aca="false">E54*0.01</f>
        <v>-71</v>
      </c>
    </row>
    <row r="55" customFormat="false" ht="12.75" hidden="false" customHeight="false" outlineLevel="0" collapsed="false">
      <c r="A55" s="14" t="s">
        <v>19</v>
      </c>
      <c r="B55" s="15" t="s">
        <v>20</v>
      </c>
      <c r="C55" s="16" t="n">
        <v>36804</v>
      </c>
      <c r="D55" s="16" t="n">
        <f aca="false">+C55+5</f>
        <v>36809</v>
      </c>
      <c r="E55" s="17" t="n">
        <v>-2100</v>
      </c>
      <c r="F55" s="18" t="n">
        <v>6.4063</v>
      </c>
      <c r="G55" s="23" t="n">
        <f aca="false">E55*F55</f>
        <v>-13453.23</v>
      </c>
      <c r="H55" s="18" t="s">
        <v>30</v>
      </c>
      <c r="I55" s="18" t="s">
        <v>22</v>
      </c>
      <c r="J55" s="19" t="n">
        <v>0.01</v>
      </c>
      <c r="K55" s="20" t="n">
        <v>0</v>
      </c>
      <c r="L55" s="20" t="n">
        <f aca="false">+J55*E55</f>
        <v>-21</v>
      </c>
      <c r="M55" s="20" t="n">
        <f aca="false">E55*F55/30000</f>
        <v>-0.448441</v>
      </c>
      <c r="N55" s="24" t="n">
        <f aca="false">-E55*F55+L55+M55</f>
        <v>13431.781559</v>
      </c>
      <c r="O55" s="24"/>
      <c r="P55" s="25" t="n">
        <f aca="false">E55*0.01</f>
        <v>-21</v>
      </c>
    </row>
    <row r="56" customFormat="false" ht="12.75" hidden="false" customHeight="false" outlineLevel="0" collapsed="false">
      <c r="A56" s="14" t="s">
        <v>19</v>
      </c>
      <c r="B56" s="15" t="s">
        <v>20</v>
      </c>
      <c r="C56" s="16" t="n">
        <v>36804</v>
      </c>
      <c r="D56" s="16" t="n">
        <f aca="false">+C56+5</f>
        <v>36809</v>
      </c>
      <c r="E56" s="17" t="n">
        <v>-100000</v>
      </c>
      <c r="F56" s="18" t="n">
        <v>6.1875</v>
      </c>
      <c r="G56" s="23" t="n">
        <f aca="false">E56*F56</f>
        <v>-618750</v>
      </c>
      <c r="H56" s="18" t="s">
        <v>28</v>
      </c>
      <c r="I56" s="18" t="s">
        <v>22</v>
      </c>
      <c r="J56" s="19" t="n">
        <v>0.02</v>
      </c>
      <c r="K56" s="20" t="n">
        <v>0</v>
      </c>
      <c r="L56" s="20" t="n">
        <f aca="false">+J56*E56</f>
        <v>-2000</v>
      </c>
      <c r="M56" s="20" t="n">
        <f aca="false">E56*F56/30000</f>
        <v>-20.625</v>
      </c>
      <c r="N56" s="24" t="n">
        <f aca="false">-E56*F56+L56+M56</f>
        <v>616729.375</v>
      </c>
      <c r="O56" s="24"/>
      <c r="P56" s="25" t="n">
        <f aca="false">E56*0.01</f>
        <v>-1000</v>
      </c>
    </row>
    <row r="57" customFormat="false" ht="12.75" hidden="false" customHeight="false" outlineLevel="0" collapsed="false">
      <c r="A57" s="14" t="s">
        <v>19</v>
      </c>
      <c r="B57" s="15" t="s">
        <v>20</v>
      </c>
      <c r="C57" s="16" t="n">
        <v>36804</v>
      </c>
      <c r="D57" s="16" t="n">
        <f aca="false">+C57+5</f>
        <v>36809</v>
      </c>
      <c r="E57" s="17" t="n">
        <v>-80000</v>
      </c>
      <c r="F57" s="18" t="n">
        <v>6.543</v>
      </c>
      <c r="G57" s="23" t="n">
        <f aca="false">E57*F57</f>
        <v>-523440</v>
      </c>
      <c r="H57" s="18" t="s">
        <v>32</v>
      </c>
      <c r="I57" s="18" t="s">
        <v>22</v>
      </c>
      <c r="J57" s="19" t="n">
        <v>0</v>
      </c>
      <c r="K57" s="20" t="n">
        <v>0</v>
      </c>
      <c r="L57" s="20" t="n">
        <f aca="false">+J57*E57</f>
        <v>-0</v>
      </c>
      <c r="M57" s="20" t="n">
        <f aca="false">E57*F57/30000</f>
        <v>-17.448</v>
      </c>
      <c r="N57" s="24" t="n">
        <f aca="false">-E57*F57+L57+M57</f>
        <v>523422.552</v>
      </c>
      <c r="O57" s="24"/>
      <c r="P57" s="25" t="n">
        <f aca="false">E57*0.01</f>
        <v>-800</v>
      </c>
    </row>
    <row r="58" customFormat="false" ht="12.75" hidden="false" customHeight="false" outlineLevel="0" collapsed="false">
      <c r="A58" s="14" t="s">
        <v>19</v>
      </c>
      <c r="B58" s="15" t="s">
        <v>20</v>
      </c>
      <c r="C58" s="16" t="n">
        <v>36808</v>
      </c>
      <c r="D58" s="16" t="n">
        <f aca="false">+C58+3</f>
        <v>36811</v>
      </c>
      <c r="E58" s="17" t="n">
        <v>-50000</v>
      </c>
      <c r="F58" s="18" t="n">
        <v>5.5938</v>
      </c>
      <c r="G58" s="23" t="n">
        <f aca="false">E58*F58</f>
        <v>-279690</v>
      </c>
      <c r="H58" s="18" t="s">
        <v>31</v>
      </c>
      <c r="I58" s="18" t="s">
        <v>22</v>
      </c>
      <c r="J58" s="19" t="n">
        <v>0</v>
      </c>
      <c r="K58" s="20" t="n">
        <v>0</v>
      </c>
      <c r="L58" s="20" t="n">
        <f aca="false">+J58*E58</f>
        <v>-0</v>
      </c>
      <c r="M58" s="20" t="n">
        <f aca="false">E58*F58/30000</f>
        <v>-9.323</v>
      </c>
      <c r="N58" s="24" t="n">
        <f aca="false">-E58*F58+L58+M58</f>
        <v>279680.677</v>
      </c>
      <c r="O58" s="24"/>
      <c r="P58" s="25" t="n">
        <f aca="false">E58*0.01</f>
        <v>-500</v>
      </c>
    </row>
    <row r="59" customFormat="false" ht="12.75" hidden="false" customHeight="false" outlineLevel="0" collapsed="false">
      <c r="A59" s="14" t="s">
        <v>19</v>
      </c>
      <c r="B59" s="15" t="s">
        <v>20</v>
      </c>
      <c r="C59" s="16" t="n">
        <v>36809</v>
      </c>
      <c r="D59" s="16" t="n">
        <f aca="false">+C59+3</f>
        <v>36812</v>
      </c>
      <c r="E59" s="17" t="n">
        <v>-40000</v>
      </c>
      <c r="F59" s="18" t="n">
        <v>5.7969</v>
      </c>
      <c r="G59" s="23" t="n">
        <f aca="false">E59*F59</f>
        <v>-231876</v>
      </c>
      <c r="H59" s="18" t="s">
        <v>31</v>
      </c>
      <c r="I59" s="18" t="s">
        <v>22</v>
      </c>
      <c r="J59" s="19" t="n">
        <v>0</v>
      </c>
      <c r="K59" s="20" t="n">
        <v>0</v>
      </c>
      <c r="L59" s="20" t="n">
        <f aca="false">+J59*E59</f>
        <v>-0</v>
      </c>
      <c r="M59" s="20" t="n">
        <f aca="false">E59*F59/30000</f>
        <v>-7.7292</v>
      </c>
      <c r="N59" s="24" t="n">
        <f aca="false">-E59*F59+L59+M59</f>
        <v>231868.2708</v>
      </c>
      <c r="O59" s="24"/>
      <c r="P59" s="25" t="n">
        <f aca="false">E59*0.01</f>
        <v>-400</v>
      </c>
    </row>
    <row r="60" customFormat="false" ht="12.75" hidden="false" customHeight="false" outlineLevel="0" collapsed="false">
      <c r="A60" s="14" t="s">
        <v>19</v>
      </c>
      <c r="B60" s="15" t="s">
        <v>20</v>
      </c>
      <c r="C60" s="16" t="n">
        <v>36810</v>
      </c>
      <c r="D60" s="16" t="n">
        <f aca="false">+C60+5</f>
        <v>36815</v>
      </c>
      <c r="E60" s="17" t="n">
        <v>-8400</v>
      </c>
      <c r="F60" s="18" t="n">
        <v>5.3438</v>
      </c>
      <c r="G60" s="23" t="n">
        <f aca="false">E60*F60</f>
        <v>-44887.92</v>
      </c>
      <c r="H60" s="18" t="s">
        <v>30</v>
      </c>
      <c r="I60" s="18" t="s">
        <v>22</v>
      </c>
      <c r="J60" s="19" t="n">
        <v>0.01</v>
      </c>
      <c r="K60" s="20" t="n">
        <v>0</v>
      </c>
      <c r="L60" s="20" t="n">
        <f aca="false">+J60*E60</f>
        <v>-84</v>
      </c>
      <c r="M60" s="20" t="n">
        <f aca="false">E60*F60/30000</f>
        <v>-1.496264</v>
      </c>
      <c r="N60" s="24" t="n">
        <f aca="false">-E60*F60+L60+M60</f>
        <v>44802.423736</v>
      </c>
      <c r="O60" s="24"/>
      <c r="P60" s="25" t="n">
        <f aca="false">E60*0.01</f>
        <v>-84</v>
      </c>
    </row>
    <row r="61" customFormat="false" ht="12.75" hidden="false" customHeight="false" outlineLevel="0" collapsed="false">
      <c r="A61" s="14" t="s">
        <v>19</v>
      </c>
      <c r="B61" s="15" t="s">
        <v>20</v>
      </c>
      <c r="C61" s="16" t="n">
        <v>36810</v>
      </c>
      <c r="D61" s="16" t="n">
        <f aca="false">+C61+5</f>
        <v>36815</v>
      </c>
      <c r="E61" s="17" t="n">
        <v>-175000</v>
      </c>
      <c r="F61" s="18" t="n">
        <v>4.6741</v>
      </c>
      <c r="G61" s="23" t="n">
        <f aca="false">E61*F61</f>
        <v>-817967.5</v>
      </c>
      <c r="H61" s="18" t="s">
        <v>30</v>
      </c>
      <c r="I61" s="18" t="s">
        <v>22</v>
      </c>
      <c r="J61" s="19" t="n">
        <v>0</v>
      </c>
      <c r="K61" s="20" t="n">
        <v>0</v>
      </c>
      <c r="L61" s="20" t="n">
        <f aca="false">+J61*E61</f>
        <v>-0</v>
      </c>
      <c r="M61" s="20" t="n">
        <f aca="false">E61*F61/30000</f>
        <v>-27.2655833333333</v>
      </c>
      <c r="N61" s="24" t="n">
        <f aca="false">-E61*F61+L61+M61</f>
        <v>817940.234416667</v>
      </c>
      <c r="O61" s="24"/>
      <c r="P61" s="25" t="n">
        <f aca="false">E61*0.01</f>
        <v>-1750</v>
      </c>
    </row>
    <row r="62" customFormat="false" ht="12.75" hidden="false" customHeight="false" outlineLevel="0" collapsed="false">
      <c r="A62" s="14" t="s">
        <v>19</v>
      </c>
      <c r="B62" s="15" t="s">
        <v>20</v>
      </c>
      <c r="C62" s="16" t="n">
        <v>36812</v>
      </c>
      <c r="D62" s="16" t="n">
        <f aca="false">+C62+5</f>
        <v>36817</v>
      </c>
      <c r="E62" s="17" t="n">
        <v>-150000</v>
      </c>
      <c r="F62" s="18" t="n">
        <v>4.3646</v>
      </c>
      <c r="G62" s="23" t="n">
        <f aca="false">E62*F62</f>
        <v>-654690</v>
      </c>
      <c r="H62" s="18" t="s">
        <v>21</v>
      </c>
      <c r="I62" s="18" t="s">
        <v>22</v>
      </c>
      <c r="J62" s="19" t="n">
        <v>0</v>
      </c>
      <c r="K62" s="20" t="n">
        <v>0</v>
      </c>
      <c r="L62" s="20" t="n">
        <f aca="false">+J62*E62</f>
        <v>-0</v>
      </c>
      <c r="M62" s="20" t="n">
        <f aca="false">E62*F62/30000</f>
        <v>-21.823</v>
      </c>
      <c r="N62" s="24" t="n">
        <f aca="false">-E62*F62+L62+M62</f>
        <v>654668.177</v>
      </c>
      <c r="O62" s="24"/>
      <c r="P62" s="25" t="n">
        <f aca="false">E62*0.01</f>
        <v>-1500</v>
      </c>
    </row>
    <row r="63" customFormat="false" ht="12.75" hidden="false" customHeight="false" outlineLevel="0" collapsed="false">
      <c r="A63" s="14" t="s">
        <v>19</v>
      </c>
      <c r="B63" s="15" t="s">
        <v>20</v>
      </c>
      <c r="C63" s="16" t="n">
        <v>36812</v>
      </c>
      <c r="D63" s="16" t="n">
        <f aca="false">+C63+5</f>
        <v>36817</v>
      </c>
      <c r="E63" s="17" t="n">
        <v>-29800</v>
      </c>
      <c r="F63" s="18" t="n">
        <v>4.4223</v>
      </c>
      <c r="G63" s="23" t="n">
        <f aca="false">E63*F63</f>
        <v>-131784.54</v>
      </c>
      <c r="H63" s="18" t="s">
        <v>28</v>
      </c>
      <c r="I63" s="18" t="s">
        <v>22</v>
      </c>
      <c r="J63" s="19" t="n">
        <v>0.02</v>
      </c>
      <c r="K63" s="20" t="n">
        <v>0</v>
      </c>
      <c r="L63" s="20" t="n">
        <f aca="false">+J63*E63</f>
        <v>-596</v>
      </c>
      <c r="M63" s="20" t="n">
        <f aca="false">E63*F63/30000</f>
        <v>-4.392818</v>
      </c>
      <c r="N63" s="24" t="n">
        <f aca="false">-E63*F63+L63+M63</f>
        <v>131184.147182</v>
      </c>
      <c r="O63" s="24"/>
      <c r="P63" s="25" t="n">
        <f aca="false">E63*0.01</f>
        <v>-298</v>
      </c>
    </row>
    <row r="64" customFormat="false" ht="12.75" hidden="false" customHeight="false" outlineLevel="0" collapsed="false">
      <c r="A64" s="14" t="s">
        <v>19</v>
      </c>
      <c r="B64" s="15" t="s">
        <v>20</v>
      </c>
      <c r="C64" s="16" t="n">
        <v>36815</v>
      </c>
      <c r="D64" s="16" t="n">
        <f aca="false">+C64+3</f>
        <v>36818</v>
      </c>
      <c r="E64" s="17" t="n">
        <v>-50000</v>
      </c>
      <c r="F64" s="18" t="n">
        <v>4.2875</v>
      </c>
      <c r="G64" s="23" t="n">
        <f aca="false">E64*F64</f>
        <v>-214375</v>
      </c>
      <c r="H64" s="18" t="s">
        <v>27</v>
      </c>
      <c r="I64" s="18" t="s">
        <v>22</v>
      </c>
      <c r="J64" s="19" t="n">
        <v>0</v>
      </c>
      <c r="K64" s="20" t="n">
        <v>0</v>
      </c>
      <c r="L64" s="20" t="n">
        <f aca="false">+J64*E64</f>
        <v>-0</v>
      </c>
      <c r="M64" s="20" t="n">
        <f aca="false">E64*F64/30000</f>
        <v>-7.14583333333333</v>
      </c>
      <c r="N64" s="24" t="n">
        <f aca="false">-E64*F64+L64+M64</f>
        <v>214367.854166667</v>
      </c>
      <c r="O64" s="24"/>
      <c r="P64" s="25" t="n">
        <f aca="false">E64*0.01</f>
        <v>-500</v>
      </c>
    </row>
    <row r="65" customFormat="false" ht="12.75" hidden="false" customHeight="false" outlineLevel="0" collapsed="false">
      <c r="A65" s="14" t="s">
        <v>19</v>
      </c>
      <c r="B65" s="15" t="s">
        <v>20</v>
      </c>
      <c r="C65" s="16" t="n">
        <v>36816</v>
      </c>
      <c r="D65" s="16" t="n">
        <f aca="false">+C65+3</f>
        <v>36819</v>
      </c>
      <c r="E65" s="17" t="n">
        <v>-5000</v>
      </c>
      <c r="F65" s="18" t="n">
        <v>4.125</v>
      </c>
      <c r="G65" s="23" t="n">
        <f aca="false">E65*F65</f>
        <v>-20625</v>
      </c>
      <c r="H65" s="18" t="s">
        <v>31</v>
      </c>
      <c r="I65" s="18" t="s">
        <v>22</v>
      </c>
      <c r="J65" s="19" t="n">
        <v>0</v>
      </c>
      <c r="K65" s="20" t="n">
        <v>0</v>
      </c>
      <c r="L65" s="20" t="n">
        <f aca="false">+J65*E65</f>
        <v>-0</v>
      </c>
      <c r="M65" s="20" t="n">
        <f aca="false">E65*F65/30000</f>
        <v>-0.6875</v>
      </c>
      <c r="N65" s="24" t="n">
        <f aca="false">-E65*F65+L65+M65</f>
        <v>20624.3125</v>
      </c>
      <c r="O65" s="24"/>
      <c r="P65" s="25" t="n">
        <f aca="false">E65*0.01</f>
        <v>-50</v>
      </c>
    </row>
    <row r="66" customFormat="false" ht="12.75" hidden="false" customHeight="false" outlineLevel="0" collapsed="false">
      <c r="A66" s="14" t="s">
        <v>19</v>
      </c>
      <c r="B66" s="15" t="s">
        <v>20</v>
      </c>
      <c r="C66" s="16" t="n">
        <v>36816</v>
      </c>
      <c r="D66" s="16" t="n">
        <f aca="false">+C66+3</f>
        <v>36819</v>
      </c>
      <c r="E66" s="17" t="n">
        <v>-6800</v>
      </c>
      <c r="F66" s="18" t="n">
        <v>4.2813</v>
      </c>
      <c r="G66" s="23" t="n">
        <f aca="false">E66*F66</f>
        <v>-29112.84</v>
      </c>
      <c r="H66" s="18" t="s">
        <v>30</v>
      </c>
      <c r="I66" s="18" t="s">
        <v>22</v>
      </c>
      <c r="J66" s="19" t="n">
        <v>0.01</v>
      </c>
      <c r="K66" s="20" t="n">
        <v>0</v>
      </c>
      <c r="L66" s="20" t="n">
        <f aca="false">+J66*E66</f>
        <v>-68</v>
      </c>
      <c r="M66" s="20" t="n">
        <f aca="false">E66*F66/30000</f>
        <v>-0.970428</v>
      </c>
      <c r="N66" s="24" t="n">
        <f aca="false">-E66*F66+L66+M66</f>
        <v>29043.869572</v>
      </c>
      <c r="O66" s="24"/>
      <c r="P66" s="25" t="n">
        <f aca="false">E66*0.01</f>
        <v>-68</v>
      </c>
    </row>
    <row r="67" customFormat="false" ht="12.75" hidden="false" customHeight="false" outlineLevel="0" collapsed="false">
      <c r="A67" s="14" t="s">
        <v>19</v>
      </c>
      <c r="B67" s="15" t="s">
        <v>20</v>
      </c>
      <c r="C67" s="16" t="n">
        <v>36817</v>
      </c>
      <c r="D67" s="16" t="n">
        <f aca="false">+C67+5</f>
        <v>36822</v>
      </c>
      <c r="E67" s="17" t="n">
        <v>-6600</v>
      </c>
      <c r="F67" s="18" t="n">
        <v>2.7699</v>
      </c>
      <c r="G67" s="23" t="n">
        <f aca="false">E67*F67</f>
        <v>-18281.34</v>
      </c>
      <c r="H67" s="18" t="s">
        <v>28</v>
      </c>
      <c r="I67" s="18" t="s">
        <v>22</v>
      </c>
      <c r="J67" s="19" t="n">
        <v>0.02</v>
      </c>
      <c r="K67" s="20" t="n">
        <v>0</v>
      </c>
      <c r="L67" s="20" t="n">
        <f aca="false">+J67*E67</f>
        <v>-132</v>
      </c>
      <c r="M67" s="20" t="n">
        <f aca="false">E67*F67/30000</f>
        <v>-0.609378</v>
      </c>
      <c r="N67" s="24" t="n">
        <f aca="false">-E67*F67+L67+M67</f>
        <v>18148.730622</v>
      </c>
      <c r="O67" s="24"/>
      <c r="P67" s="25" t="n">
        <f aca="false">E67*0.01</f>
        <v>-66</v>
      </c>
    </row>
    <row r="68" customFormat="false" ht="12.75" hidden="false" customHeight="false" outlineLevel="0" collapsed="false">
      <c r="A68" s="14" t="s">
        <v>19</v>
      </c>
      <c r="B68" s="15" t="s">
        <v>20</v>
      </c>
      <c r="C68" s="16" t="n">
        <v>36817</v>
      </c>
      <c r="D68" s="16" t="n">
        <f aca="false">+C68+5</f>
        <v>36822</v>
      </c>
      <c r="E68" s="17" t="n">
        <v>-630000</v>
      </c>
      <c r="F68" s="18" t="n">
        <v>2.8839</v>
      </c>
      <c r="G68" s="23" t="n">
        <f aca="false">E68*F68</f>
        <v>-1816857</v>
      </c>
      <c r="H68" s="18" t="s">
        <v>21</v>
      </c>
      <c r="I68" s="18" t="s">
        <v>22</v>
      </c>
      <c r="J68" s="19" t="n">
        <v>0</v>
      </c>
      <c r="K68" s="20" t="n">
        <v>0</v>
      </c>
      <c r="L68" s="20" t="n">
        <f aca="false">+J68*E68</f>
        <v>-0</v>
      </c>
      <c r="M68" s="20" t="n">
        <f aca="false">E68*F68/30000</f>
        <v>-60.5619</v>
      </c>
      <c r="N68" s="24" t="n">
        <f aca="false">-E68*F68+L68+M68</f>
        <v>1816796.4381</v>
      </c>
      <c r="O68" s="24"/>
      <c r="P68" s="25" t="n">
        <f aca="false">E68*0.01</f>
        <v>-6300</v>
      </c>
    </row>
    <row r="69" customFormat="false" ht="12.75" hidden="false" customHeight="false" outlineLevel="0" collapsed="false">
      <c r="A69" s="14" t="s">
        <v>19</v>
      </c>
      <c r="B69" s="15" t="s">
        <v>20</v>
      </c>
      <c r="C69" s="16" t="n">
        <v>36818</v>
      </c>
      <c r="D69" s="16" t="n">
        <f aca="false">+C69+5</f>
        <v>36823</v>
      </c>
      <c r="E69" s="17" t="n">
        <v>-2600</v>
      </c>
      <c r="F69" s="18" t="n">
        <v>2.8906</v>
      </c>
      <c r="G69" s="23" t="n">
        <f aca="false">E69*F69</f>
        <v>-7515.56</v>
      </c>
      <c r="H69" s="18" t="s">
        <v>30</v>
      </c>
      <c r="I69" s="18" t="s">
        <v>22</v>
      </c>
      <c r="J69" s="19" t="n">
        <v>0.01</v>
      </c>
      <c r="K69" s="20" t="n">
        <v>0</v>
      </c>
      <c r="L69" s="20" t="n">
        <f aca="false">+J69*E69</f>
        <v>-26</v>
      </c>
      <c r="M69" s="20" t="n">
        <f aca="false">E69*F69/30000</f>
        <v>-0.250518666666667</v>
      </c>
      <c r="N69" s="24" t="n">
        <f aca="false">-E69*F69+L69+M69</f>
        <v>7489.30948133333</v>
      </c>
      <c r="O69" s="24"/>
      <c r="P69" s="25" t="n">
        <f aca="false">E69*0.01</f>
        <v>-26</v>
      </c>
    </row>
    <row r="70" customFormat="false" ht="12.75" hidden="false" customHeight="false" outlineLevel="0" collapsed="false">
      <c r="A70" s="14" t="s">
        <v>19</v>
      </c>
      <c r="B70" s="15" t="s">
        <v>20</v>
      </c>
      <c r="C70" s="16" t="n">
        <v>36818</v>
      </c>
      <c r="D70" s="16" t="n">
        <f aca="false">+C70+5</f>
        <v>36823</v>
      </c>
      <c r="E70" s="17" t="n">
        <v>-7700</v>
      </c>
      <c r="F70" s="18" t="n">
        <v>2.5773</v>
      </c>
      <c r="G70" s="23" t="n">
        <f aca="false">E70*F70</f>
        <v>-19845.21</v>
      </c>
      <c r="H70" s="18" t="s">
        <v>28</v>
      </c>
      <c r="I70" s="18" t="s">
        <v>22</v>
      </c>
      <c r="J70" s="19" t="n">
        <v>0.02</v>
      </c>
      <c r="K70" s="20" t="n">
        <v>0</v>
      </c>
      <c r="L70" s="20" t="n">
        <f aca="false">+J70*E70</f>
        <v>-154</v>
      </c>
      <c r="M70" s="20" t="n">
        <f aca="false">E70*F70/30000</f>
        <v>-0.661507</v>
      </c>
      <c r="N70" s="24" t="n">
        <f aca="false">-E70*F70+L70+M70</f>
        <v>19690.548493</v>
      </c>
      <c r="O70" s="24"/>
      <c r="P70" s="25" t="n">
        <f aca="false">E70*0.01</f>
        <v>-77</v>
      </c>
    </row>
    <row r="71" customFormat="false" ht="12.75" hidden="false" customHeight="false" outlineLevel="0" collapsed="false">
      <c r="A71" s="14" t="s">
        <v>19</v>
      </c>
      <c r="B71" s="15" t="s">
        <v>20</v>
      </c>
      <c r="C71" s="16" t="n">
        <v>36819</v>
      </c>
      <c r="D71" s="16" t="n">
        <f aca="false">+C71+5</f>
        <v>36824</v>
      </c>
      <c r="E71" s="17" t="n">
        <v>-125000</v>
      </c>
      <c r="F71" s="18" t="n">
        <v>2.9013</v>
      </c>
      <c r="G71" s="23" t="n">
        <f aca="false">E71*F71</f>
        <v>-362662.5</v>
      </c>
      <c r="H71" s="18" t="s">
        <v>27</v>
      </c>
      <c r="I71" s="18" t="s">
        <v>22</v>
      </c>
      <c r="J71" s="19" t="n">
        <v>0</v>
      </c>
      <c r="K71" s="20" t="n">
        <v>0</v>
      </c>
      <c r="L71" s="20" t="n">
        <f aca="false">+J71*E71</f>
        <v>-0</v>
      </c>
      <c r="M71" s="20" t="n">
        <f aca="false">E71*F71/30000</f>
        <v>-12.08875</v>
      </c>
      <c r="N71" s="24" t="n">
        <f aca="false">-E71*F71+L71+M71</f>
        <v>362650.41125</v>
      </c>
      <c r="O71" s="24"/>
      <c r="P71" s="25" t="n">
        <f aca="false">E71*0.01</f>
        <v>-1250</v>
      </c>
    </row>
    <row r="72" customFormat="false" ht="12.75" hidden="false" customHeight="false" outlineLevel="0" collapsed="false">
      <c r="A72" s="14" t="s">
        <v>19</v>
      </c>
      <c r="B72" s="15" t="s">
        <v>20</v>
      </c>
      <c r="C72" s="16" t="n">
        <v>36819</v>
      </c>
      <c r="D72" s="16" t="n">
        <f aca="false">+C72+5</f>
        <v>36824</v>
      </c>
      <c r="E72" s="17" t="n">
        <v>-1600</v>
      </c>
      <c r="F72" s="18" t="n">
        <v>2.6815</v>
      </c>
      <c r="G72" s="23" t="n">
        <f aca="false">E72*F72</f>
        <v>-4290.4</v>
      </c>
      <c r="H72" s="18" t="s">
        <v>28</v>
      </c>
      <c r="I72" s="18" t="s">
        <v>22</v>
      </c>
      <c r="J72" s="19" t="n">
        <v>0.02</v>
      </c>
      <c r="K72" s="20" t="n">
        <v>0</v>
      </c>
      <c r="L72" s="20" t="n">
        <f aca="false">+J72*E72</f>
        <v>-32</v>
      </c>
      <c r="M72" s="20" t="n">
        <f aca="false">E72*F72/30000</f>
        <v>-0.143013333333333</v>
      </c>
      <c r="N72" s="24" t="n">
        <f aca="false">-E72*F72+L72+M72</f>
        <v>4258.25698666667</v>
      </c>
      <c r="O72" s="24"/>
      <c r="P72" s="25" t="n">
        <f aca="false">E72*0.01</f>
        <v>-16</v>
      </c>
    </row>
    <row r="73" customFormat="false" ht="12.75" hidden="false" customHeight="false" outlineLevel="0" collapsed="false">
      <c r="A73" s="14" t="s">
        <v>19</v>
      </c>
      <c r="B73" s="15" t="s">
        <v>20</v>
      </c>
      <c r="C73" s="16" t="n">
        <v>36822</v>
      </c>
      <c r="D73" s="16" t="n">
        <f aca="false">+C73+3</f>
        <v>36825</v>
      </c>
      <c r="E73" s="17" t="n">
        <v>-137500</v>
      </c>
      <c r="F73" s="18" t="n">
        <v>3.25</v>
      </c>
      <c r="G73" s="23" t="n">
        <f aca="false">E73*F73</f>
        <v>-446875</v>
      </c>
      <c r="H73" s="18" t="s">
        <v>21</v>
      </c>
      <c r="I73" s="18" t="s">
        <v>22</v>
      </c>
      <c r="J73" s="19" t="n">
        <v>0</v>
      </c>
      <c r="K73" s="20" t="n">
        <v>0</v>
      </c>
      <c r="L73" s="20" t="n">
        <f aca="false">+J73*E73</f>
        <v>-0</v>
      </c>
      <c r="M73" s="20" t="n">
        <f aca="false">E73*F73/30000</f>
        <v>-14.8958333333333</v>
      </c>
      <c r="N73" s="24" t="n">
        <f aca="false">-E73*F73+L73+M73</f>
        <v>446860.104166667</v>
      </c>
      <c r="O73" s="24"/>
      <c r="P73" s="25" t="n">
        <f aca="false">E73*0.01</f>
        <v>-1375</v>
      </c>
    </row>
    <row r="74" customFormat="false" ht="13.5" hidden="false" customHeight="false" outlineLevel="0" collapsed="false">
      <c r="A74" s="14" t="s">
        <v>19</v>
      </c>
      <c r="B74" s="15" t="s">
        <v>20</v>
      </c>
      <c r="C74" s="16" t="n">
        <v>36823</v>
      </c>
      <c r="D74" s="16" t="n">
        <f aca="false">+C74+3</f>
        <v>36826</v>
      </c>
      <c r="E74" s="17" t="n">
        <v>-200000</v>
      </c>
      <c r="F74" s="18" t="n">
        <v>4.3984</v>
      </c>
      <c r="G74" s="23" t="n">
        <f aca="false">E74*F74</f>
        <v>-879680</v>
      </c>
      <c r="H74" s="18" t="s">
        <v>31</v>
      </c>
      <c r="I74" s="18" t="s">
        <v>22</v>
      </c>
      <c r="J74" s="19" t="n">
        <v>0</v>
      </c>
      <c r="K74" s="20" t="n">
        <v>0</v>
      </c>
      <c r="L74" s="20" t="n">
        <f aca="false">+J74*E74</f>
        <v>-0</v>
      </c>
      <c r="M74" s="20" t="n">
        <f aca="false">E74*F74/30000</f>
        <v>-29.3226666666667</v>
      </c>
      <c r="N74" s="24" t="n">
        <f aca="false">-E74*F74+L74+M74</f>
        <v>879650.677333333</v>
      </c>
      <c r="O74" s="24"/>
      <c r="P74" s="25" t="n">
        <f aca="false">E74*0.01</f>
        <v>-2000</v>
      </c>
    </row>
    <row r="75" customFormat="false" ht="14.25" hidden="false" customHeight="false" outlineLevel="0" collapsed="false">
      <c r="C75" s="6" t="s">
        <v>33</v>
      </c>
      <c r="E75" s="26" t="n">
        <f aca="false">SUM(E9:E74)</f>
        <v>-4384400</v>
      </c>
      <c r="G75" s="27" t="n">
        <f aca="false">SUM(G9:G74)</f>
        <v>-41950775.77</v>
      </c>
      <c r="N75" s="28" t="n">
        <f aca="false">SUM(N9:N74)</f>
        <v>41944138.9108077</v>
      </c>
      <c r="O75" s="29"/>
      <c r="P75" s="30" t="n">
        <f aca="false">SUM(P9:P74)</f>
        <v>-43844</v>
      </c>
    </row>
    <row r="76" customFormat="false" ht="13.5" hidden="false" customHeight="false" outlineLevel="0" collapsed="false"/>
    <row r="77" customFormat="false" ht="13.5" hidden="false" customHeight="false" outlineLevel="0" collapsed="false">
      <c r="B77" s="6" t="s">
        <v>34</v>
      </c>
      <c r="E77" s="26" t="n">
        <f aca="false">+E6+E75</f>
        <v>1008858</v>
      </c>
      <c r="G77" s="31" t="n">
        <f aca="false">G75/E75</f>
        <v>9.5681908060396</v>
      </c>
      <c r="H77" s="0" t="s">
        <v>35</v>
      </c>
      <c r="N77" s="32" t="n">
        <f aca="false">-N75/E75</f>
        <v>9.56667706203989</v>
      </c>
    </row>
    <row r="79" customFormat="false" ht="12.75" hidden="false" customHeight="false" outlineLevel="0" collapsed="false">
      <c r="A79" s="0" t="s">
        <v>36</v>
      </c>
    </row>
    <row r="80" customFormat="false" ht="12.75" hidden="false" customHeight="false" outlineLevel="0" collapsed="false">
      <c r="A80" s="0" t="s">
        <v>37</v>
      </c>
    </row>
    <row r="81" customFormat="false" ht="12.75" hidden="false" customHeight="false" outlineLevel="0" collapsed="false">
      <c r="A81" s="14"/>
    </row>
    <row r="85" customFormat="false" ht="12.75" hidden="false" customHeight="false" outlineLevel="0" collapsed="false">
      <c r="A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1999-03-02T12:51:43Z</dcterms:created>
  <dc:creator>bkaufma</dc:creator>
  <dc:description>- Oracle 8i ODBC QueryFix Applied</dc:description>
  <dc:language>en-US</dc:language>
  <cp:lastModifiedBy>Aneela Charania</cp:lastModifiedBy>
  <cp:lastPrinted>2000-09-22T11:28:01Z</cp:lastPrinted>
  <cp:revision>0</cp:revision>
  <dc:subject/>
  <dc:title/>
</cp:coreProperties>
</file>