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Sheet1!$A$1:$AG$55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B6" authorId="0">
      <text>
        <r>
          <rPr>
            <b val="true"/>
            <sz val="8"/>
            <color rgb="FF000000"/>
            <rFont val="Tahoma"/>
            <family val="0"/>
          </rPr>
          <t xml:space="preserve">Scott Hendrickson:
</t>
        </r>
        <r>
          <rPr>
            <sz val="8"/>
            <color rgb="FF000000"/>
            <rFont val="Tahoma"/>
            <family val="0"/>
          </rPr>
          <t xml:space="preserve">This is the grossed up for fuel number.  Is that correct?  If not, use 227,176.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42</xdr:colOff>
                <xdr:row>2</xdr:row>
                <xdr:rowOff>5</xdr:rowOff>
              </xdr:from>
              <xdr:to>
                <xdr:col>3</xdr:col>
                <xdr:colOff>37</xdr:colOff>
                <xdr:row>5</xdr:row>
                <xdr:rowOff>28</xdr:rowOff>
              </xdr:to>
            </anchor>
          </commentPr>
        </mc:Choice>
        <mc:Fallback/>
      </mc:AlternateContent>
    </comment>
    <comment ref="B8" authorId="0">
      <text>
        <r>
          <rPr>
            <b val="true"/>
            <sz val="8"/>
            <color rgb="FF000000"/>
            <rFont val="Tahoma"/>
            <family val="0"/>
          </rPr>
          <t xml:space="preserve">Scott Hendrickson:
</t>
        </r>
        <r>
          <rPr>
            <sz val="8"/>
            <color rgb="FF000000"/>
            <rFont val="Tahoma"/>
            <family val="0"/>
          </rPr>
          <t xml:space="preserve">282,794 less 40,000 for CALP and less 19,293 for BG&amp;E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6</xdr:row>
                <xdr:rowOff>7</xdr:rowOff>
              </xdr:from>
              <xdr:to>
                <xdr:col>4</xdr:col>
                <xdr:colOff>5</xdr:colOff>
                <xdr:row>8</xdr:row>
                <xdr:rowOff>30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<sst xmlns="http://schemas.openxmlformats.org/spreadsheetml/2006/main" count="44" uniqueCount="31">
  <si>
    <t xml:space="preserve">CES Retail Volumes</t>
  </si>
  <si>
    <t xml:space="preserve">January 2000</t>
  </si>
  <si>
    <t xml:space="preserve">Retail Baseload Nomination</t>
  </si>
  <si>
    <t xml:space="preserve">CES Transport Available</t>
  </si>
  <si>
    <t xml:space="preserve">CES Transport Long/(Short)</t>
  </si>
  <si>
    <t xml:space="preserve">CES T-port   used (retail)</t>
  </si>
  <si>
    <t xml:space="preserve">TCO</t>
  </si>
  <si>
    <t xml:space="preserve">Tenn-Brinker</t>
  </si>
  <si>
    <t xml:space="preserve">Tetco-Eagle</t>
  </si>
  <si>
    <t xml:space="preserve">Tetco-Hooker</t>
  </si>
  <si>
    <t xml:space="preserve">Tetco-Lebanon</t>
  </si>
  <si>
    <t xml:space="preserve">TxGas-Lebanon</t>
  </si>
  <si>
    <t xml:space="preserve">Tenn-Greenwood</t>
  </si>
  <si>
    <t xml:space="preserve">ANR-Paulding</t>
  </si>
  <si>
    <t xml:space="preserve">PEPL-Maumee</t>
  </si>
  <si>
    <t xml:space="preserve">ANR-Monclova</t>
  </si>
  <si>
    <t xml:space="preserve">CR-Cygnet</t>
  </si>
  <si>
    <t xml:space="preserve">CALP T-port (retail)</t>
  </si>
  <si>
    <t xml:space="preserve">TRCO-Emporia</t>
  </si>
  <si>
    <t xml:space="preserve">Dayton T-port (retail)</t>
  </si>
  <si>
    <t xml:space="preserve">Total Flowing FT</t>
  </si>
  <si>
    <t xml:space="preserve">Storage W/D to CES Retail</t>
  </si>
  <si>
    <t xml:space="preserve">Cove Pt. W/D to CES Retail</t>
  </si>
  <si>
    <t xml:space="preserve">IT T-port to CES Retail</t>
  </si>
  <si>
    <t xml:space="preserve">Various del pts.</t>
  </si>
  <si>
    <t xml:space="preserve">Total Supply</t>
  </si>
  <si>
    <t xml:space="preserve">Above Baseload Nomination</t>
  </si>
  <si>
    <t xml:space="preserve">(Below) Baseload Nomination</t>
  </si>
  <si>
    <t xml:space="preserve">Storage W/D to Non-CES Mkts</t>
  </si>
  <si>
    <t xml:space="preserve">South Jersey</t>
  </si>
  <si>
    <t xml:space="preserve">Engage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</si>
</sst>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_(* #,##0.00_);_(* \(#,##0.00\);_(* \-??_);_(@_)"/>
    <numFmt numFmtId="166" formatCode="_(* #,##0_);_(* \(#,##0\);_(* \-??_);_(@_)"/>
    <numFmt numFmtId="167" formatCode="[$-409]d\-mmm"/>
    <numFmt numFmtId="168" formatCode="[$-409]#,##0_);[RED]\(#,##0\)"/>
    <numFmt numFmtId="169" formatCode="_(* #,##0_);[RED]_(* \(#,##0\);_(* \-??_);_(@_)"/>
  </numFmts>
  <fonts count="8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0"/>
      <name val="Arial"/>
      <family val="2"/>
    </font>
    <font>
      <b val="true"/>
      <sz val="10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fals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5" fillId="2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1" xfId="15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6" fontId="5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0" xfId="15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6" fontId="1" fillId="0" borderId="1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1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" fillId="0" borderId="2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7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5.7"/>
    <col collapsed="false" customWidth="false" hidden="false" outlineLevel="0" max="2" min="2" style="2" width="9.14"/>
    <col collapsed="false" customWidth="true" hidden="false" outlineLevel="0" max="4" min="3" style="2" width="9.85"/>
    <col collapsed="false" customWidth="true" hidden="false" outlineLevel="0" max="21" min="5" style="2" width="9.28"/>
    <col collapsed="false" customWidth="true" hidden="false" outlineLevel="0" max="26" min="22" style="2" width="10.28"/>
    <col collapsed="false" customWidth="false" hidden="false" outlineLevel="0" max="27" min="27" style="2" width="9.14"/>
    <col collapsed="false" customWidth="true" hidden="false" outlineLevel="0" max="33" min="28" style="2" width="10.28"/>
    <col collapsed="false" customWidth="false" hidden="false" outlineLevel="0" max="257" min="34" style="2" width="9.14"/>
  </cols>
  <sheetData>
    <row r="1" customFormat="false" ht="26.25" hidden="false" customHeight="false" outlineLevel="0" collapsed="false">
      <c r="A1" s="3" t="s">
        <v>0</v>
      </c>
    </row>
    <row r="2" customFormat="false" ht="26.25" hidden="false" customHeight="false" outlineLevel="0" collapsed="false">
      <c r="A2" s="3" t="s">
        <v>1</v>
      </c>
    </row>
    <row r="5" customFormat="false" ht="12.75" hidden="false" customHeight="false" outlineLevel="0" collapsed="false">
      <c r="A5" s="4"/>
      <c r="B5" s="5" t="n">
        <v>36526</v>
      </c>
      <c r="C5" s="5" t="n">
        <v>36527</v>
      </c>
      <c r="D5" s="5" t="n">
        <v>36528</v>
      </c>
      <c r="E5" s="5" t="n">
        <v>36529</v>
      </c>
      <c r="F5" s="5" t="n">
        <v>36530</v>
      </c>
      <c r="G5" s="5" t="n">
        <v>36531</v>
      </c>
      <c r="H5" s="5" t="n">
        <v>36532</v>
      </c>
      <c r="I5" s="5" t="n">
        <v>36533</v>
      </c>
      <c r="J5" s="5" t="n">
        <v>36534</v>
      </c>
      <c r="K5" s="5" t="n">
        <v>36535</v>
      </c>
      <c r="L5" s="5" t="n">
        <v>36536</v>
      </c>
      <c r="M5" s="5" t="n">
        <v>36537</v>
      </c>
      <c r="N5" s="5" t="n">
        <v>36538</v>
      </c>
      <c r="O5" s="5" t="n">
        <v>36539</v>
      </c>
      <c r="P5" s="5" t="n">
        <v>36540</v>
      </c>
      <c r="Q5" s="5" t="n">
        <v>36541</v>
      </c>
      <c r="R5" s="5" t="n">
        <v>36542</v>
      </c>
      <c r="S5" s="5" t="n">
        <v>36543</v>
      </c>
      <c r="T5" s="5" t="n">
        <v>36544</v>
      </c>
      <c r="U5" s="5" t="n">
        <v>36545</v>
      </c>
      <c r="V5" s="5" t="n">
        <v>36546</v>
      </c>
      <c r="W5" s="5" t="n">
        <v>36547</v>
      </c>
      <c r="X5" s="5" t="n">
        <v>36548</v>
      </c>
      <c r="Y5" s="5" t="n">
        <v>36549</v>
      </c>
      <c r="Z5" s="5" t="n">
        <v>36550</v>
      </c>
      <c r="AA5" s="5" t="n">
        <v>36551</v>
      </c>
      <c r="AB5" s="5" t="n">
        <v>36552</v>
      </c>
      <c r="AC5" s="5" t="n">
        <v>36553</v>
      </c>
      <c r="AD5" s="5" t="n">
        <v>36554</v>
      </c>
      <c r="AE5" s="5" t="n">
        <v>36555</v>
      </c>
      <c r="AF5" s="5" t="n">
        <v>36556</v>
      </c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CU5" s="6"/>
      <c r="CV5" s="6"/>
      <c r="CW5" s="6"/>
      <c r="CX5" s="6"/>
      <c r="CY5" s="6"/>
      <c r="CZ5" s="6"/>
      <c r="DA5" s="6"/>
      <c r="DB5" s="6"/>
      <c r="DC5" s="6"/>
      <c r="DD5" s="6"/>
      <c r="DE5" s="6"/>
      <c r="DF5" s="6"/>
      <c r="DG5" s="6"/>
      <c r="DH5" s="6"/>
      <c r="DI5" s="6"/>
      <c r="DJ5" s="6"/>
      <c r="DK5" s="6"/>
      <c r="DL5" s="6"/>
      <c r="DM5" s="6"/>
      <c r="DN5" s="6"/>
      <c r="DO5" s="6"/>
      <c r="DP5" s="6"/>
      <c r="DQ5" s="6"/>
      <c r="DR5" s="6"/>
      <c r="DS5" s="6"/>
      <c r="DT5" s="6"/>
      <c r="DU5" s="6"/>
      <c r="DV5" s="6"/>
      <c r="DW5" s="6"/>
      <c r="DX5" s="6"/>
      <c r="DY5" s="6"/>
      <c r="DZ5" s="6"/>
      <c r="EA5" s="6"/>
      <c r="EB5" s="6"/>
      <c r="EC5" s="6"/>
      <c r="ED5" s="6"/>
      <c r="EE5" s="6"/>
      <c r="EF5" s="6"/>
      <c r="EG5" s="6"/>
      <c r="EH5" s="6"/>
      <c r="EI5" s="6"/>
      <c r="EJ5" s="6"/>
      <c r="EK5" s="6"/>
      <c r="EL5" s="6"/>
      <c r="EM5" s="6"/>
      <c r="EN5" s="6"/>
      <c r="EO5" s="6"/>
      <c r="EP5" s="6"/>
      <c r="EQ5" s="6"/>
      <c r="ER5" s="6"/>
      <c r="ES5" s="6"/>
      <c r="ET5" s="6"/>
      <c r="EU5" s="6"/>
      <c r="EV5" s="6"/>
      <c r="EW5" s="6"/>
      <c r="EX5" s="6"/>
      <c r="EY5" s="6"/>
      <c r="EZ5" s="6"/>
      <c r="FA5" s="6"/>
      <c r="FB5" s="6"/>
      <c r="FC5" s="6"/>
      <c r="FD5" s="6"/>
      <c r="FE5" s="6"/>
      <c r="FF5" s="6"/>
      <c r="FG5" s="6"/>
      <c r="FH5" s="6"/>
      <c r="FI5" s="6"/>
      <c r="FJ5" s="6"/>
      <c r="FK5" s="6"/>
      <c r="FL5" s="6"/>
      <c r="FM5" s="6"/>
      <c r="FN5" s="6"/>
      <c r="FO5" s="6"/>
      <c r="FP5" s="6"/>
      <c r="FQ5" s="6"/>
      <c r="FR5" s="6"/>
      <c r="FS5" s="6"/>
      <c r="FT5" s="6"/>
      <c r="FU5" s="6"/>
      <c r="FV5" s="6"/>
      <c r="FW5" s="6"/>
      <c r="FX5" s="6"/>
      <c r="FY5" s="6"/>
      <c r="FZ5" s="6"/>
      <c r="GA5" s="6"/>
      <c r="GB5" s="6"/>
      <c r="GC5" s="6"/>
      <c r="GD5" s="6"/>
      <c r="GE5" s="6"/>
      <c r="GF5" s="6"/>
      <c r="GG5" s="6"/>
      <c r="GH5" s="6"/>
      <c r="GI5" s="6"/>
      <c r="GJ5" s="6"/>
      <c r="GK5" s="6"/>
      <c r="GL5" s="6"/>
      <c r="GM5" s="6"/>
      <c r="GN5" s="6"/>
      <c r="GO5" s="6"/>
      <c r="GP5" s="6"/>
      <c r="GQ5" s="6"/>
      <c r="GR5" s="6"/>
      <c r="GS5" s="6"/>
      <c r="GT5" s="6"/>
      <c r="GU5" s="6"/>
      <c r="GV5" s="6"/>
      <c r="GW5" s="6"/>
      <c r="GX5" s="6"/>
      <c r="GY5" s="6"/>
      <c r="GZ5" s="6"/>
      <c r="HA5" s="6"/>
      <c r="HB5" s="6"/>
      <c r="HC5" s="6"/>
      <c r="HD5" s="6"/>
      <c r="HE5" s="6"/>
      <c r="HF5" s="6"/>
      <c r="HG5" s="6"/>
      <c r="HH5" s="6"/>
      <c r="HI5" s="6"/>
      <c r="HJ5" s="6"/>
      <c r="HK5" s="6"/>
      <c r="HL5" s="6"/>
      <c r="HM5" s="6"/>
      <c r="HN5" s="6"/>
      <c r="HO5" s="6"/>
      <c r="HP5" s="6"/>
      <c r="HQ5" s="6"/>
      <c r="HR5" s="6"/>
      <c r="HS5" s="6"/>
      <c r="HT5" s="6"/>
      <c r="HU5" s="6"/>
      <c r="HV5" s="6"/>
      <c r="HW5" s="6"/>
      <c r="HX5" s="6"/>
      <c r="HY5" s="6"/>
      <c r="HZ5" s="6"/>
      <c r="IA5" s="6"/>
      <c r="IB5" s="6"/>
      <c r="IC5" s="6"/>
      <c r="ID5" s="6"/>
      <c r="IE5" s="6"/>
      <c r="IF5" s="6"/>
      <c r="IG5" s="6"/>
      <c r="IH5" s="6"/>
      <c r="II5" s="6"/>
      <c r="IJ5" s="6"/>
      <c r="IK5" s="6"/>
      <c r="IL5" s="6"/>
      <c r="IM5" s="6"/>
      <c r="IN5" s="6"/>
      <c r="IO5" s="6"/>
      <c r="IP5" s="6"/>
      <c r="IQ5" s="6"/>
      <c r="IR5" s="6"/>
      <c r="IS5" s="6"/>
      <c r="IT5" s="6"/>
      <c r="IU5" s="6"/>
      <c r="IV5" s="6"/>
      <c r="IW5" s="6"/>
    </row>
    <row r="6" customFormat="false" ht="48" hidden="false" customHeight="true" outlineLevel="0" collapsed="false">
      <c r="A6" s="7" t="s">
        <v>2</v>
      </c>
      <c r="B6" s="8" t="n">
        <v>232087</v>
      </c>
      <c r="C6" s="8" t="n">
        <v>232087</v>
      </c>
      <c r="D6" s="8" t="n">
        <v>232087</v>
      </c>
      <c r="E6" s="8" t="n">
        <v>232087</v>
      </c>
      <c r="F6" s="8" t="n">
        <v>232087</v>
      </c>
      <c r="G6" s="8" t="n">
        <v>232087</v>
      </c>
      <c r="H6" s="8" t="n">
        <v>232087</v>
      </c>
      <c r="I6" s="8" t="n">
        <v>232087</v>
      </c>
      <c r="J6" s="8" t="n">
        <v>232087</v>
      </c>
      <c r="K6" s="8" t="n">
        <v>232087</v>
      </c>
      <c r="L6" s="8" t="n">
        <v>232087</v>
      </c>
      <c r="M6" s="8" t="n">
        <v>232087</v>
      </c>
      <c r="N6" s="8" t="n">
        <v>232087</v>
      </c>
      <c r="O6" s="8" t="n">
        <v>232087</v>
      </c>
      <c r="P6" s="8" t="n">
        <v>232087</v>
      </c>
      <c r="Q6" s="8" t="n">
        <v>232087</v>
      </c>
      <c r="R6" s="8" t="n">
        <v>232087</v>
      </c>
      <c r="S6" s="8" t="n">
        <v>232087</v>
      </c>
      <c r="T6" s="8" t="n">
        <v>232087</v>
      </c>
      <c r="U6" s="8" t="n">
        <v>232087</v>
      </c>
      <c r="V6" s="8" t="n">
        <v>232087</v>
      </c>
      <c r="W6" s="8" t="n">
        <v>232087</v>
      </c>
      <c r="X6" s="8" t="n">
        <v>232087</v>
      </c>
      <c r="Y6" s="8" t="n">
        <v>232087</v>
      </c>
      <c r="Z6" s="8" t="n">
        <v>232087</v>
      </c>
      <c r="AA6" s="8" t="n">
        <v>232087</v>
      </c>
      <c r="AB6" s="8" t="n">
        <v>232087</v>
      </c>
      <c r="AC6" s="8" t="n">
        <v>232087</v>
      </c>
      <c r="AD6" s="8" t="n">
        <v>232087</v>
      </c>
      <c r="AE6" s="8" t="n">
        <v>232087</v>
      </c>
      <c r="AF6" s="8" t="n">
        <v>232087</v>
      </c>
    </row>
    <row r="7" customFormat="false" ht="12.75" hidden="false" customHeight="true" outlineLevel="0" collapsed="false">
      <c r="A7" s="9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</row>
    <row r="8" customFormat="false" ht="25.5" hidden="false" customHeight="true" outlineLevel="0" collapsed="false">
      <c r="A8" s="9" t="s">
        <v>3</v>
      </c>
      <c r="B8" s="6" t="n">
        <f aca="false">282794-40000-19293</f>
        <v>223501</v>
      </c>
      <c r="C8" s="6" t="n">
        <f aca="false">+B8</f>
        <v>223501</v>
      </c>
      <c r="D8" s="6" t="n">
        <f aca="false">282794-40000-19293</f>
        <v>223501</v>
      </c>
      <c r="E8" s="6" t="n">
        <f aca="false">+D8</f>
        <v>223501</v>
      </c>
      <c r="F8" s="6" t="n">
        <f aca="false">282794-40000-19293</f>
        <v>223501</v>
      </c>
      <c r="G8" s="6" t="n">
        <f aca="false">+F8</f>
        <v>223501</v>
      </c>
      <c r="H8" s="6" t="n">
        <f aca="false">282794-40000-19293</f>
        <v>223501</v>
      </c>
      <c r="I8" s="6" t="n">
        <f aca="false">+H8</f>
        <v>223501</v>
      </c>
      <c r="J8" s="6" t="n">
        <f aca="false">282794-40000-19293</f>
        <v>223501</v>
      </c>
      <c r="K8" s="6" t="n">
        <f aca="false">+J8</f>
        <v>223501</v>
      </c>
      <c r="L8" s="6" t="n">
        <f aca="false">282794-40000-19293</f>
        <v>223501</v>
      </c>
      <c r="M8" s="6" t="n">
        <f aca="false">+L8</f>
        <v>223501</v>
      </c>
      <c r="N8" s="6" t="n">
        <f aca="false">282794-40000-19293</f>
        <v>223501</v>
      </c>
      <c r="O8" s="6" t="n">
        <f aca="false">+N8</f>
        <v>223501</v>
      </c>
      <c r="P8" s="6" t="n">
        <f aca="false">282794-40000-19293</f>
        <v>223501</v>
      </c>
      <c r="Q8" s="6" t="n">
        <f aca="false">+P8</f>
        <v>223501</v>
      </c>
      <c r="R8" s="6" t="n">
        <f aca="false">282794-40000-19293</f>
        <v>223501</v>
      </c>
      <c r="S8" s="6" t="n">
        <f aca="false">+R8</f>
        <v>223501</v>
      </c>
      <c r="T8" s="6" t="n">
        <f aca="false">282794-40000-19293</f>
        <v>223501</v>
      </c>
      <c r="U8" s="6" t="n">
        <f aca="false">+T8</f>
        <v>223501</v>
      </c>
      <c r="V8" s="6" t="n">
        <f aca="false">282794-40000-19293</f>
        <v>223501</v>
      </c>
      <c r="W8" s="6" t="n">
        <f aca="false">+V8</f>
        <v>223501</v>
      </c>
      <c r="X8" s="6" t="n">
        <f aca="false">282794-40000-19293</f>
        <v>223501</v>
      </c>
      <c r="Y8" s="6" t="n">
        <f aca="false">+X8</f>
        <v>223501</v>
      </c>
      <c r="Z8" s="6" t="n">
        <f aca="false">282794-40000-19293</f>
        <v>223501</v>
      </c>
      <c r="AA8" s="6" t="n">
        <f aca="false">+Z8</f>
        <v>223501</v>
      </c>
      <c r="AB8" s="6" t="n">
        <f aca="false">282794-40000-19293</f>
        <v>223501</v>
      </c>
      <c r="AC8" s="6" t="n">
        <f aca="false">+AB8</f>
        <v>223501</v>
      </c>
      <c r="AD8" s="6" t="n">
        <f aca="false">282794-40000-19293</f>
        <v>223501</v>
      </c>
      <c r="AE8" s="6" t="n">
        <f aca="false">+AD8</f>
        <v>223501</v>
      </c>
      <c r="AF8" s="6" t="n">
        <f aca="false">282794-40000-19293</f>
        <v>223501</v>
      </c>
    </row>
    <row r="9" customFormat="false" ht="25.5" hidden="false" customHeight="true" outlineLevel="0" collapsed="false">
      <c r="A9" s="9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</row>
    <row r="10" customFormat="false" ht="25.5" hidden="false" customHeight="true" outlineLevel="0" collapsed="false">
      <c r="A10" s="9" t="s">
        <v>4</v>
      </c>
      <c r="B10" s="11" t="n">
        <f aca="false">+B8-B13</f>
        <v>69311</v>
      </c>
      <c r="C10" s="11" t="n">
        <f aca="false">+C8-C13</f>
        <v>89821</v>
      </c>
      <c r="D10" s="11" t="n">
        <f aca="false">+D8-D13</f>
        <v>76123</v>
      </c>
      <c r="E10" s="11" t="n">
        <f aca="false">+E8-E13</f>
        <v>26174</v>
      </c>
      <c r="F10" s="11" t="n">
        <f aca="false">+F8-F13</f>
        <v>15886</v>
      </c>
      <c r="G10" s="11" t="n">
        <f aca="false">+G8-G13</f>
        <v>37490</v>
      </c>
      <c r="H10" s="11" t="n">
        <f aca="false">+H8-H13</f>
        <v>10161</v>
      </c>
      <c r="I10" s="11" t="n">
        <f aca="false">+I8-I13</f>
        <v>38270</v>
      </c>
      <c r="J10" s="11" t="n">
        <f aca="false">+J8-J13</f>
        <v>45045</v>
      </c>
      <c r="K10" s="11" t="n">
        <f aca="false">+K8-K13</f>
        <v>53619</v>
      </c>
      <c r="L10" s="11" t="n">
        <f aca="false">+L8-L13</f>
        <v>39418</v>
      </c>
      <c r="M10" s="11" t="n">
        <f aca="false">+M8-M13</f>
        <v>35409</v>
      </c>
      <c r="N10" s="11" t="n">
        <f aca="false">+N8-N13</f>
        <v>884</v>
      </c>
      <c r="O10" s="11" t="n">
        <f aca="false">+O8-O13</f>
        <v>12363</v>
      </c>
      <c r="P10" s="11" t="n">
        <f aca="false">+P8-P13</f>
        <v>48324</v>
      </c>
      <c r="Q10" s="11" t="n">
        <f aca="false">+Q8-Q13</f>
        <v>15913</v>
      </c>
      <c r="R10" s="11" t="n">
        <f aca="false">+R8-R13</f>
        <v>2783</v>
      </c>
      <c r="S10" s="11" t="n">
        <f aca="false">+S8-S13</f>
        <v>18058</v>
      </c>
      <c r="T10" s="11" t="n">
        <f aca="false">+T8-T13</f>
        <v>27896</v>
      </c>
      <c r="U10" s="11" t="n">
        <f aca="false">+U8-U13</f>
        <v>11263</v>
      </c>
      <c r="V10" s="11" t="n">
        <f aca="false">+V8-V13</f>
        <v>-22064</v>
      </c>
      <c r="W10" s="11" t="n">
        <f aca="false">+W8-W13</f>
        <v>13389</v>
      </c>
      <c r="X10" s="11" t="n">
        <f aca="false">+X8-X13</f>
        <v>21815</v>
      </c>
      <c r="Y10" s="11" t="n">
        <f aca="false">+Y8-Y13</f>
        <v>-9305</v>
      </c>
      <c r="Z10" s="11" t="n">
        <f aca="false">+Z8-Z13</f>
        <v>-1942</v>
      </c>
      <c r="AA10" s="11" t="n">
        <f aca="false">+AA8-AA13</f>
        <v>-18278</v>
      </c>
      <c r="AB10" s="11" t="n">
        <f aca="false">+AB8-AB13</f>
        <v>-14810</v>
      </c>
      <c r="AC10" s="11" t="n">
        <f aca="false">+AC8-AC13</f>
        <v>-818</v>
      </c>
      <c r="AD10" s="11" t="n">
        <f aca="false">+AD8-AD13</f>
        <v>32827</v>
      </c>
      <c r="AE10" s="11" t="n">
        <f aca="false">+AE8-AE13</f>
        <v>32983</v>
      </c>
      <c r="AF10" s="11" t="n">
        <f aca="false">+AF8-AF13</f>
        <v>34949</v>
      </c>
    </row>
    <row r="11" customFormat="false" ht="12.75" hidden="false" customHeight="true" outlineLevel="0" collapsed="false">
      <c r="A11" s="9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</row>
    <row r="12" customFormat="false" ht="25.5" hidden="false" customHeight="false" outlineLevel="0" collapsed="false">
      <c r="A12" s="9" t="s">
        <v>5</v>
      </c>
    </row>
    <row r="13" customFormat="false" ht="12.75" hidden="false" customHeight="false" outlineLevel="0" collapsed="false">
      <c r="A13" s="12" t="s">
        <v>6</v>
      </c>
      <c r="B13" s="2" t="n">
        <v>154190</v>
      </c>
      <c r="C13" s="2" t="n">
        <v>133680</v>
      </c>
      <c r="D13" s="2" t="n">
        <v>147378</v>
      </c>
      <c r="E13" s="2" t="n">
        <v>197327</v>
      </c>
      <c r="F13" s="2" t="n">
        <v>207615</v>
      </c>
      <c r="G13" s="2" t="n">
        <v>186011</v>
      </c>
      <c r="H13" s="2" t="n">
        <v>213340</v>
      </c>
      <c r="I13" s="2" t="n">
        <v>185231</v>
      </c>
      <c r="J13" s="2" t="n">
        <v>178456</v>
      </c>
      <c r="K13" s="2" t="n">
        <v>169882</v>
      </c>
      <c r="L13" s="2" t="n">
        <v>184083</v>
      </c>
      <c r="M13" s="2" t="n">
        <v>188092</v>
      </c>
      <c r="N13" s="2" t="n">
        <v>222617</v>
      </c>
      <c r="O13" s="2" t="n">
        <v>211138</v>
      </c>
      <c r="P13" s="2" t="n">
        <v>175177</v>
      </c>
      <c r="Q13" s="2" t="n">
        <v>207588</v>
      </c>
      <c r="R13" s="2" t="n">
        <v>220718</v>
      </c>
      <c r="S13" s="2" t="n">
        <v>205443</v>
      </c>
      <c r="T13" s="2" t="n">
        <v>195605</v>
      </c>
      <c r="U13" s="2" t="n">
        <v>212238</v>
      </c>
      <c r="V13" s="2" t="n">
        <v>245565</v>
      </c>
      <c r="W13" s="2" t="n">
        <v>210112</v>
      </c>
      <c r="X13" s="2" t="n">
        <v>201686</v>
      </c>
      <c r="Y13" s="2" t="n">
        <v>232806</v>
      </c>
      <c r="Z13" s="2" t="n">
        <v>225443</v>
      </c>
      <c r="AA13" s="2" t="n">
        <v>241779</v>
      </c>
      <c r="AB13" s="2" t="n">
        <v>238311</v>
      </c>
      <c r="AC13" s="2" t="n">
        <v>224319</v>
      </c>
      <c r="AD13" s="2" t="n">
        <v>190674</v>
      </c>
      <c r="AE13" s="2" t="n">
        <v>190518</v>
      </c>
      <c r="AF13" s="2" t="n">
        <v>188552</v>
      </c>
    </row>
    <row r="14" customFormat="false" ht="12.75" hidden="false" customHeight="false" outlineLevel="0" collapsed="false">
      <c r="A14" s="1" t="s">
        <v>7</v>
      </c>
      <c r="B14" s="2" t="n">
        <v>0</v>
      </c>
      <c r="C14" s="2" t="n">
        <v>0</v>
      </c>
      <c r="D14" s="2" t="n">
        <v>0</v>
      </c>
      <c r="E14" s="2" t="n">
        <v>0</v>
      </c>
      <c r="F14" s="2" t="n">
        <v>0</v>
      </c>
      <c r="G14" s="2" t="n">
        <v>0</v>
      </c>
      <c r="H14" s="2" t="n">
        <v>0</v>
      </c>
      <c r="I14" s="2" t="n">
        <v>0</v>
      </c>
      <c r="J14" s="2" t="n">
        <v>0</v>
      </c>
      <c r="K14" s="2" t="n">
        <v>0</v>
      </c>
      <c r="L14" s="2" t="n">
        <v>0</v>
      </c>
      <c r="M14" s="2" t="n">
        <v>0</v>
      </c>
      <c r="N14" s="2" t="n">
        <v>0</v>
      </c>
      <c r="O14" s="2" t="n">
        <v>0</v>
      </c>
      <c r="P14" s="2" t="n">
        <v>0</v>
      </c>
      <c r="Q14" s="2" t="n">
        <v>0</v>
      </c>
      <c r="R14" s="2" t="n">
        <v>0</v>
      </c>
      <c r="S14" s="2" t="n">
        <v>0</v>
      </c>
      <c r="T14" s="2" t="n">
        <v>0</v>
      </c>
      <c r="U14" s="2" t="n">
        <v>0</v>
      </c>
      <c r="V14" s="2" t="n">
        <v>2695</v>
      </c>
      <c r="W14" s="2" t="n">
        <v>0</v>
      </c>
      <c r="X14" s="2" t="n">
        <v>0</v>
      </c>
      <c r="Y14" s="2" t="n">
        <v>0</v>
      </c>
      <c r="Z14" s="2" t="n">
        <v>823</v>
      </c>
      <c r="AA14" s="2" t="n">
        <v>1338</v>
      </c>
      <c r="AB14" s="2" t="n">
        <v>1323</v>
      </c>
      <c r="AC14" s="2" t="n">
        <v>1338</v>
      </c>
      <c r="AD14" s="2" t="n">
        <v>823</v>
      </c>
      <c r="AE14" s="2" t="n">
        <v>823</v>
      </c>
      <c r="AF14" s="2" t="n">
        <v>823</v>
      </c>
    </row>
    <row r="15" customFormat="false" ht="12.75" hidden="false" customHeight="false" outlineLevel="0" collapsed="false">
      <c r="A15" s="1" t="s">
        <v>8</v>
      </c>
      <c r="B15" s="2" t="n">
        <v>0</v>
      </c>
      <c r="C15" s="2" t="n">
        <v>0</v>
      </c>
      <c r="D15" s="2" t="n">
        <v>0</v>
      </c>
      <c r="E15" s="2" t="n">
        <v>0</v>
      </c>
      <c r="F15" s="2" t="n">
        <v>0</v>
      </c>
      <c r="G15" s="2" t="n">
        <v>0</v>
      </c>
      <c r="H15" s="2" t="n">
        <v>0</v>
      </c>
      <c r="I15" s="2" t="n">
        <v>0</v>
      </c>
      <c r="J15" s="2" t="n">
        <v>0</v>
      </c>
      <c r="K15" s="2" t="n">
        <v>0</v>
      </c>
      <c r="L15" s="2" t="n">
        <v>0</v>
      </c>
      <c r="M15" s="2" t="n">
        <v>0</v>
      </c>
      <c r="N15" s="2" t="n">
        <v>0</v>
      </c>
      <c r="O15" s="2" t="n">
        <v>0</v>
      </c>
      <c r="P15" s="2" t="n">
        <v>0</v>
      </c>
      <c r="Q15" s="2" t="n">
        <v>0</v>
      </c>
      <c r="R15" s="2" t="n">
        <v>0</v>
      </c>
      <c r="S15" s="2" t="n">
        <v>0</v>
      </c>
      <c r="T15" s="2" t="n">
        <v>0</v>
      </c>
      <c r="U15" s="2" t="n">
        <v>0</v>
      </c>
      <c r="V15" s="2" t="n">
        <v>2554</v>
      </c>
      <c r="W15" s="2" t="n">
        <v>2554</v>
      </c>
      <c r="X15" s="2" t="n">
        <v>2554</v>
      </c>
      <c r="Y15" s="2" t="n">
        <v>2554</v>
      </c>
      <c r="Z15" s="2" t="n">
        <v>0</v>
      </c>
      <c r="AA15" s="2" t="n">
        <v>0</v>
      </c>
      <c r="AB15" s="2" t="n">
        <v>0</v>
      </c>
      <c r="AC15" s="2" t="n">
        <v>0</v>
      </c>
      <c r="AD15" s="2" t="n">
        <v>0</v>
      </c>
      <c r="AE15" s="2" t="n">
        <v>0</v>
      </c>
      <c r="AF15" s="2" t="n">
        <v>0</v>
      </c>
    </row>
    <row r="16" customFormat="false" ht="12.75" hidden="false" customHeight="false" outlineLevel="0" collapsed="false">
      <c r="A16" s="1" t="s">
        <v>9</v>
      </c>
      <c r="B16" s="2" t="n">
        <v>0</v>
      </c>
      <c r="C16" s="2" t="n">
        <v>0</v>
      </c>
      <c r="D16" s="2" t="n">
        <v>0</v>
      </c>
      <c r="E16" s="2" t="n">
        <v>0</v>
      </c>
      <c r="F16" s="2" t="n">
        <v>0</v>
      </c>
      <c r="G16" s="2" t="n">
        <v>0</v>
      </c>
      <c r="H16" s="2" t="n">
        <v>0</v>
      </c>
      <c r="I16" s="2" t="n">
        <v>0</v>
      </c>
      <c r="J16" s="2" t="n">
        <v>0</v>
      </c>
      <c r="K16" s="2" t="n">
        <v>0</v>
      </c>
      <c r="L16" s="2" t="n">
        <v>0</v>
      </c>
      <c r="M16" s="2" t="n">
        <v>0</v>
      </c>
      <c r="N16" s="2" t="n">
        <v>0</v>
      </c>
      <c r="O16" s="2" t="n">
        <v>0</v>
      </c>
      <c r="P16" s="2" t="n">
        <v>0</v>
      </c>
      <c r="Q16" s="2" t="n">
        <v>0</v>
      </c>
      <c r="R16" s="2" t="n">
        <v>0</v>
      </c>
      <c r="S16" s="2" t="n">
        <v>0</v>
      </c>
      <c r="T16" s="2" t="n">
        <v>0</v>
      </c>
      <c r="U16" s="2" t="n">
        <v>0</v>
      </c>
      <c r="V16" s="2" t="n">
        <v>9352</v>
      </c>
      <c r="W16" s="2" t="n">
        <v>0</v>
      </c>
      <c r="X16" s="2" t="n">
        <v>0</v>
      </c>
      <c r="Y16" s="2" t="n">
        <v>0</v>
      </c>
      <c r="Z16" s="2" t="n">
        <v>6600</v>
      </c>
      <c r="AA16" s="2" t="n">
        <f aca="false">7110+3500</f>
        <v>10610</v>
      </c>
      <c r="AB16" s="2" t="n">
        <f aca="false">7410+3200</f>
        <v>10610</v>
      </c>
      <c r="AC16" s="2" t="n">
        <v>7110</v>
      </c>
      <c r="AD16" s="2" t="n">
        <v>0</v>
      </c>
      <c r="AE16" s="2" t="n">
        <v>0</v>
      </c>
      <c r="AF16" s="2" t="n">
        <v>0</v>
      </c>
    </row>
    <row r="17" customFormat="false" ht="12.75" hidden="false" customHeight="false" outlineLevel="0" collapsed="false">
      <c r="A17" s="1" t="s">
        <v>10</v>
      </c>
      <c r="B17" s="2" t="n">
        <v>0</v>
      </c>
      <c r="C17" s="2" t="n">
        <v>0</v>
      </c>
      <c r="D17" s="2" t="n">
        <v>0</v>
      </c>
      <c r="E17" s="2" t="n">
        <v>0</v>
      </c>
      <c r="F17" s="2" t="n">
        <v>0</v>
      </c>
      <c r="G17" s="2" t="n">
        <v>0</v>
      </c>
      <c r="H17" s="2" t="n">
        <v>0</v>
      </c>
      <c r="I17" s="2" t="n">
        <v>0</v>
      </c>
      <c r="J17" s="2" t="n">
        <v>0</v>
      </c>
      <c r="K17" s="2" t="n">
        <v>0</v>
      </c>
      <c r="L17" s="2" t="n">
        <v>0</v>
      </c>
      <c r="M17" s="2" t="n">
        <v>0</v>
      </c>
      <c r="N17" s="2" t="n">
        <v>0</v>
      </c>
      <c r="O17" s="2" t="n">
        <v>0</v>
      </c>
      <c r="P17" s="2" t="n">
        <v>0</v>
      </c>
      <c r="Q17" s="2" t="n">
        <v>0</v>
      </c>
      <c r="R17" s="2" t="n">
        <v>0</v>
      </c>
      <c r="S17" s="2" t="n">
        <v>0</v>
      </c>
      <c r="T17" s="2" t="n">
        <v>0</v>
      </c>
      <c r="U17" s="2" t="n">
        <v>0</v>
      </c>
      <c r="V17" s="2" t="n">
        <v>0</v>
      </c>
      <c r="W17" s="2" t="n">
        <v>0</v>
      </c>
      <c r="X17" s="2" t="n">
        <v>0</v>
      </c>
      <c r="Y17" s="2" t="n">
        <v>0</v>
      </c>
      <c r="Z17" s="2" t="n">
        <v>0</v>
      </c>
      <c r="AA17" s="2" t="n">
        <v>1385</v>
      </c>
      <c r="AB17" s="2" t="n">
        <v>361</v>
      </c>
      <c r="AC17" s="2" t="n">
        <v>0</v>
      </c>
      <c r="AD17" s="2" t="n">
        <v>0</v>
      </c>
      <c r="AE17" s="2" t="n">
        <v>0</v>
      </c>
      <c r="AF17" s="2" t="n">
        <v>0</v>
      </c>
    </row>
    <row r="18" customFormat="false" ht="12.75" hidden="false" customHeight="false" outlineLevel="0" collapsed="false">
      <c r="A18" s="1" t="s">
        <v>11</v>
      </c>
      <c r="B18" s="2" t="n">
        <v>0</v>
      </c>
      <c r="C18" s="2" t="n">
        <v>0</v>
      </c>
      <c r="D18" s="2" t="n">
        <v>0</v>
      </c>
      <c r="E18" s="2" t="n">
        <v>0</v>
      </c>
      <c r="F18" s="2" t="n">
        <v>0</v>
      </c>
      <c r="G18" s="2" t="n">
        <v>0</v>
      </c>
      <c r="H18" s="2" t="n">
        <v>0</v>
      </c>
      <c r="I18" s="2" t="n">
        <v>0</v>
      </c>
      <c r="J18" s="2" t="n">
        <v>0</v>
      </c>
      <c r="K18" s="2" t="n">
        <v>0</v>
      </c>
      <c r="L18" s="2" t="n">
        <v>0</v>
      </c>
      <c r="M18" s="2" t="n">
        <v>0</v>
      </c>
      <c r="N18" s="2" t="n">
        <v>0</v>
      </c>
      <c r="O18" s="2" t="n">
        <v>0</v>
      </c>
      <c r="P18" s="2" t="n">
        <v>0</v>
      </c>
      <c r="Q18" s="2" t="n">
        <v>0</v>
      </c>
      <c r="R18" s="2" t="n">
        <v>0</v>
      </c>
      <c r="S18" s="2" t="n">
        <v>0</v>
      </c>
      <c r="T18" s="2" t="n">
        <v>0</v>
      </c>
      <c r="U18" s="2" t="n">
        <v>0</v>
      </c>
      <c r="V18" s="2" t="n">
        <v>0</v>
      </c>
      <c r="W18" s="2" t="n">
        <v>0</v>
      </c>
      <c r="X18" s="2" t="n">
        <v>0</v>
      </c>
      <c r="Y18" s="2" t="n">
        <v>0</v>
      </c>
      <c r="Z18" s="2" t="n">
        <v>0</v>
      </c>
      <c r="AA18" s="2" t="n">
        <v>0</v>
      </c>
      <c r="AB18" s="2" t="n">
        <v>940</v>
      </c>
      <c r="AC18" s="2" t="n">
        <v>0</v>
      </c>
      <c r="AD18" s="2" t="n">
        <v>0</v>
      </c>
      <c r="AE18" s="2" t="n">
        <v>0</v>
      </c>
      <c r="AF18" s="2" t="n">
        <v>0</v>
      </c>
    </row>
    <row r="19" customFormat="false" ht="12.75" hidden="false" customHeight="false" outlineLevel="0" collapsed="false">
      <c r="A19" s="1" t="s">
        <v>12</v>
      </c>
      <c r="B19" s="2" t="n">
        <v>0</v>
      </c>
      <c r="C19" s="2" t="n">
        <v>0</v>
      </c>
      <c r="D19" s="2" t="n">
        <v>0</v>
      </c>
      <c r="E19" s="2" t="n">
        <v>0</v>
      </c>
      <c r="F19" s="2" t="n">
        <v>0</v>
      </c>
      <c r="G19" s="2" t="n">
        <v>0</v>
      </c>
      <c r="H19" s="2" t="n">
        <v>0</v>
      </c>
      <c r="I19" s="2" t="n">
        <v>0</v>
      </c>
      <c r="J19" s="2" t="n">
        <v>0</v>
      </c>
      <c r="K19" s="2" t="n">
        <v>0</v>
      </c>
      <c r="L19" s="2" t="n">
        <v>0</v>
      </c>
      <c r="M19" s="2" t="n">
        <v>0</v>
      </c>
      <c r="N19" s="2" t="n">
        <v>0</v>
      </c>
      <c r="O19" s="2" t="n">
        <v>0</v>
      </c>
      <c r="P19" s="2" t="n">
        <v>0</v>
      </c>
      <c r="Q19" s="2" t="n">
        <v>0</v>
      </c>
      <c r="R19" s="2" t="n">
        <v>0</v>
      </c>
      <c r="S19" s="2" t="n">
        <v>715</v>
      </c>
      <c r="T19" s="2" t="n">
        <v>0</v>
      </c>
      <c r="U19" s="2" t="n">
        <v>0</v>
      </c>
      <c r="V19" s="2" t="n">
        <v>0</v>
      </c>
      <c r="W19" s="2" t="n">
        <v>0</v>
      </c>
      <c r="X19" s="2" t="n">
        <v>0</v>
      </c>
      <c r="Y19" s="2" t="n">
        <v>0</v>
      </c>
      <c r="Z19" s="2" t="n">
        <v>0</v>
      </c>
      <c r="AA19" s="2" t="n">
        <v>0</v>
      </c>
      <c r="AB19" s="2" t="n">
        <v>0</v>
      </c>
      <c r="AC19" s="2" t="n">
        <v>0</v>
      </c>
      <c r="AD19" s="2" t="n">
        <v>0</v>
      </c>
      <c r="AE19" s="2" t="n">
        <v>0</v>
      </c>
      <c r="AF19" s="2" t="n">
        <v>0</v>
      </c>
    </row>
    <row r="20" customFormat="false" ht="12.75" hidden="false" customHeight="false" outlineLevel="0" collapsed="false">
      <c r="A20" s="1" t="s">
        <v>13</v>
      </c>
      <c r="B20" s="2" t="n">
        <v>2177</v>
      </c>
      <c r="C20" s="2" t="n">
        <v>2247</v>
      </c>
      <c r="D20" s="2" t="n">
        <v>2247</v>
      </c>
      <c r="E20" s="2" t="n">
        <v>2247</v>
      </c>
      <c r="F20" s="2" t="n">
        <v>2247</v>
      </c>
      <c r="G20" s="2" t="n">
        <v>2247</v>
      </c>
      <c r="H20" s="2" t="n">
        <v>2247</v>
      </c>
      <c r="I20" s="2" t="n">
        <v>2247</v>
      </c>
      <c r="J20" s="2" t="n">
        <v>2247</v>
      </c>
      <c r="K20" s="2" t="n">
        <v>2247</v>
      </c>
      <c r="L20" s="2" t="n">
        <v>2247</v>
      </c>
      <c r="M20" s="2" t="n">
        <v>2247</v>
      </c>
      <c r="N20" s="2" t="n">
        <v>2247</v>
      </c>
      <c r="O20" s="2" t="n">
        <v>2247</v>
      </c>
      <c r="P20" s="2" t="n">
        <v>2247</v>
      </c>
      <c r="Q20" s="2" t="n">
        <v>2247</v>
      </c>
      <c r="R20" s="2" t="n">
        <v>2247</v>
      </c>
      <c r="S20" s="2" t="n">
        <v>2247</v>
      </c>
      <c r="T20" s="2" t="n">
        <v>2247</v>
      </c>
      <c r="U20" s="2" t="n">
        <v>2247</v>
      </c>
      <c r="V20" s="2" t="n">
        <v>2571</v>
      </c>
      <c r="W20" s="2" t="n">
        <v>2247</v>
      </c>
      <c r="X20" s="2" t="n">
        <v>1910</v>
      </c>
      <c r="Y20" s="2" t="n">
        <v>1910</v>
      </c>
      <c r="Z20" s="2" t="n">
        <v>2247</v>
      </c>
      <c r="AA20" s="2" t="n">
        <f aca="false">3843+62+1252</f>
        <v>5157</v>
      </c>
      <c r="AB20" s="2" t="n">
        <f aca="false">2177+70+2874</f>
        <v>5121</v>
      </c>
      <c r="AC20" s="2" t="n">
        <f aca="false">2177+2747</f>
        <v>4924</v>
      </c>
      <c r="AD20" s="2" t="n">
        <f aca="false">2177+1919</f>
        <v>4096</v>
      </c>
      <c r="AE20" s="2" t="n">
        <f aca="false">2177+1919</f>
        <v>4096</v>
      </c>
      <c r="AF20" s="2" t="n">
        <f aca="false">2177+1728</f>
        <v>3905</v>
      </c>
    </row>
    <row r="21" customFormat="false" ht="12.75" hidden="false" customHeight="false" outlineLevel="0" collapsed="false">
      <c r="A21" s="1" t="s">
        <v>14</v>
      </c>
      <c r="B21" s="2" t="n">
        <f aca="false">9455+3546</f>
        <v>13001</v>
      </c>
      <c r="C21" s="2" t="n">
        <f aca="false">9455+3546</f>
        <v>13001</v>
      </c>
      <c r="D21" s="2" t="n">
        <f aca="false">9455+3546</f>
        <v>13001</v>
      </c>
      <c r="E21" s="2" t="n">
        <f aca="false">9455+3546</f>
        <v>13001</v>
      </c>
      <c r="F21" s="2" t="n">
        <f aca="false">9455+3546</f>
        <v>13001</v>
      </c>
      <c r="G21" s="2" t="n">
        <f aca="false">9455+3546</f>
        <v>13001</v>
      </c>
      <c r="H21" s="2" t="n">
        <f aca="false">9455+3546</f>
        <v>13001</v>
      </c>
      <c r="I21" s="2" t="n">
        <v>4867</v>
      </c>
      <c r="J21" s="2" t="n">
        <v>4867</v>
      </c>
      <c r="K21" s="2" t="n">
        <v>4867</v>
      </c>
      <c r="L21" s="2" t="n">
        <v>4867</v>
      </c>
      <c r="M21" s="2" t="n">
        <v>4867</v>
      </c>
      <c r="N21" s="2" t="n">
        <v>4867</v>
      </c>
      <c r="O21" s="2" t="n">
        <v>4867</v>
      </c>
      <c r="P21" s="2" t="n">
        <v>4867</v>
      </c>
      <c r="Q21" s="2" t="n">
        <v>4867</v>
      </c>
      <c r="R21" s="2" t="n">
        <v>4867</v>
      </c>
      <c r="S21" s="2" t="n">
        <v>4867</v>
      </c>
      <c r="T21" s="2" t="n">
        <v>4867</v>
      </c>
      <c r="U21" s="2" t="n">
        <v>4867</v>
      </c>
      <c r="V21" s="2" t="n">
        <f aca="false">9878+3103</f>
        <v>12981</v>
      </c>
      <c r="W21" s="2" t="n">
        <f aca="false">3794+7338</f>
        <v>11132</v>
      </c>
      <c r="X21" s="2" t="n">
        <f aca="false">3794+7338</f>
        <v>11132</v>
      </c>
      <c r="Y21" s="2" t="n">
        <f aca="false">3794+7338+3065</f>
        <v>14197</v>
      </c>
      <c r="Z21" s="2" t="n">
        <f aca="false">7347+6017+10000</f>
        <v>23364</v>
      </c>
      <c r="AA21" s="2" t="n">
        <f aca="false">3954+6185+15000</f>
        <v>25139</v>
      </c>
      <c r="AB21" s="2" t="n">
        <f aca="false">8938+3843+15838</f>
        <v>28619</v>
      </c>
      <c r="AC21" s="2" t="n">
        <f aca="false">8938+3843+12335</f>
        <v>25116</v>
      </c>
      <c r="AD21" s="2" t="n">
        <f aca="false">8938+3843+5000</f>
        <v>17781</v>
      </c>
      <c r="AE21" s="2" t="n">
        <f aca="false">8938+3843+5000</f>
        <v>17781</v>
      </c>
      <c r="AF21" s="2" t="n">
        <f aca="false">8938+3843+5000</f>
        <v>17781</v>
      </c>
    </row>
    <row r="22" customFormat="false" ht="12.75" hidden="false" customHeight="false" outlineLevel="0" collapsed="false">
      <c r="A22" s="1" t="s">
        <v>15</v>
      </c>
      <c r="B22" s="2" t="n">
        <v>0</v>
      </c>
      <c r="C22" s="2" t="n">
        <v>0</v>
      </c>
      <c r="D22" s="2" t="n">
        <v>0</v>
      </c>
      <c r="E22" s="2" t="n">
        <v>0</v>
      </c>
      <c r="F22" s="2" t="n">
        <v>0</v>
      </c>
      <c r="G22" s="2" t="n">
        <v>0</v>
      </c>
      <c r="H22" s="2" t="n">
        <v>0</v>
      </c>
      <c r="I22" s="2" t="n">
        <v>0</v>
      </c>
      <c r="J22" s="2" t="n">
        <v>0</v>
      </c>
      <c r="K22" s="2" t="n">
        <v>0</v>
      </c>
      <c r="L22" s="2" t="n">
        <v>0</v>
      </c>
      <c r="M22" s="2" t="n">
        <v>0</v>
      </c>
      <c r="N22" s="2" t="n">
        <v>0</v>
      </c>
      <c r="O22" s="2" t="n">
        <v>0</v>
      </c>
      <c r="P22" s="2" t="n">
        <v>0</v>
      </c>
      <c r="Q22" s="2" t="n">
        <v>0</v>
      </c>
      <c r="R22" s="2" t="n">
        <v>0</v>
      </c>
      <c r="S22" s="2" t="n">
        <v>0</v>
      </c>
      <c r="T22" s="2" t="n">
        <v>0</v>
      </c>
      <c r="U22" s="2" t="n">
        <v>0</v>
      </c>
      <c r="V22" s="2" t="n">
        <v>16346</v>
      </c>
      <c r="W22" s="2" t="n">
        <f aca="false">161+1722</f>
        <v>1883</v>
      </c>
      <c r="X22" s="2" t="n">
        <v>161</v>
      </c>
      <c r="Y22" s="2" t="n">
        <v>161</v>
      </c>
      <c r="Z22" s="2" t="n">
        <v>2869</v>
      </c>
      <c r="AA22" s="2" t="n">
        <v>1795</v>
      </c>
      <c r="AB22" s="2" t="n">
        <v>1676</v>
      </c>
      <c r="AC22" s="2" t="n">
        <v>2869</v>
      </c>
      <c r="AD22" s="2" t="n">
        <v>3256</v>
      </c>
      <c r="AE22" s="2" t="n">
        <v>3256</v>
      </c>
      <c r="AF22" s="2" t="n">
        <v>3256</v>
      </c>
    </row>
    <row r="23" customFormat="false" ht="12.75" hidden="false" customHeight="false" outlineLevel="0" collapsed="false">
      <c r="A23" s="13" t="s">
        <v>16</v>
      </c>
      <c r="B23" s="14" t="n">
        <v>14970</v>
      </c>
      <c r="C23" s="14" t="n">
        <v>14970</v>
      </c>
      <c r="D23" s="14" t="n">
        <v>14970</v>
      </c>
      <c r="E23" s="14" t="n">
        <v>14970</v>
      </c>
      <c r="F23" s="14" t="n">
        <v>14970</v>
      </c>
      <c r="G23" s="14" t="n">
        <v>14970</v>
      </c>
      <c r="H23" s="14" t="n">
        <v>14970</v>
      </c>
      <c r="I23" s="14" t="n">
        <v>0</v>
      </c>
      <c r="J23" s="14" t="n">
        <v>0</v>
      </c>
      <c r="K23" s="14" t="n">
        <v>0</v>
      </c>
      <c r="L23" s="14" t="n">
        <v>0</v>
      </c>
      <c r="M23" s="14" t="n">
        <v>0</v>
      </c>
      <c r="N23" s="14" t="n">
        <v>0</v>
      </c>
      <c r="O23" s="14" t="n">
        <v>15000</v>
      </c>
      <c r="P23" s="14" t="n">
        <v>0</v>
      </c>
      <c r="Q23" s="14" t="n">
        <v>0</v>
      </c>
      <c r="R23" s="14" t="n">
        <v>0</v>
      </c>
      <c r="S23" s="14" t="n">
        <v>0</v>
      </c>
      <c r="T23" s="14" t="n">
        <v>0</v>
      </c>
      <c r="U23" s="14" t="n">
        <v>0</v>
      </c>
      <c r="V23" s="14" t="n">
        <v>5764</v>
      </c>
      <c r="W23" s="14" t="n">
        <v>5855</v>
      </c>
      <c r="X23" s="14" t="n">
        <v>6662</v>
      </c>
      <c r="Y23" s="14" t="n">
        <v>6026</v>
      </c>
      <c r="Z23" s="14" t="n">
        <v>5462</v>
      </c>
      <c r="AA23" s="14" t="n">
        <v>4227</v>
      </c>
      <c r="AB23" s="14" t="n">
        <v>3983</v>
      </c>
      <c r="AC23" s="14" t="n">
        <v>5011</v>
      </c>
      <c r="AD23" s="14" t="n">
        <v>7020</v>
      </c>
      <c r="AE23" s="14" t="n">
        <v>7020</v>
      </c>
      <c r="AF23" s="14" t="n">
        <v>7020</v>
      </c>
    </row>
    <row r="25" customFormat="false" ht="25.5" hidden="false" customHeight="false" outlineLevel="0" collapsed="false">
      <c r="A25" s="9" t="s">
        <v>17</v>
      </c>
    </row>
    <row r="26" customFormat="false" ht="12.75" hidden="false" customHeight="false" outlineLevel="0" collapsed="false">
      <c r="A26" s="12" t="s">
        <v>6</v>
      </c>
      <c r="B26" s="2" t="n">
        <v>9328</v>
      </c>
      <c r="C26" s="2" t="n">
        <v>9351</v>
      </c>
      <c r="D26" s="2" t="n">
        <v>9504</v>
      </c>
      <c r="E26" s="2" t="n">
        <v>9504</v>
      </c>
      <c r="F26" s="2" t="n">
        <v>10142</v>
      </c>
      <c r="G26" s="2" t="n">
        <v>9687</v>
      </c>
      <c r="H26" s="2" t="n">
        <v>9734</v>
      </c>
      <c r="I26" s="2" t="n">
        <v>9539</v>
      </c>
      <c r="J26" s="2" t="n">
        <v>9639</v>
      </c>
      <c r="K26" s="2" t="n">
        <v>9792</v>
      </c>
      <c r="L26" s="2" t="n">
        <v>9792</v>
      </c>
      <c r="M26" s="2" t="n">
        <v>9672</v>
      </c>
      <c r="N26" s="2" t="n">
        <v>12441</v>
      </c>
      <c r="O26" s="2" t="n">
        <v>16192</v>
      </c>
      <c r="P26" s="2" t="n">
        <v>10839</v>
      </c>
      <c r="Q26" s="2" t="n">
        <v>10861</v>
      </c>
      <c r="R26" s="2" t="n">
        <v>3212</v>
      </c>
      <c r="S26" s="2" t="n">
        <v>3212</v>
      </c>
      <c r="T26" s="2" t="n">
        <v>3622</v>
      </c>
      <c r="U26" s="2" t="n">
        <v>24067</v>
      </c>
      <c r="V26" s="2" t="n">
        <v>11830</v>
      </c>
      <c r="W26" s="2" t="n">
        <v>5916</v>
      </c>
      <c r="X26" s="2" t="n">
        <v>6016</v>
      </c>
      <c r="Y26" s="2" t="n">
        <v>5942</v>
      </c>
      <c r="Z26" s="2" t="n">
        <v>5707</v>
      </c>
      <c r="AA26" s="2" t="n">
        <v>6218</v>
      </c>
      <c r="AB26" s="2" t="n">
        <v>7675</v>
      </c>
      <c r="AC26" s="2" t="n">
        <v>6786</v>
      </c>
      <c r="AD26" s="2" t="n">
        <v>7845</v>
      </c>
      <c r="AE26" s="2" t="n">
        <v>7945</v>
      </c>
      <c r="AF26" s="2" t="n">
        <v>8098</v>
      </c>
    </row>
    <row r="27" customFormat="false" ht="12.75" hidden="false" customHeight="false" outlineLevel="0" collapsed="false">
      <c r="A27" s="1" t="s">
        <v>18</v>
      </c>
      <c r="B27" s="2" t="n">
        <v>0</v>
      </c>
      <c r="C27" s="2" t="n">
        <v>0</v>
      </c>
      <c r="D27" s="2" t="n">
        <v>0</v>
      </c>
      <c r="E27" s="2" t="n">
        <v>0</v>
      </c>
      <c r="F27" s="2" t="n">
        <v>0</v>
      </c>
      <c r="G27" s="2" t="n">
        <v>0</v>
      </c>
      <c r="H27" s="2" t="n">
        <v>0</v>
      </c>
      <c r="I27" s="2" t="n">
        <v>0</v>
      </c>
      <c r="J27" s="2" t="n">
        <v>0</v>
      </c>
      <c r="K27" s="2" t="n">
        <v>0</v>
      </c>
      <c r="L27" s="2" t="n">
        <v>0</v>
      </c>
      <c r="M27" s="2" t="n">
        <v>0</v>
      </c>
      <c r="N27" s="2" t="n">
        <v>0</v>
      </c>
      <c r="O27" s="2" t="n">
        <v>0</v>
      </c>
      <c r="P27" s="2" t="n">
        <v>0</v>
      </c>
      <c r="Q27" s="2" t="n">
        <v>0</v>
      </c>
      <c r="R27" s="2" t="n">
        <v>0</v>
      </c>
      <c r="S27" s="2" t="n">
        <v>0</v>
      </c>
      <c r="T27" s="2" t="n">
        <v>179</v>
      </c>
      <c r="U27" s="2" t="n">
        <v>192</v>
      </c>
      <c r="V27" s="2" t="n">
        <v>192</v>
      </c>
      <c r="W27" s="2" t="n">
        <v>192</v>
      </c>
      <c r="X27" s="2" t="n">
        <v>192</v>
      </c>
      <c r="Y27" s="2" t="n">
        <v>192</v>
      </c>
      <c r="Z27" s="2" t="n">
        <v>192</v>
      </c>
      <c r="AA27" s="2" t="n">
        <v>192</v>
      </c>
      <c r="AB27" s="2" t="n">
        <v>192</v>
      </c>
      <c r="AC27" s="2" t="n">
        <v>192</v>
      </c>
      <c r="AD27" s="2" t="n">
        <v>192</v>
      </c>
      <c r="AE27" s="2" t="n">
        <v>192</v>
      </c>
      <c r="AF27" s="2" t="n">
        <v>192</v>
      </c>
    </row>
    <row r="28" customFormat="false" ht="12.75" hidden="false" customHeight="false" outlineLevel="0" collapsed="false">
      <c r="A28" s="1" t="s">
        <v>9</v>
      </c>
      <c r="B28" s="2" t="n">
        <v>0</v>
      </c>
      <c r="C28" s="2" t="n">
        <v>0</v>
      </c>
      <c r="D28" s="2" t="n">
        <v>0</v>
      </c>
      <c r="E28" s="2" t="n">
        <v>0</v>
      </c>
      <c r="F28" s="2" t="n">
        <v>0</v>
      </c>
      <c r="G28" s="2" t="n">
        <v>0</v>
      </c>
      <c r="H28" s="2" t="n">
        <v>0</v>
      </c>
      <c r="I28" s="2" t="n">
        <v>0</v>
      </c>
      <c r="J28" s="2" t="n">
        <v>0</v>
      </c>
      <c r="K28" s="2" t="n">
        <v>0</v>
      </c>
      <c r="L28" s="2" t="n">
        <v>0</v>
      </c>
      <c r="M28" s="2" t="n">
        <v>0</v>
      </c>
      <c r="N28" s="2" t="n">
        <v>0</v>
      </c>
      <c r="O28" s="2" t="n">
        <v>0</v>
      </c>
      <c r="P28" s="2" t="n">
        <v>0</v>
      </c>
      <c r="Q28" s="2" t="n">
        <v>0</v>
      </c>
      <c r="R28" s="2" t="n">
        <v>0</v>
      </c>
      <c r="S28" s="2" t="n">
        <v>0</v>
      </c>
      <c r="T28" s="2" t="n">
        <v>0</v>
      </c>
      <c r="U28" s="2" t="n">
        <v>0</v>
      </c>
      <c r="V28" s="2" t="n">
        <v>0</v>
      </c>
      <c r="W28" s="2" t="n">
        <v>0</v>
      </c>
      <c r="X28" s="2" t="n">
        <v>0</v>
      </c>
      <c r="Y28" s="2" t="n">
        <v>0</v>
      </c>
      <c r="Z28" s="2" t="n">
        <v>0</v>
      </c>
      <c r="AA28" s="2" t="n">
        <v>0</v>
      </c>
      <c r="AB28" s="2" t="n">
        <v>0</v>
      </c>
      <c r="AC28" s="2" t="n">
        <v>0</v>
      </c>
      <c r="AD28" s="2" t="n">
        <v>1727</v>
      </c>
      <c r="AE28" s="2" t="n">
        <v>1727</v>
      </c>
      <c r="AF28" s="2" t="n">
        <v>1727</v>
      </c>
    </row>
    <row r="29" customFormat="false" ht="12.75" hidden="false" customHeight="false" outlineLevel="0" collapsed="false">
      <c r="A29" s="9"/>
    </row>
    <row r="30" customFormat="false" ht="25.5" hidden="false" customHeight="false" outlineLevel="0" collapsed="false">
      <c r="A30" s="9" t="s">
        <v>19</v>
      </c>
    </row>
    <row r="31" customFormat="false" ht="12.75" hidden="false" customHeight="false" outlineLevel="0" collapsed="false">
      <c r="A31" s="1" t="s">
        <v>6</v>
      </c>
      <c r="B31" s="2" t="n">
        <f aca="false">+IF(B73=0,0,B73/0.97884)</f>
        <v>0</v>
      </c>
      <c r="C31" s="2" t="n">
        <f aca="false">+IF(C73=0,0,C73/0.97884)</f>
        <v>0</v>
      </c>
      <c r="D31" s="2" t="n">
        <f aca="false">+IF(D73=0,0,D73/0.97884)</f>
        <v>0</v>
      </c>
      <c r="E31" s="2" t="n">
        <f aca="false">+IF(E73=0,0,E73/0.97884)</f>
        <v>11762.903028074</v>
      </c>
      <c r="F31" s="2" t="n">
        <f aca="false">+IF(F73=0,0,F73/0.97884)</f>
        <v>11755.7517061011</v>
      </c>
      <c r="G31" s="2" t="n">
        <f aca="false">+IF(G73=0,0,G73/0.97884)</f>
        <v>16420.4568673123</v>
      </c>
      <c r="H31" s="2" t="n">
        <f aca="false">+IF(H73=0,0,H73/0.97884)</f>
        <v>16420.4568673123</v>
      </c>
      <c r="I31" s="2" t="n">
        <f aca="false">+IF(I73=0,0,I73/0.97884)</f>
        <v>16420.4568673123</v>
      </c>
      <c r="J31" s="2" t="n">
        <f aca="false">+IF(J73=0,0,J73/0.97884)</f>
        <v>12682.3587103102</v>
      </c>
      <c r="K31" s="2" t="n">
        <f aca="false">+IF(K73=0,0,K73/0.97884)</f>
        <v>12682.3587103102</v>
      </c>
      <c r="L31" s="2" t="n">
        <f aca="false">+IF(L73=0,0,L73/0.97884)</f>
        <v>12682.3587103102</v>
      </c>
      <c r="M31" s="2" t="n">
        <f aca="false">+IF(M73=0,0,M73/0.97884)</f>
        <v>12682.3587103102</v>
      </c>
      <c r="N31" s="2" t="n">
        <f aca="false">+IF(N73=0,0,N73/0.97884)</f>
        <v>12682.3587103102</v>
      </c>
      <c r="O31" s="2" t="n">
        <f aca="false">+IF(O73=0,0,O73/0.97884)</f>
        <v>6613.9512075518</v>
      </c>
      <c r="P31" s="2" t="n">
        <f aca="false">+IF(P73=0,0,P73/0.97884)</f>
        <v>6835.64218871317</v>
      </c>
      <c r="Q31" s="2" t="n">
        <f aca="false">+IF(Q73=0,0,Q73/0.97884)</f>
        <v>6835.64218871317</v>
      </c>
      <c r="R31" s="2" t="n">
        <f aca="false">+IF(R73=0,0,R73/0.97884)</f>
        <v>6835.64218871317</v>
      </c>
      <c r="S31" s="2" t="n">
        <f aca="false">+IF(S73=0,0,S73/0.97884)</f>
        <v>0</v>
      </c>
      <c r="T31" s="2" t="n">
        <f aca="false">+IF(T73=0,0,T73/0.97884)</f>
        <v>0</v>
      </c>
      <c r="U31" s="2" t="n">
        <f aca="false">+IF(U73=0,0,U73/0.97884)</f>
        <v>0</v>
      </c>
      <c r="V31" s="2" t="n">
        <f aca="false">+IF(V73=0,0,V73/0.97884)</f>
        <v>1382.24837562829</v>
      </c>
      <c r="W31" s="2" t="n">
        <f aca="false">+IF(W73=0,0,W73/0.97884)</f>
        <v>4618.73237709942</v>
      </c>
      <c r="X31" s="2" t="n">
        <f aca="false">+IF(X73=0,0,X73/0.97884)</f>
        <v>4618.73237709942</v>
      </c>
      <c r="Y31" s="2" t="n">
        <f aca="false">+IF(Y73=0,0,Y73/0.97884)</f>
        <v>4618.73237709942</v>
      </c>
      <c r="Z31" s="2" t="n">
        <f aca="false">+IF(Z73=0,0,Z73/0.97884)</f>
        <v>6581.25944996118</v>
      </c>
      <c r="AA31" s="2" t="n">
        <f aca="false">+IF(AA73=0,0,AA73/0.97884)</f>
        <v>0</v>
      </c>
      <c r="AB31" s="2" t="n">
        <f aca="false">+IF(AB73=0,0,AB73/0.97884)</f>
        <v>0</v>
      </c>
      <c r="AC31" s="2" t="n">
        <f aca="false">+IF(AC73=0,0,AC73/0.97884)</f>
        <v>1570.22598177435</v>
      </c>
      <c r="AD31" s="2" t="n">
        <f aca="false">+IF(AD73=0,0,AD73/0.97884)</f>
        <v>1570.22598177435</v>
      </c>
      <c r="AE31" s="2" t="n">
        <f aca="false">+IF(AE73=0,0,AE73/0.97884)</f>
        <v>1570.22598177435</v>
      </c>
      <c r="AF31" s="2" t="n">
        <f aca="false">+IF(AF73=0,0,AF73/0.97884)</f>
        <v>1570.22598177435</v>
      </c>
    </row>
    <row r="32" customFormat="false" ht="12.75" hidden="false" customHeight="false" outlineLevel="0" collapsed="false">
      <c r="A32" s="1" t="s">
        <v>13</v>
      </c>
      <c r="B32" s="2" t="n">
        <f aca="false">+IF(B74=0,0,B74/0.97884)</f>
        <v>0</v>
      </c>
      <c r="C32" s="2" t="n">
        <f aca="false">+IF(C74=0,0,C74/0.97884)</f>
        <v>0</v>
      </c>
      <c r="D32" s="2" t="n">
        <f aca="false">+IF(D74=0,0,D74/0.97884)</f>
        <v>0</v>
      </c>
      <c r="E32" s="2" t="n">
        <f aca="false">+IF(E74=0,0,E74/0.97884)</f>
        <v>0</v>
      </c>
      <c r="F32" s="2" t="n">
        <f aca="false">+IF(F74=0,0,F74/0.97884)</f>
        <v>0</v>
      </c>
      <c r="G32" s="2" t="n">
        <f aca="false">+IF(G74=0,0,G74/0.97884)</f>
        <v>0</v>
      </c>
      <c r="H32" s="2" t="n">
        <f aca="false">+IF(H74=0,0,H74/0.97884)</f>
        <v>0</v>
      </c>
      <c r="I32" s="2" t="n">
        <f aca="false">+IF(I74=0,0,I74/0.97884)</f>
        <v>0</v>
      </c>
      <c r="J32" s="2" t="n">
        <f aca="false">+IF(J74=0,0,J74/0.97884)</f>
        <v>0</v>
      </c>
      <c r="K32" s="2" t="n">
        <f aca="false">+IF(K74=0,0,K74/0.97884)</f>
        <v>0</v>
      </c>
      <c r="L32" s="2" t="n">
        <f aca="false">+IF(L74=0,0,L74/0.97884)</f>
        <v>0</v>
      </c>
      <c r="M32" s="2" t="n">
        <f aca="false">+IF(M74=0,0,M74/0.97884)</f>
        <v>0</v>
      </c>
      <c r="N32" s="2" t="n">
        <f aca="false">+IF(N74=0,0,N74/0.97884)</f>
        <v>0</v>
      </c>
      <c r="O32" s="2" t="n">
        <f aca="false">+IF(O74=0,0,O74/0.97884)</f>
        <v>0</v>
      </c>
      <c r="P32" s="2" t="n">
        <f aca="false">+IF(P74=0,0,P74/0.97884)</f>
        <v>0</v>
      </c>
      <c r="Q32" s="2" t="n">
        <f aca="false">+IF(Q74=0,0,Q74/0.97884)</f>
        <v>0</v>
      </c>
      <c r="R32" s="2" t="n">
        <f aca="false">+IF(R74=0,0,R74/0.97884)</f>
        <v>0</v>
      </c>
      <c r="S32" s="2" t="n">
        <f aca="false">+IF(S74=0,0,S74/0.97884)</f>
        <v>0</v>
      </c>
      <c r="T32" s="2" t="n">
        <f aca="false">+IF(T74=0,0,T74/0.97884)</f>
        <v>0</v>
      </c>
      <c r="U32" s="2" t="n">
        <f aca="false">+IF(U74=0,0,U74/0.97884)</f>
        <v>0</v>
      </c>
      <c r="V32" s="2" t="n">
        <f aca="false">+IF(V74=0,0,V74/0.97884)</f>
        <v>0</v>
      </c>
      <c r="W32" s="2" t="n">
        <f aca="false">+IF(W74=0,0,W74/0.97884)</f>
        <v>1131.95210657513</v>
      </c>
      <c r="X32" s="2" t="n">
        <f aca="false">+IF(X74=0,0,X74/0.97884)</f>
        <v>1198.35723918107</v>
      </c>
      <c r="Y32" s="2" t="n">
        <f aca="false">+IF(Y74=0,0,Y74/0.97884)</f>
        <v>1197.33562175636</v>
      </c>
      <c r="Z32" s="2" t="n">
        <f aca="false">+IF(Z74=0,0,Z74/0.97884)</f>
        <v>0</v>
      </c>
      <c r="AA32" s="2" t="n">
        <f aca="false">+IF(AA74=0,0,AA74/0.97884)</f>
        <v>0</v>
      </c>
      <c r="AB32" s="2" t="n">
        <f aca="false">+IF(AB74=0,0,AB74/0.97884)</f>
        <v>0</v>
      </c>
      <c r="AC32" s="2" t="n">
        <f aca="false">+IF(AC74=0,0,AC74/0.97884)</f>
        <v>0</v>
      </c>
      <c r="AD32" s="2" t="n">
        <f aca="false">+IF(AD74=0,0,AD74/0.97884)</f>
        <v>0</v>
      </c>
      <c r="AE32" s="2" t="n">
        <f aca="false">+IF(AE74=0,0,AE74/0.97884)</f>
        <v>0</v>
      </c>
      <c r="AF32" s="2" t="n">
        <f aca="false">+IF(AF74=0,0,AF74/0.97884)</f>
        <v>0</v>
      </c>
    </row>
    <row r="33" customFormat="false" ht="12.75" hidden="false" customHeight="false" outlineLevel="0" collapsed="false">
      <c r="A33" s="1" t="s">
        <v>7</v>
      </c>
      <c r="B33" s="2" t="n">
        <f aca="false">+IF(B75=0,0,B75/0.97884)</f>
        <v>0</v>
      </c>
      <c r="C33" s="2" t="n">
        <f aca="false">+IF(C75=0,0,C75/0.97884)</f>
        <v>0</v>
      </c>
      <c r="D33" s="2" t="n">
        <f aca="false">+IF(D75=0,0,D75/0.97884)</f>
        <v>0</v>
      </c>
      <c r="E33" s="2" t="n">
        <f aca="false">+IF(E75=0,0,E75/0.97884)</f>
        <v>0</v>
      </c>
      <c r="F33" s="2" t="n">
        <f aca="false">+IF(F75=0,0,F75/0.97884)</f>
        <v>0</v>
      </c>
      <c r="G33" s="2" t="n">
        <f aca="false">+IF(G75=0,0,G75/0.97884)</f>
        <v>0</v>
      </c>
      <c r="H33" s="2" t="n">
        <f aca="false">+IF(H75=0,0,H75/0.97884)</f>
        <v>0</v>
      </c>
      <c r="I33" s="2" t="n">
        <f aca="false">+IF(I75=0,0,I75/0.97884)</f>
        <v>0</v>
      </c>
      <c r="J33" s="2" t="n">
        <f aca="false">+IF(J75=0,0,J75/0.97884)</f>
        <v>0</v>
      </c>
      <c r="K33" s="2" t="n">
        <f aca="false">+IF(K75=0,0,K75/0.97884)</f>
        <v>0</v>
      </c>
      <c r="L33" s="2" t="n">
        <f aca="false">+IF(L75=0,0,L75/0.97884)</f>
        <v>0</v>
      </c>
      <c r="M33" s="2" t="n">
        <f aca="false">+IF(M75=0,0,M75/0.97884)</f>
        <v>0</v>
      </c>
      <c r="N33" s="2" t="n">
        <f aca="false">+IF(N75=0,0,N75/0.97884)</f>
        <v>0</v>
      </c>
      <c r="O33" s="2" t="n">
        <f aca="false">+IF(O75=0,0,O75/0.97884)</f>
        <v>0</v>
      </c>
      <c r="P33" s="2" t="n">
        <f aca="false">+IF(P75=0,0,P75/0.97884)</f>
        <v>0</v>
      </c>
      <c r="Q33" s="2" t="n">
        <f aca="false">+IF(Q75=0,0,Q75/0.97884)</f>
        <v>0</v>
      </c>
      <c r="R33" s="2" t="n">
        <f aca="false">+IF(R75=0,0,R75/0.97884)</f>
        <v>0</v>
      </c>
      <c r="S33" s="2" t="n">
        <f aca="false">+IF(S75=0,0,S75/0.97884)</f>
        <v>0</v>
      </c>
      <c r="T33" s="2" t="n">
        <f aca="false">+IF(T75=0,0,T75/0.97884)</f>
        <v>0</v>
      </c>
      <c r="U33" s="2" t="n">
        <f aca="false">+IF(U75=0,0,U75/0.97884)</f>
        <v>0</v>
      </c>
      <c r="V33" s="2" t="n">
        <f aca="false">+IF(V75=0,0,V75/0.97884)</f>
        <v>0</v>
      </c>
      <c r="W33" s="2" t="n">
        <f aca="false">+IF(W75=0,0,W75/0.97884)</f>
        <v>2014.6295615218</v>
      </c>
      <c r="X33" s="2" t="n">
        <f aca="false">+IF(X75=0,0,X75/0.97884)</f>
        <v>2014.6295615218</v>
      </c>
      <c r="Y33" s="2" t="n">
        <f aca="false">+IF(Y75=0,0,Y75/0.97884)</f>
        <v>2035.06191001594</v>
      </c>
      <c r="Z33" s="2" t="n">
        <f aca="false">+IF(Z75=0,0,Z75/0.97884)</f>
        <v>0</v>
      </c>
      <c r="AA33" s="2" t="n">
        <f aca="false">+IF(AA75=0,0,AA75/0.97884)</f>
        <v>0</v>
      </c>
      <c r="AB33" s="2" t="n">
        <f aca="false">+IF(AB75=0,0,AB75/0.97884)</f>
        <v>0</v>
      </c>
      <c r="AC33" s="2" t="n">
        <f aca="false">+IF(AC75=0,0,AC75/0.97884)</f>
        <v>0</v>
      </c>
      <c r="AD33" s="2" t="n">
        <f aca="false">+IF(AD75=0,0,AD75/0.97884)</f>
        <v>0</v>
      </c>
      <c r="AE33" s="2" t="n">
        <f aca="false">+IF(AE75=0,0,AE75/0.97884)</f>
        <v>0</v>
      </c>
      <c r="AF33" s="2" t="n">
        <f aca="false">+IF(AF75=0,0,AF75/0.97884)</f>
        <v>0</v>
      </c>
    </row>
    <row r="34" customFormat="false" ht="12.75" hidden="false" customHeight="false" outlineLevel="0" collapsed="false">
      <c r="A34" s="1" t="s">
        <v>9</v>
      </c>
      <c r="B34" s="2" t="n">
        <f aca="false">+IF(B76=0,0,B76/0.97884)</f>
        <v>0</v>
      </c>
      <c r="C34" s="2" t="n">
        <f aca="false">+IF(C76=0,0,C76/0.97884)</f>
        <v>0</v>
      </c>
      <c r="D34" s="2" t="n">
        <f aca="false">+IF(D76=0,0,D76/0.97884)</f>
        <v>0</v>
      </c>
      <c r="E34" s="2" t="n">
        <f aca="false">+IF(E76=0,0,E76/0.97884)</f>
        <v>0</v>
      </c>
      <c r="F34" s="2" t="n">
        <f aca="false">+IF(F76=0,0,F76/0.97884)</f>
        <v>0</v>
      </c>
      <c r="G34" s="2" t="n">
        <f aca="false">+IF(G76=0,0,G76/0.97884)</f>
        <v>0</v>
      </c>
      <c r="H34" s="2" t="n">
        <f aca="false">+IF(H76=0,0,H76/0.97884)</f>
        <v>0</v>
      </c>
      <c r="I34" s="2" t="n">
        <f aca="false">+IF(I76=0,0,I76/0.97884)</f>
        <v>0</v>
      </c>
      <c r="J34" s="2" t="n">
        <f aca="false">+IF(J76=0,0,J76/0.97884)</f>
        <v>0</v>
      </c>
      <c r="K34" s="2" t="n">
        <f aca="false">+IF(K76=0,0,K76/0.97884)</f>
        <v>0</v>
      </c>
      <c r="L34" s="2" t="n">
        <f aca="false">+IF(L76=0,0,L76/0.97884)</f>
        <v>0</v>
      </c>
      <c r="M34" s="2" t="n">
        <f aca="false">+IF(M76=0,0,M76/0.97884)</f>
        <v>0</v>
      </c>
      <c r="N34" s="2" t="n">
        <f aca="false">+IF(N76=0,0,N76/0.97884)</f>
        <v>0</v>
      </c>
      <c r="O34" s="2" t="n">
        <f aca="false">+IF(O76=0,0,O76/0.97884)</f>
        <v>0</v>
      </c>
      <c r="P34" s="2" t="n">
        <f aca="false">+IF(P76=0,0,P76/0.97884)</f>
        <v>0</v>
      </c>
      <c r="Q34" s="2" t="n">
        <f aca="false">+IF(Q76=0,0,Q76/0.97884)</f>
        <v>0</v>
      </c>
      <c r="R34" s="2" t="n">
        <f aca="false">+IF(R76=0,0,R76/0.97884)</f>
        <v>0</v>
      </c>
      <c r="S34" s="2" t="n">
        <f aca="false">+IF(S76=0,0,S76/0.97884)</f>
        <v>0</v>
      </c>
      <c r="T34" s="2" t="n">
        <f aca="false">+IF(T76=0,0,T76/0.97884)</f>
        <v>0</v>
      </c>
      <c r="U34" s="2" t="n">
        <f aca="false">+IF(U76=0,0,U76/0.97884)</f>
        <v>0</v>
      </c>
      <c r="V34" s="2" t="n">
        <f aca="false">+IF(V76=0,0,V76/0.97884)</f>
        <v>0</v>
      </c>
      <c r="W34" s="2" t="n">
        <f aca="false">+IF(W76=0,0,W76/0.97884)</f>
        <v>6699.76707122717</v>
      </c>
      <c r="X34" s="2" t="n">
        <f aca="false">+IF(X76=0,0,X76/0.97884)</f>
        <v>6937.80393118385</v>
      </c>
      <c r="Y34" s="2" t="n">
        <f aca="false">+IF(Y76=0,0,Y76/0.97884)</f>
        <v>6699.76707122717</v>
      </c>
      <c r="Z34" s="2" t="n">
        <f aca="false">+IF(Z76=0,0,Z76/0.97884)</f>
        <v>0</v>
      </c>
      <c r="AA34" s="2" t="n">
        <f aca="false">+IF(AA76=0,0,AA76/0.97884)</f>
        <v>0</v>
      </c>
      <c r="AB34" s="2" t="n">
        <f aca="false">+IF(AB76=0,0,AB76/0.97884)</f>
        <v>0</v>
      </c>
      <c r="AC34" s="2" t="n">
        <f aca="false">+IF(AC76=0,0,AC76/0.97884)</f>
        <v>0</v>
      </c>
      <c r="AD34" s="2" t="n">
        <f aca="false">+IF(AD76=0,0,AD76/0.97884)</f>
        <v>0</v>
      </c>
      <c r="AE34" s="2" t="n">
        <f aca="false">+IF(AE76=0,0,AE76/0.97884)</f>
        <v>0</v>
      </c>
      <c r="AF34" s="2" t="n">
        <f aca="false">+IF(AF76=0,0,AF76/0.97884)</f>
        <v>0</v>
      </c>
    </row>
    <row r="35" customFormat="false" ht="12.75" hidden="false" customHeight="false" outlineLevel="0" collapsed="false">
      <c r="A35" s="1" t="s">
        <v>14</v>
      </c>
      <c r="B35" s="2" t="n">
        <f aca="false">+IF(B77=0,0,B77/0.97884)</f>
        <v>0</v>
      </c>
      <c r="C35" s="2" t="n">
        <f aca="false">+IF(C77=0,0,C77/0.97884)</f>
        <v>0</v>
      </c>
      <c r="D35" s="2" t="n">
        <f aca="false">+IF(D77=0,0,D77/0.97884)</f>
        <v>0</v>
      </c>
      <c r="E35" s="2" t="n">
        <f aca="false">+IF(E77=0,0,E77/0.97884)</f>
        <v>0</v>
      </c>
      <c r="F35" s="2" t="n">
        <f aca="false">+IF(F77=0,0,F77/0.97884)</f>
        <v>0</v>
      </c>
      <c r="G35" s="2" t="n">
        <f aca="false">+IF(G77=0,0,G77/0.97884)</f>
        <v>0</v>
      </c>
      <c r="H35" s="2" t="n">
        <f aca="false">+IF(H77=0,0,H77/0.97884)</f>
        <v>0</v>
      </c>
      <c r="I35" s="2" t="n">
        <f aca="false">+IF(I77=0,0,I77/0.97884)</f>
        <v>0</v>
      </c>
      <c r="J35" s="2" t="n">
        <f aca="false">+IF(J77=0,0,J77/0.97884)</f>
        <v>0</v>
      </c>
      <c r="K35" s="2" t="n">
        <f aca="false">+IF(K77=0,0,K77/0.97884)</f>
        <v>0</v>
      </c>
      <c r="L35" s="2" t="n">
        <f aca="false">+IF(L77=0,0,L77/0.97884)</f>
        <v>0</v>
      </c>
      <c r="M35" s="2" t="n">
        <f aca="false">+IF(M77=0,0,M77/0.97884)</f>
        <v>0</v>
      </c>
      <c r="N35" s="2" t="n">
        <f aca="false">+IF(N77=0,0,N77/0.97884)</f>
        <v>0</v>
      </c>
      <c r="O35" s="2" t="n">
        <f aca="false">+IF(O77=0,0,O77/0.97884)</f>
        <v>0</v>
      </c>
      <c r="P35" s="2" t="n">
        <f aca="false">+IF(P77=0,0,P77/0.97884)</f>
        <v>0</v>
      </c>
      <c r="Q35" s="2" t="n">
        <f aca="false">+IF(Q77=0,0,Q77/0.97884)</f>
        <v>0</v>
      </c>
      <c r="R35" s="2" t="n">
        <f aca="false">+IF(R77=0,0,R77/0.97884)</f>
        <v>0</v>
      </c>
      <c r="S35" s="2" t="n">
        <f aca="false">+IF(S77=0,0,S77/0.97884)</f>
        <v>0</v>
      </c>
      <c r="T35" s="2" t="n">
        <f aca="false">+IF(T77=0,0,T77/0.97884)</f>
        <v>0</v>
      </c>
      <c r="U35" s="2" t="n">
        <f aca="false">+IF(U77=0,0,U77/0.97884)</f>
        <v>0</v>
      </c>
      <c r="V35" s="2" t="n">
        <f aca="false">+IF(V77=0,0,V77/0.97884)</f>
        <v>0</v>
      </c>
      <c r="W35" s="2" t="n">
        <f aca="false">+IF(W77=0,0,W77/0.97884)</f>
        <v>13064.4436271505</v>
      </c>
      <c r="X35" s="2" t="n">
        <f aca="false">+IF(X77=0,0,X77/0.97884)</f>
        <v>13239.1402067754</v>
      </c>
      <c r="Y35" s="2" t="n">
        <f aca="false">+IF(Y77=0,0,Y77/0.97884)</f>
        <v>10289.7307016468</v>
      </c>
      <c r="Z35" s="2" t="n">
        <f aca="false">+IF(Z77=0,0,Z77/0.97884)</f>
        <v>0</v>
      </c>
      <c r="AA35" s="2" t="n">
        <f aca="false">+IF(AA77=0,0,AA77/0.97884)</f>
        <v>0</v>
      </c>
      <c r="AB35" s="2" t="n">
        <f aca="false">+IF(AB77=0,0,AB77/0.97884)</f>
        <v>0</v>
      </c>
      <c r="AC35" s="2" t="n">
        <f aca="false">+IF(AC77=0,0,AC77/0.97884)</f>
        <v>0</v>
      </c>
      <c r="AD35" s="2" t="n">
        <f aca="false">+IF(AD77=0,0,AD77/0.97884)</f>
        <v>0</v>
      </c>
      <c r="AE35" s="2" t="n">
        <f aca="false">+IF(AE77=0,0,AE77/0.97884)</f>
        <v>0</v>
      </c>
      <c r="AF35" s="2" t="n">
        <f aca="false">+IF(AF77=0,0,AF77/0.97884)</f>
        <v>0</v>
      </c>
    </row>
    <row r="37" customFormat="false" ht="25.5" hidden="false" customHeight="false" outlineLevel="0" collapsed="false">
      <c r="A37" s="7" t="s">
        <v>20</v>
      </c>
      <c r="B37" s="8" t="n">
        <f aca="false">+B46-B39-B41-B44</f>
        <v>193666</v>
      </c>
      <c r="C37" s="8" t="n">
        <f aca="false">+C46-C39-C41-C44</f>
        <v>173249</v>
      </c>
      <c r="D37" s="8" t="n">
        <f aca="false">+D46-D39-D41-D44</f>
        <v>187100</v>
      </c>
      <c r="E37" s="8" t="n">
        <f aca="false">+E46-E39-E41-E44</f>
        <v>248811.903028074</v>
      </c>
      <c r="F37" s="8" t="n">
        <f aca="false">+F46-F39-F41-F44</f>
        <v>259730.751706101</v>
      </c>
      <c r="G37" s="8" t="n">
        <f aca="false">+G46-G39-G41-G44</f>
        <v>242336.456867312</v>
      </c>
      <c r="H37" s="8" t="n">
        <f aca="false">+H46-H39-H41-H44</f>
        <v>269712.456867312</v>
      </c>
      <c r="I37" s="8" t="n">
        <f aca="false">+I46-I39-I41-I44</f>
        <v>218304.456867312</v>
      </c>
      <c r="J37" s="8" t="n">
        <f aca="false">+J46-J39-J41-J44</f>
        <v>207891.35871031</v>
      </c>
      <c r="K37" s="8" t="n">
        <f aca="false">+K46-K39-K41-K44</f>
        <v>199470.35871031</v>
      </c>
      <c r="L37" s="8" t="n">
        <f aca="false">+L46-L39-L41-L44</f>
        <v>213671.35871031</v>
      </c>
      <c r="M37" s="8" t="n">
        <f aca="false">+M46-M39-M41-M44</f>
        <v>217560.35871031</v>
      </c>
      <c r="N37" s="8" t="n">
        <f aca="false">+N46-N39-N41-N44</f>
        <v>254854.35871031</v>
      </c>
      <c r="O37" s="8" t="n">
        <f aca="false">+O46-O39-O41-O44</f>
        <v>256057.951207552</v>
      </c>
      <c r="P37" s="8" t="n">
        <f aca="false">+P46-P39-P41-P44</f>
        <v>199965.642188713</v>
      </c>
      <c r="Q37" s="8" t="n">
        <f aca="false">+Q46-Q39-Q41-Q44</f>
        <v>232398.642188713</v>
      </c>
      <c r="R37" s="8" t="n">
        <f aca="false">+R46-R39-R41-R44</f>
        <v>237879.642188713</v>
      </c>
      <c r="S37" s="8" t="n">
        <f aca="false">+S46-S39-S41-S44</f>
        <v>216484</v>
      </c>
      <c r="T37" s="8" t="n">
        <f aca="false">+T46-T39-T41-T44</f>
        <v>206520</v>
      </c>
      <c r="U37" s="8" t="n">
        <f aca="false">+U46-U39-U41-U44</f>
        <v>243611</v>
      </c>
      <c r="V37" s="8" t="n">
        <f aca="false">+V46-V39-V41-V44</f>
        <v>311232.248375628</v>
      </c>
      <c r="W37" s="8" t="n">
        <f aca="false">+W46-W39-W41-W44</f>
        <v>267420.524743574</v>
      </c>
      <c r="X37" s="8" t="n">
        <f aca="false">+X46-X39-X41-X44</f>
        <v>258321.663315761</v>
      </c>
      <c r="Y37" s="8" t="n">
        <f aca="false">+Y46-Y39-Y41-Y44</f>
        <v>288628.627681746</v>
      </c>
      <c r="Z37" s="8" t="n">
        <f aca="false">+Z46-Z39-Z41-Z44</f>
        <v>279288.259449961</v>
      </c>
      <c r="AA37" s="8" t="n">
        <f aca="false">+AA46-AA39-AA41-AA44</f>
        <v>297840</v>
      </c>
      <c r="AB37" s="8" t="n">
        <f aca="false">+AB46-AB39-AB41-AB44</f>
        <v>298811</v>
      </c>
      <c r="AC37" s="8" t="n">
        <f aca="false">+AC46-AC39-AC41-AC44</f>
        <v>279235.225981774</v>
      </c>
      <c r="AD37" s="8" t="n">
        <f aca="false">+AD46-AD39-AD41-AD44</f>
        <v>234984.225981774</v>
      </c>
      <c r="AE37" s="8" t="n">
        <f aca="false">+AE46-AE39-AE41-AE44</f>
        <v>234928.225981774</v>
      </c>
      <c r="AF37" s="8" t="n">
        <f aca="false">+AF46-AF39-AF41-AF44</f>
        <v>232924.225981774</v>
      </c>
    </row>
    <row r="39" customFormat="false" ht="25.5" hidden="false" customHeight="false" outlineLevel="0" collapsed="false">
      <c r="A39" s="9" t="s">
        <v>21</v>
      </c>
      <c r="B39" s="2" t="n">
        <v>18266</v>
      </c>
      <c r="C39" s="2" t="n">
        <v>10217</v>
      </c>
      <c r="D39" s="2" t="n">
        <v>28983</v>
      </c>
      <c r="E39" s="2" t="n">
        <v>45047</v>
      </c>
      <c r="F39" s="2" t="n">
        <v>48775</v>
      </c>
      <c r="G39" s="2" t="n">
        <v>16983</v>
      </c>
      <c r="H39" s="2" t="n">
        <v>34389</v>
      </c>
      <c r="I39" s="2" t="n">
        <v>42307</v>
      </c>
      <c r="J39" s="2" t="n">
        <v>40337</v>
      </c>
      <c r="K39" s="2" t="n">
        <v>28396</v>
      </c>
      <c r="L39" s="2" t="n">
        <v>29455</v>
      </c>
      <c r="M39" s="2" t="n">
        <v>41579</v>
      </c>
      <c r="N39" s="2" t="n">
        <v>45736</v>
      </c>
      <c r="O39" s="2" t="n">
        <v>39324</v>
      </c>
      <c r="P39" s="2" t="n">
        <v>34892</v>
      </c>
      <c r="Q39" s="2" t="n">
        <v>63980</v>
      </c>
      <c r="R39" s="2" t="n">
        <v>65090</v>
      </c>
      <c r="S39" s="2" t="n">
        <v>61622</v>
      </c>
      <c r="T39" s="2" t="n">
        <v>30753</v>
      </c>
      <c r="U39" s="2" t="n">
        <v>43430</v>
      </c>
      <c r="V39" s="2" t="n">
        <v>128787</v>
      </c>
      <c r="W39" s="2" t="n">
        <v>125237</v>
      </c>
      <c r="X39" s="2" t="n">
        <v>118053</v>
      </c>
      <c r="Y39" s="2" t="n">
        <v>145114</v>
      </c>
      <c r="Z39" s="2" t="n">
        <v>122383</v>
      </c>
      <c r="AA39" s="2" t="n">
        <v>119540</v>
      </c>
      <c r="AB39" s="2" t="n">
        <v>122255</v>
      </c>
      <c r="AC39" s="2" t="n">
        <v>123245</v>
      </c>
      <c r="AD39" s="2" t="n">
        <v>104466</v>
      </c>
      <c r="AE39" s="2" t="n">
        <v>110631</v>
      </c>
      <c r="AF39" s="2" t="n">
        <v>110590</v>
      </c>
      <c r="AG39" s="6" t="n">
        <f aca="false">SUM(B39:AF39)</f>
        <v>2099862</v>
      </c>
    </row>
    <row r="41" customFormat="false" ht="25.5" hidden="false" customHeight="false" outlineLevel="0" collapsed="false">
      <c r="A41" s="9" t="s">
        <v>22</v>
      </c>
      <c r="B41" s="2" t="n">
        <v>0</v>
      </c>
      <c r="C41" s="2" t="n">
        <v>0</v>
      </c>
      <c r="D41" s="2" t="n">
        <v>0</v>
      </c>
      <c r="E41" s="2" t="n">
        <v>0</v>
      </c>
      <c r="F41" s="2" t="n">
        <v>0</v>
      </c>
      <c r="G41" s="2" t="n">
        <v>0</v>
      </c>
      <c r="H41" s="2" t="n">
        <v>0</v>
      </c>
      <c r="I41" s="2" t="n">
        <v>0</v>
      </c>
      <c r="J41" s="2" t="n">
        <v>0</v>
      </c>
      <c r="K41" s="2" t="n">
        <v>0</v>
      </c>
      <c r="L41" s="2" t="n">
        <v>0</v>
      </c>
      <c r="M41" s="2" t="n">
        <v>0</v>
      </c>
      <c r="N41" s="2" t="n">
        <v>0</v>
      </c>
      <c r="O41" s="2" t="n">
        <v>0</v>
      </c>
      <c r="P41" s="2" t="n">
        <v>0</v>
      </c>
      <c r="Q41" s="2" t="n">
        <v>0</v>
      </c>
      <c r="R41" s="2" t="n">
        <v>7401</v>
      </c>
      <c r="S41" s="2" t="n">
        <v>13401</v>
      </c>
      <c r="T41" s="2" t="n">
        <v>19590</v>
      </c>
      <c r="U41" s="2" t="n">
        <v>14920</v>
      </c>
      <c r="V41" s="2" t="n">
        <v>15169</v>
      </c>
      <c r="W41" s="2" t="n">
        <v>7401</v>
      </c>
      <c r="X41" s="2" t="n">
        <v>7401</v>
      </c>
      <c r="Y41" s="2" t="n">
        <v>7507</v>
      </c>
      <c r="Z41" s="2" t="n">
        <v>7401</v>
      </c>
      <c r="AA41" s="2" t="n">
        <v>8579</v>
      </c>
      <c r="AB41" s="2" t="n">
        <v>8569</v>
      </c>
      <c r="AC41" s="2" t="n">
        <v>8501</v>
      </c>
      <c r="AD41" s="2" t="n">
        <v>7629</v>
      </c>
      <c r="AE41" s="2" t="n">
        <v>7629</v>
      </c>
      <c r="AF41" s="2" t="n">
        <v>7629</v>
      </c>
      <c r="AG41" s="6" t="n">
        <f aca="false">SUM(B41:AF41)</f>
        <v>148727</v>
      </c>
    </row>
    <row r="43" customFormat="false" ht="25.5" hidden="false" customHeight="false" outlineLevel="0" collapsed="false">
      <c r="A43" s="9" t="s">
        <v>23</v>
      </c>
    </row>
    <row r="44" customFormat="false" ht="12.75" hidden="false" customHeight="false" outlineLevel="0" collapsed="false">
      <c r="A44" s="1" t="s">
        <v>24</v>
      </c>
      <c r="B44" s="2" t="n">
        <v>0</v>
      </c>
      <c r="C44" s="2" t="n">
        <v>0</v>
      </c>
      <c r="D44" s="2" t="n">
        <v>0</v>
      </c>
      <c r="E44" s="2" t="n">
        <v>0</v>
      </c>
      <c r="F44" s="2" t="n">
        <v>0</v>
      </c>
      <c r="G44" s="2" t="n">
        <v>0</v>
      </c>
      <c r="H44" s="2" t="n">
        <v>0</v>
      </c>
      <c r="I44" s="2" t="n">
        <v>0</v>
      </c>
      <c r="J44" s="2" t="n">
        <v>0</v>
      </c>
      <c r="K44" s="2" t="n">
        <v>0</v>
      </c>
      <c r="L44" s="2" t="n">
        <v>0</v>
      </c>
      <c r="M44" s="2" t="n">
        <v>0</v>
      </c>
      <c r="N44" s="2" t="n">
        <v>0</v>
      </c>
      <c r="O44" s="2" t="n">
        <v>0</v>
      </c>
      <c r="P44" s="2" t="n">
        <v>0</v>
      </c>
      <c r="Q44" s="2" t="n">
        <v>0</v>
      </c>
      <c r="R44" s="2" t="n">
        <v>0</v>
      </c>
      <c r="S44" s="2" t="n">
        <v>0</v>
      </c>
      <c r="T44" s="2" t="n">
        <v>0</v>
      </c>
      <c r="U44" s="2" t="n">
        <v>0</v>
      </c>
      <c r="V44" s="2" t="n">
        <v>31969</v>
      </c>
      <c r="W44" s="2" t="n">
        <v>2554</v>
      </c>
      <c r="X44" s="2" t="n">
        <v>2554</v>
      </c>
      <c r="Y44" s="2" t="n">
        <v>5619</v>
      </c>
      <c r="Z44" s="2" t="n">
        <v>28270</v>
      </c>
      <c r="AA44" s="2" t="n">
        <v>42655</v>
      </c>
      <c r="AB44" s="2" t="n">
        <v>40341</v>
      </c>
      <c r="AC44" s="2" t="n">
        <v>18449</v>
      </c>
      <c r="AD44" s="2" t="n">
        <v>2934</v>
      </c>
      <c r="AE44" s="2" t="n">
        <v>2934</v>
      </c>
      <c r="AF44" s="2" t="n">
        <v>2934</v>
      </c>
      <c r="AG44" s="6" t="n">
        <f aca="false">SUM(B44:AF44)</f>
        <v>181213</v>
      </c>
    </row>
    <row r="46" customFormat="false" ht="12.75" hidden="false" customHeight="false" outlineLevel="0" collapsed="false">
      <c r="A46" s="15" t="s">
        <v>25</v>
      </c>
      <c r="B46" s="8" t="n">
        <f aca="false">+SUM(B13:B23)+SUM(B26:B28)+SUM(B31:B35)+B39+B41+B44</f>
        <v>211932</v>
      </c>
      <c r="C46" s="8" t="n">
        <f aca="false">+SUM(C13:C23)+SUM(C26:C28)+SUM(C31:C35)+C39+C41+C44</f>
        <v>183466</v>
      </c>
      <c r="D46" s="8" t="n">
        <f aca="false">+SUM(D13:D23)+SUM(D26:D28)+SUM(D31:D35)+D39+D41+D44</f>
        <v>216083</v>
      </c>
      <c r="E46" s="8" t="n">
        <f aca="false">+SUM(E13:E23)+SUM(E26:E28)+SUM(E31:E35)+E39+E41+E44</f>
        <v>293858.903028074</v>
      </c>
      <c r="F46" s="8" t="n">
        <f aca="false">+SUM(F13:F23)+SUM(F26:F28)+SUM(F31:F35)+F39+F41+F44</f>
        <v>308505.751706101</v>
      </c>
      <c r="G46" s="8" t="n">
        <f aca="false">+SUM(G13:G23)+SUM(G26:G28)+SUM(G31:G35)+G39+G41+G44</f>
        <v>259319.456867312</v>
      </c>
      <c r="H46" s="8" t="n">
        <f aca="false">+SUM(H13:H23)+SUM(H26:H28)+SUM(H31:H35)+H39+H41+H44</f>
        <v>304101.456867312</v>
      </c>
      <c r="I46" s="8" t="n">
        <f aca="false">+SUM(I13:I23)+SUM(I26:I28)+SUM(I31:I35)+I39+I41+I44</f>
        <v>260611.456867312</v>
      </c>
      <c r="J46" s="8" t="n">
        <f aca="false">+SUM(J13:J23)+SUM(J26:J28)+SUM(J31:J35)+J39+J41+J44</f>
        <v>248228.35871031</v>
      </c>
      <c r="K46" s="8" t="n">
        <f aca="false">+SUM(K13:K23)+SUM(K26:K28)+SUM(K31:K35)+K39+K41+K44</f>
        <v>227866.35871031</v>
      </c>
      <c r="L46" s="8" t="n">
        <f aca="false">+SUM(L13:L23)+SUM(L26:L28)+SUM(L31:L35)+L39+L41+L44</f>
        <v>243126.35871031</v>
      </c>
      <c r="M46" s="8" t="n">
        <f aca="false">+SUM(M13:M23)+SUM(M26:M28)+SUM(M31:M35)+M39+M41+M44</f>
        <v>259139.35871031</v>
      </c>
      <c r="N46" s="8" t="n">
        <f aca="false">+SUM(N13:N23)+SUM(N26:N28)+SUM(N31:N35)+N39+N41+N44</f>
        <v>300590.35871031</v>
      </c>
      <c r="O46" s="8" t="n">
        <f aca="false">+SUM(O13:O23)+SUM(O26:O28)+SUM(O31:O35)+O39+O41+O44</f>
        <v>295381.951207552</v>
      </c>
      <c r="P46" s="8" t="n">
        <f aca="false">+SUM(P13:P23)+SUM(P26:P28)+SUM(P31:P35)+P39+P41+P44</f>
        <v>234857.642188713</v>
      </c>
      <c r="Q46" s="8" t="n">
        <f aca="false">+SUM(Q13:Q23)+SUM(Q26:Q28)+SUM(Q31:Q35)+Q39+Q41+Q44</f>
        <v>296378.642188713</v>
      </c>
      <c r="R46" s="8" t="n">
        <f aca="false">+SUM(R13:R23)+SUM(R26:R28)+SUM(R31:R35)+R39+R41+R44</f>
        <v>310370.642188713</v>
      </c>
      <c r="S46" s="8" t="n">
        <f aca="false">+SUM(S13:S23)+SUM(S26:S28)+SUM(S31:S35)+S39+S41+S44</f>
        <v>291507</v>
      </c>
      <c r="T46" s="8" t="n">
        <f aca="false">+SUM(T13:T23)+SUM(T26:T28)+SUM(T31:T35)+T39+T41+T44</f>
        <v>256863</v>
      </c>
      <c r="U46" s="8" t="n">
        <f aca="false">+SUM(U13:U23)+SUM(U26:U28)+SUM(U31:U35)+U39+U41+U44</f>
        <v>301961</v>
      </c>
      <c r="V46" s="8" t="n">
        <f aca="false">+SUM(V13:V23)+SUM(V26:V28)+SUM(V31:V35)+V39+V41+V44</f>
        <v>487157.248375628</v>
      </c>
      <c r="W46" s="8" t="n">
        <f aca="false">+SUM(W13:W23)+SUM(W26:W28)+SUM(W31:W35)+W39+W41+W44</f>
        <v>402612.524743574</v>
      </c>
      <c r="X46" s="8" t="n">
        <f aca="false">+SUM(X13:X23)+SUM(X26:X28)+SUM(X31:X35)+X39+X41+X44</f>
        <v>386329.663315762</v>
      </c>
      <c r="Y46" s="8" t="n">
        <f aca="false">+SUM(Y13:Y23)+SUM(Y26:Y28)+SUM(Y31:Y35)+Y39+Y41+Y44</f>
        <v>446868.627681746</v>
      </c>
      <c r="Z46" s="8" t="n">
        <f aca="false">+SUM(Z13:Z23)+SUM(Z26:Z28)+SUM(Z31:Z35)+Z39+Z41+Z44</f>
        <v>437342.259449961</v>
      </c>
      <c r="AA46" s="8" t="n">
        <f aca="false">+SUM(AA13:AA23)+SUM(AA26:AA28)+SUM(AA31:AA35)+AA39+AA41+AA44</f>
        <v>468614</v>
      </c>
      <c r="AB46" s="8" t="n">
        <f aca="false">+SUM(AB13:AB23)+SUM(AB26:AB28)+SUM(AB31:AB35)+AB39+AB41+AB44</f>
        <v>469976</v>
      </c>
      <c r="AC46" s="8" t="n">
        <f aca="false">+SUM(AC13:AC23)+SUM(AC26:AC28)+SUM(AC31:AC35)+AC39+AC41+AC44</f>
        <v>429430.225981774</v>
      </c>
      <c r="AD46" s="8" t="n">
        <f aca="false">+SUM(AD13:AD23)+SUM(AD26:AD28)+SUM(AD31:AD35)+AD39+AD41+AD44</f>
        <v>350013.225981774</v>
      </c>
      <c r="AE46" s="8" t="n">
        <f aca="false">+SUM(AE13:AE23)+SUM(AE26:AE28)+SUM(AE31:AE35)+AE39+AE41+AE44</f>
        <v>356122.225981774</v>
      </c>
      <c r="AF46" s="8" t="n">
        <f aca="false">+SUM(AF13:AF23)+SUM(AF26:AF28)+SUM(AF31:AF35)+AF39+AF41+AF44</f>
        <v>354077.225981774</v>
      </c>
      <c r="AG46" s="6" t="n">
        <f aca="false">SUM(B46:AF46)</f>
        <v>9892691.92415512</v>
      </c>
    </row>
    <row r="48" customFormat="false" ht="38.25" hidden="false" customHeight="false" outlineLevel="0" collapsed="false">
      <c r="A48" s="9" t="s">
        <v>26</v>
      </c>
      <c r="B48" s="16" t="n">
        <f aca="false">+IF(B46&lt;B6,0,B46-B6)</f>
        <v>0</v>
      </c>
      <c r="C48" s="16" t="n">
        <f aca="false">+IF(C46&lt;C6,0,C46-C6)</f>
        <v>0</v>
      </c>
      <c r="D48" s="16" t="n">
        <f aca="false">+IF(D46&lt;D6,0,D46-D6)</f>
        <v>0</v>
      </c>
      <c r="E48" s="16" t="n">
        <f aca="false">+IF(E46&lt;E6,0,E46-E6)</f>
        <v>61771.9030280741</v>
      </c>
      <c r="F48" s="16" t="n">
        <f aca="false">+IF(F46&lt;F6,0,F46-F6)</f>
        <v>76418.7517061011</v>
      </c>
      <c r="G48" s="16" t="n">
        <f aca="false">+IF(G46&lt;G6,0,G46-G6)</f>
        <v>27232.4568673123</v>
      </c>
      <c r="H48" s="16" t="n">
        <f aca="false">+IF(H46&lt;H6,0,H46-H6)</f>
        <v>72014.4568673123</v>
      </c>
      <c r="I48" s="16" t="n">
        <f aca="false">+IF(I46&lt;I6,0,I46-I6)</f>
        <v>28524.4568673123</v>
      </c>
      <c r="J48" s="16" t="n">
        <f aca="false">+IF(J46&lt;J6,0,J46-J6)</f>
        <v>16141.3587103102</v>
      </c>
      <c r="K48" s="16" t="n">
        <f aca="false">+IF(K46&lt;K6,0,K46-K6)</f>
        <v>0</v>
      </c>
      <c r="L48" s="16" t="n">
        <f aca="false">+IF(L46&lt;L6,0,L46-L6)</f>
        <v>11039.3587103102</v>
      </c>
      <c r="M48" s="16" t="n">
        <f aca="false">+IF(M46&lt;M6,0,M46-M6)</f>
        <v>27052.3587103102</v>
      </c>
      <c r="N48" s="16" t="n">
        <f aca="false">+IF(N46&lt;N6,0,N46-N6)</f>
        <v>68503.3587103102</v>
      </c>
      <c r="O48" s="16" t="n">
        <f aca="false">+IF(O46&lt;O6,0,O46-O6)</f>
        <v>63294.9512075518</v>
      </c>
      <c r="P48" s="16" t="n">
        <f aca="false">+IF(P46&lt;P6,0,P46-P6)</f>
        <v>2770.64218871316</v>
      </c>
      <c r="Q48" s="16" t="n">
        <f aca="false">+IF(Q46&lt;Q6,0,Q46-Q6)</f>
        <v>64291.6421887132</v>
      </c>
      <c r="R48" s="16" t="n">
        <f aca="false">+IF(R46&lt;R6,0,R46-R6)</f>
        <v>78283.6421887132</v>
      </c>
      <c r="S48" s="16" t="n">
        <f aca="false">+IF(S46&lt;S6,0,S46-S6)</f>
        <v>59420</v>
      </c>
      <c r="T48" s="16" t="n">
        <f aca="false">+IF(T46&lt;T6,0,T46-T6)</f>
        <v>24776</v>
      </c>
      <c r="U48" s="16" t="n">
        <f aca="false">+IF(U46&lt;U6,0,U46-U6)</f>
        <v>69874</v>
      </c>
      <c r="V48" s="16" t="n">
        <f aca="false">+IF(V46&lt;V6,0,V46-V6)</f>
        <v>255070.248375628</v>
      </c>
      <c r="W48" s="16" t="n">
        <f aca="false">+IF(W46&lt;W6,0,W46-W6)</f>
        <v>170525.524743574</v>
      </c>
      <c r="X48" s="16" t="n">
        <f aca="false">+IF(X46&lt;X6,0,X46-X6)</f>
        <v>154242.663315761</v>
      </c>
      <c r="Y48" s="16" t="n">
        <f aca="false">+IF(Y46&lt;Y6,0,Y46-Y6)</f>
        <v>214781.627681746</v>
      </c>
      <c r="Z48" s="16" t="n">
        <f aca="false">+IF(Z46&lt;Z6,0,Z46-Z6)</f>
        <v>205255.259449961</v>
      </c>
      <c r="AA48" s="16" t="n">
        <f aca="false">+IF(AA46&lt;AA6,0,AA46-AA6)</f>
        <v>236527</v>
      </c>
      <c r="AB48" s="16" t="n">
        <f aca="false">+IF(AB46&lt;AB6,0,AB46-AB6)</f>
        <v>237889</v>
      </c>
      <c r="AC48" s="16" t="n">
        <f aca="false">+IF(AC46&lt;AC6,0,AC46-AC6)</f>
        <v>197343.225981774</v>
      </c>
      <c r="AD48" s="16" t="n">
        <f aca="false">+IF(AD46&lt;AD6,0,AD46-AD6)</f>
        <v>117926.225981774</v>
      </c>
      <c r="AE48" s="16" t="n">
        <f aca="false">+IF(AE46&lt;AE6,0,AE46-AE6)</f>
        <v>124035.225981774</v>
      </c>
      <c r="AF48" s="16" t="n">
        <f aca="false">+IF(AF46&lt;AF6,0,AF46-AF6)</f>
        <v>121990.225981774</v>
      </c>
      <c r="AG48" s="6" t="n">
        <f aca="false">SUM(B48:AF48)</f>
        <v>2786995.56544481</v>
      </c>
    </row>
    <row r="49" customFormat="false" ht="38.25" hidden="false" customHeight="false" outlineLevel="0" collapsed="false">
      <c r="A49" s="9" t="s">
        <v>27</v>
      </c>
      <c r="B49" s="16" t="n">
        <f aca="false">+IF(B46&gt;B6,0,B46-B6)</f>
        <v>-20155</v>
      </c>
      <c r="C49" s="16" t="n">
        <f aca="false">+IF(C46&gt;C6,0,C46-C6)</f>
        <v>-48621</v>
      </c>
      <c r="D49" s="16" t="n">
        <f aca="false">+IF(D46&gt;D6,0,D46-D6)</f>
        <v>-16004</v>
      </c>
      <c r="E49" s="16" t="n">
        <f aca="false">+IF(E46&gt;E6,0,E46-E6)</f>
        <v>0</v>
      </c>
      <c r="F49" s="16" t="n">
        <f aca="false">+IF(F46&gt;F6,0,F46-F6)</f>
        <v>0</v>
      </c>
      <c r="G49" s="16" t="n">
        <f aca="false">+IF(G46&gt;G6,0,G46-G6)</f>
        <v>0</v>
      </c>
      <c r="H49" s="16" t="n">
        <f aca="false">+IF(H46&gt;H6,0,H46-H6)</f>
        <v>0</v>
      </c>
      <c r="I49" s="16" t="n">
        <f aca="false">+IF(I46&gt;I6,0,I46-I6)</f>
        <v>0</v>
      </c>
      <c r="J49" s="16" t="n">
        <f aca="false">+IF(J46&gt;J6,0,J46-J6)</f>
        <v>0</v>
      </c>
      <c r="K49" s="16" t="n">
        <f aca="false">+IF(K46&gt;K6,0,K46-K6)</f>
        <v>-4220.64128968984</v>
      </c>
      <c r="L49" s="16" t="n">
        <f aca="false">+IF(L46&gt;L6,0,L46-L6)</f>
        <v>0</v>
      </c>
      <c r="M49" s="16" t="n">
        <f aca="false">+IF(M46&gt;M6,0,M46-M6)</f>
        <v>0</v>
      </c>
      <c r="N49" s="16" t="n">
        <f aca="false">+IF(N46&gt;N6,0,N46-N6)</f>
        <v>0</v>
      </c>
      <c r="O49" s="16" t="n">
        <f aca="false">+IF(O46&gt;O6,0,O46-O6)</f>
        <v>0</v>
      </c>
      <c r="P49" s="16" t="n">
        <f aca="false">+IF(P46&gt;P6,0,P46-P6)</f>
        <v>0</v>
      </c>
      <c r="Q49" s="16" t="n">
        <f aca="false">+IF(Q46&gt;Q6,0,Q46-Q6)</f>
        <v>0</v>
      </c>
      <c r="R49" s="16" t="n">
        <f aca="false">+IF(R46&gt;R6,0,R46-R6)</f>
        <v>0</v>
      </c>
      <c r="S49" s="16" t="n">
        <f aca="false">+IF(S46&gt;S6,0,S46-S6)</f>
        <v>0</v>
      </c>
      <c r="T49" s="16" t="n">
        <f aca="false">+IF(T46&gt;T6,0,T46-T6)</f>
        <v>0</v>
      </c>
      <c r="U49" s="16" t="n">
        <f aca="false">+IF(U46&gt;U6,0,U46-U6)</f>
        <v>0</v>
      </c>
      <c r="V49" s="16" t="n">
        <f aca="false">+IF(V46&gt;V6,0,V46-V6)</f>
        <v>0</v>
      </c>
      <c r="W49" s="16" t="n">
        <f aca="false">+IF(W46&gt;W6,0,W46-W6)</f>
        <v>0</v>
      </c>
      <c r="X49" s="16" t="n">
        <f aca="false">+IF(X46&gt;X6,0,X46-X6)</f>
        <v>0</v>
      </c>
      <c r="Y49" s="16" t="n">
        <f aca="false">+IF(Y46&gt;Y6,0,Y46-Y6)</f>
        <v>0</v>
      </c>
      <c r="Z49" s="16" t="n">
        <f aca="false">+IF(Z46&gt;Z6,0,Z46-Z6)</f>
        <v>0</v>
      </c>
      <c r="AA49" s="16" t="n">
        <f aca="false">+IF(AA46&gt;AA6,0,AA46-AA6)</f>
        <v>0</v>
      </c>
      <c r="AB49" s="16" t="n">
        <f aca="false">+IF(AB46&gt;AB6,0,AB46-AB6)</f>
        <v>0</v>
      </c>
      <c r="AC49" s="16" t="n">
        <f aca="false">+IF(AC46&gt;AC6,0,AC46-AC6)</f>
        <v>0</v>
      </c>
      <c r="AD49" s="16" t="n">
        <f aca="false">+IF(AD46&gt;AD6,0,AD46-AD6)</f>
        <v>0</v>
      </c>
      <c r="AE49" s="16" t="n">
        <f aca="false">+IF(AE46&gt;AE6,0,AE46-AE6)</f>
        <v>0</v>
      </c>
      <c r="AF49" s="16" t="n">
        <f aca="false">+IF(AF46&gt;AF6,0,AF46-AF6)</f>
        <v>0</v>
      </c>
      <c r="AG49" s="11" t="n">
        <f aca="false">SUM(B49:AF49)</f>
        <v>-89000.6412896898</v>
      </c>
    </row>
    <row r="50" customFormat="false" ht="12.75" hidden="false" customHeight="false" outlineLevel="0" collapsed="false">
      <c r="A50" s="9"/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</row>
    <row r="51" customFormat="false" ht="12.75" hidden="false" customHeight="false" outlineLevel="0" collapsed="false">
      <c r="A51" s="17"/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</row>
    <row r="53" customFormat="false" ht="25.5" hidden="false" customHeight="false" outlineLevel="0" collapsed="false">
      <c r="A53" s="9" t="s">
        <v>28</v>
      </c>
    </row>
    <row r="54" customFormat="false" ht="12.75" hidden="false" customHeight="false" outlineLevel="0" collapsed="false">
      <c r="A54" s="1" t="s">
        <v>29</v>
      </c>
      <c r="B54" s="2" t="n">
        <v>0</v>
      </c>
      <c r="C54" s="2" t="n">
        <v>0</v>
      </c>
      <c r="D54" s="2" t="n">
        <v>0</v>
      </c>
      <c r="E54" s="2" t="n">
        <v>0</v>
      </c>
      <c r="F54" s="2" t="n">
        <v>0</v>
      </c>
      <c r="G54" s="2" t="n">
        <v>0</v>
      </c>
      <c r="H54" s="2" t="n">
        <v>0</v>
      </c>
      <c r="I54" s="2" t="n">
        <v>0</v>
      </c>
      <c r="J54" s="2" t="n">
        <v>0</v>
      </c>
      <c r="K54" s="2" t="n">
        <v>0</v>
      </c>
      <c r="L54" s="2" t="n">
        <v>0</v>
      </c>
      <c r="M54" s="2" t="n">
        <v>0</v>
      </c>
      <c r="N54" s="2" t="n">
        <v>0</v>
      </c>
      <c r="O54" s="2" t="n">
        <v>868</v>
      </c>
      <c r="P54" s="2" t="n">
        <v>0</v>
      </c>
      <c r="Q54" s="2" t="n">
        <v>0</v>
      </c>
      <c r="R54" s="2" t="n">
        <v>0</v>
      </c>
      <c r="S54" s="2" t="n">
        <v>20</v>
      </c>
      <c r="T54" s="2" t="n">
        <v>0</v>
      </c>
      <c r="U54" s="2" t="n">
        <v>0</v>
      </c>
      <c r="V54" s="2" t="n">
        <v>1070</v>
      </c>
      <c r="W54" s="2" t="n">
        <v>0</v>
      </c>
      <c r="X54" s="2" t="n">
        <v>0</v>
      </c>
      <c r="Y54" s="2" t="n">
        <v>0</v>
      </c>
      <c r="Z54" s="2" t="n">
        <v>0</v>
      </c>
      <c r="AA54" s="2" t="n">
        <v>0</v>
      </c>
      <c r="AB54" s="2" t="n">
        <v>0</v>
      </c>
      <c r="AC54" s="2" t="n">
        <v>0</v>
      </c>
      <c r="AD54" s="2" t="n">
        <v>0</v>
      </c>
      <c r="AE54" s="2" t="n">
        <v>0</v>
      </c>
      <c r="AF54" s="2" t="n">
        <v>0</v>
      </c>
      <c r="AG54" s="6" t="n">
        <f aca="false">SUM(B54:AF54)</f>
        <v>1958</v>
      </c>
    </row>
    <row r="55" customFormat="false" ht="12.75" hidden="false" customHeight="false" outlineLevel="0" collapsed="false">
      <c r="A55" s="1" t="s">
        <v>30</v>
      </c>
      <c r="B55" s="2" t="n">
        <v>0</v>
      </c>
      <c r="C55" s="2" t="n">
        <v>0</v>
      </c>
      <c r="D55" s="2" t="n">
        <v>0</v>
      </c>
      <c r="E55" s="2" t="n">
        <v>0</v>
      </c>
      <c r="F55" s="2" t="n">
        <v>0</v>
      </c>
      <c r="G55" s="2" t="n">
        <v>0</v>
      </c>
      <c r="H55" s="2" t="n">
        <v>0</v>
      </c>
      <c r="I55" s="2" t="n">
        <v>0</v>
      </c>
      <c r="J55" s="2" t="n">
        <v>0</v>
      </c>
      <c r="K55" s="2" t="n">
        <v>0</v>
      </c>
      <c r="L55" s="2" t="n">
        <v>0</v>
      </c>
      <c r="M55" s="2" t="n">
        <v>0</v>
      </c>
      <c r="N55" s="2" t="n">
        <v>0</v>
      </c>
      <c r="O55" s="2" t="n">
        <v>0</v>
      </c>
      <c r="P55" s="2" t="n">
        <v>0</v>
      </c>
      <c r="Q55" s="2" t="n">
        <v>0</v>
      </c>
      <c r="R55" s="2" t="n">
        <v>0</v>
      </c>
      <c r="S55" s="2" t="n">
        <v>0</v>
      </c>
      <c r="T55" s="2" t="n">
        <v>0</v>
      </c>
      <c r="U55" s="2" t="n">
        <v>0</v>
      </c>
      <c r="V55" s="2" t="n">
        <v>0</v>
      </c>
      <c r="W55" s="2" t="n">
        <v>2471</v>
      </c>
      <c r="X55" s="2" t="n">
        <v>2471</v>
      </c>
      <c r="Y55" s="2" t="n">
        <v>2471</v>
      </c>
      <c r="Z55" s="2" t="n">
        <v>2471</v>
      </c>
      <c r="AA55" s="2" t="n">
        <v>0</v>
      </c>
      <c r="AB55" s="2" t="n">
        <v>0</v>
      </c>
      <c r="AC55" s="2" t="n">
        <v>0</v>
      </c>
      <c r="AD55" s="2" t="n">
        <v>0</v>
      </c>
      <c r="AE55" s="2" t="n">
        <v>0</v>
      </c>
      <c r="AF55" s="2" t="n">
        <v>0</v>
      </c>
      <c r="AG55" s="8" t="n">
        <f aca="false">SUM(B55:AF55)</f>
        <v>9884</v>
      </c>
    </row>
    <row r="56" customFormat="false" ht="12.75" hidden="false" customHeight="false" outlineLevel="0" collapsed="false">
      <c r="AG56" s="6" t="n">
        <f aca="false">SUM(AG54:AG55)</f>
        <v>11842</v>
      </c>
    </row>
    <row r="72" customFormat="false" ht="25.5" hidden="false" customHeight="false" outlineLevel="0" collapsed="false">
      <c r="A72" s="9" t="s">
        <v>19</v>
      </c>
    </row>
    <row r="73" customFormat="false" ht="12.75" hidden="false" customHeight="false" outlineLevel="0" collapsed="false">
      <c r="A73" s="1" t="s">
        <v>6</v>
      </c>
      <c r="B73" s="2" t="n">
        <v>0</v>
      </c>
      <c r="C73" s="2" t="n">
        <v>0</v>
      </c>
      <c r="D73" s="2" t="n">
        <v>0</v>
      </c>
      <c r="E73" s="2" t="n">
        <v>11514</v>
      </c>
      <c r="F73" s="2" t="n">
        <v>11507</v>
      </c>
      <c r="G73" s="2" t="n">
        <v>16073</v>
      </c>
      <c r="H73" s="2" t="n">
        <v>16073</v>
      </c>
      <c r="I73" s="2" t="n">
        <v>16073</v>
      </c>
      <c r="J73" s="2" t="n">
        <v>12414</v>
      </c>
      <c r="K73" s="2" t="n">
        <v>12414</v>
      </c>
      <c r="L73" s="2" t="n">
        <v>12414</v>
      </c>
      <c r="M73" s="2" t="n">
        <v>12414</v>
      </c>
      <c r="N73" s="2" t="n">
        <v>12414</v>
      </c>
      <c r="O73" s="2" t="n">
        <v>6474</v>
      </c>
      <c r="P73" s="2" t="n">
        <v>6691</v>
      </c>
      <c r="Q73" s="2" t="n">
        <v>6691</v>
      </c>
      <c r="R73" s="2" t="n">
        <v>6691</v>
      </c>
      <c r="S73" s="2" t="n">
        <v>0</v>
      </c>
      <c r="T73" s="2" t="n">
        <v>0</v>
      </c>
      <c r="U73" s="2" t="n">
        <v>0</v>
      </c>
      <c r="V73" s="2" t="n">
        <v>1353</v>
      </c>
      <c r="W73" s="2" t="n">
        <v>4521</v>
      </c>
      <c r="X73" s="2" t="n">
        <v>4521</v>
      </c>
      <c r="Y73" s="2" t="n">
        <v>4521</v>
      </c>
      <c r="Z73" s="2" t="n">
        <v>6442</v>
      </c>
      <c r="AA73" s="2" t="n">
        <v>0</v>
      </c>
      <c r="AB73" s="2" t="n">
        <v>0</v>
      </c>
      <c r="AC73" s="2" t="n">
        <v>1537</v>
      </c>
      <c r="AD73" s="2" t="n">
        <v>1537</v>
      </c>
      <c r="AE73" s="2" t="n">
        <v>1537</v>
      </c>
      <c r="AF73" s="2" t="n">
        <v>1537</v>
      </c>
    </row>
    <row r="74" customFormat="false" ht="12.75" hidden="false" customHeight="false" outlineLevel="0" collapsed="false">
      <c r="A74" s="1" t="s">
        <v>13</v>
      </c>
      <c r="B74" s="2" t="n">
        <v>0</v>
      </c>
      <c r="C74" s="2" t="n">
        <v>0</v>
      </c>
      <c r="D74" s="2" t="n">
        <v>0</v>
      </c>
      <c r="E74" s="2" t="n">
        <v>0</v>
      </c>
      <c r="F74" s="2" t="n">
        <v>0</v>
      </c>
      <c r="G74" s="2" t="n">
        <v>0</v>
      </c>
      <c r="H74" s="2" t="n">
        <v>0</v>
      </c>
      <c r="I74" s="2" t="n">
        <v>0</v>
      </c>
      <c r="J74" s="2" t="n">
        <v>0</v>
      </c>
      <c r="K74" s="2" t="n">
        <v>0</v>
      </c>
      <c r="L74" s="2" t="n">
        <v>0</v>
      </c>
      <c r="M74" s="2" t="n">
        <v>0</v>
      </c>
      <c r="N74" s="2" t="n">
        <v>0</v>
      </c>
      <c r="O74" s="2" t="n">
        <v>0</v>
      </c>
      <c r="P74" s="2" t="n">
        <v>0</v>
      </c>
      <c r="Q74" s="2" t="n">
        <v>0</v>
      </c>
      <c r="R74" s="2" t="n">
        <v>0</v>
      </c>
      <c r="S74" s="2" t="n">
        <v>0</v>
      </c>
      <c r="T74" s="2" t="n">
        <v>0</v>
      </c>
      <c r="U74" s="2" t="n">
        <v>0</v>
      </c>
      <c r="V74" s="2" t="n">
        <v>0</v>
      </c>
      <c r="W74" s="2" t="n">
        <v>1108</v>
      </c>
      <c r="X74" s="2" t="n">
        <v>1173</v>
      </c>
      <c r="Y74" s="2" t="n">
        <v>1172</v>
      </c>
      <c r="Z74" s="2" t="n">
        <v>0</v>
      </c>
      <c r="AA74" s="2" t="n">
        <v>0</v>
      </c>
      <c r="AB74" s="2" t="n">
        <v>0</v>
      </c>
      <c r="AC74" s="2" t="n">
        <v>0</v>
      </c>
      <c r="AD74" s="2" t="n">
        <v>0</v>
      </c>
      <c r="AE74" s="2" t="n">
        <v>0</v>
      </c>
      <c r="AF74" s="2" t="n">
        <v>0</v>
      </c>
    </row>
    <row r="75" customFormat="false" ht="12.75" hidden="false" customHeight="false" outlineLevel="0" collapsed="false">
      <c r="A75" s="1" t="s">
        <v>7</v>
      </c>
      <c r="B75" s="2" t="n">
        <v>0</v>
      </c>
      <c r="C75" s="2" t="n">
        <v>0</v>
      </c>
      <c r="D75" s="2" t="n">
        <v>0</v>
      </c>
      <c r="E75" s="2" t="n">
        <v>0</v>
      </c>
      <c r="F75" s="2" t="n">
        <v>0</v>
      </c>
      <c r="G75" s="2" t="n">
        <v>0</v>
      </c>
      <c r="H75" s="2" t="n">
        <v>0</v>
      </c>
      <c r="I75" s="2" t="n">
        <v>0</v>
      </c>
      <c r="J75" s="2" t="n">
        <v>0</v>
      </c>
      <c r="K75" s="2" t="n">
        <v>0</v>
      </c>
      <c r="L75" s="2" t="n">
        <v>0</v>
      </c>
      <c r="M75" s="2" t="n">
        <v>0</v>
      </c>
      <c r="N75" s="2" t="n">
        <v>0</v>
      </c>
      <c r="O75" s="2" t="n">
        <v>0</v>
      </c>
      <c r="P75" s="2" t="n">
        <v>0</v>
      </c>
      <c r="Q75" s="2" t="n">
        <v>0</v>
      </c>
      <c r="R75" s="2" t="n">
        <v>0</v>
      </c>
      <c r="S75" s="2" t="n">
        <v>0</v>
      </c>
      <c r="T75" s="2" t="n">
        <v>0</v>
      </c>
      <c r="U75" s="2" t="n">
        <v>0</v>
      </c>
      <c r="V75" s="2" t="n">
        <v>0</v>
      </c>
      <c r="W75" s="2" t="n">
        <v>1972</v>
      </c>
      <c r="X75" s="2" t="n">
        <v>1972</v>
      </c>
      <c r="Y75" s="2" t="n">
        <v>1992</v>
      </c>
      <c r="Z75" s="2" t="n">
        <v>0</v>
      </c>
      <c r="AA75" s="2" t="n">
        <v>0</v>
      </c>
      <c r="AB75" s="2" t="n">
        <v>0</v>
      </c>
      <c r="AC75" s="2" t="n">
        <v>0</v>
      </c>
      <c r="AD75" s="2" t="n">
        <v>0</v>
      </c>
      <c r="AE75" s="2" t="n">
        <v>0</v>
      </c>
      <c r="AF75" s="2" t="n">
        <v>0</v>
      </c>
    </row>
    <row r="76" customFormat="false" ht="12.75" hidden="false" customHeight="false" outlineLevel="0" collapsed="false">
      <c r="A76" s="1" t="s">
        <v>9</v>
      </c>
      <c r="B76" s="2" t="n">
        <v>0</v>
      </c>
      <c r="C76" s="2" t="n">
        <v>0</v>
      </c>
      <c r="D76" s="2" t="n">
        <v>0</v>
      </c>
      <c r="E76" s="2" t="n">
        <v>0</v>
      </c>
      <c r="F76" s="2" t="n">
        <v>0</v>
      </c>
      <c r="G76" s="2" t="n">
        <v>0</v>
      </c>
      <c r="H76" s="2" t="n">
        <v>0</v>
      </c>
      <c r="I76" s="2" t="n">
        <v>0</v>
      </c>
      <c r="J76" s="2" t="n">
        <v>0</v>
      </c>
      <c r="K76" s="2" t="n">
        <v>0</v>
      </c>
      <c r="L76" s="2" t="n">
        <v>0</v>
      </c>
      <c r="M76" s="2" t="n">
        <v>0</v>
      </c>
      <c r="N76" s="2" t="n">
        <v>0</v>
      </c>
      <c r="O76" s="2" t="n">
        <v>0</v>
      </c>
      <c r="P76" s="2" t="n">
        <v>0</v>
      </c>
      <c r="Q76" s="2" t="n">
        <v>0</v>
      </c>
      <c r="R76" s="2" t="n">
        <v>0</v>
      </c>
      <c r="S76" s="2" t="n">
        <v>0</v>
      </c>
      <c r="T76" s="2" t="n">
        <v>0</v>
      </c>
      <c r="U76" s="2" t="n">
        <v>0</v>
      </c>
      <c r="V76" s="2" t="n">
        <v>0</v>
      </c>
      <c r="W76" s="2" t="n">
        <v>6558</v>
      </c>
      <c r="X76" s="2" t="n">
        <v>6791</v>
      </c>
      <c r="Y76" s="2" t="n">
        <v>6558</v>
      </c>
      <c r="Z76" s="2" t="n">
        <v>0</v>
      </c>
      <c r="AA76" s="2" t="n">
        <v>0</v>
      </c>
      <c r="AB76" s="2" t="n">
        <v>0</v>
      </c>
      <c r="AC76" s="2" t="n">
        <v>0</v>
      </c>
      <c r="AD76" s="2" t="n">
        <v>0</v>
      </c>
      <c r="AE76" s="2" t="n">
        <v>0</v>
      </c>
      <c r="AF76" s="2" t="n">
        <v>0</v>
      </c>
    </row>
    <row r="77" customFormat="false" ht="12.75" hidden="false" customHeight="false" outlineLevel="0" collapsed="false">
      <c r="A77" s="1" t="s">
        <v>14</v>
      </c>
      <c r="B77" s="2" t="n">
        <v>0</v>
      </c>
      <c r="C77" s="2" t="n">
        <v>0</v>
      </c>
      <c r="D77" s="2" t="n">
        <v>0</v>
      </c>
      <c r="E77" s="2" t="n">
        <v>0</v>
      </c>
      <c r="F77" s="2" t="n">
        <v>0</v>
      </c>
      <c r="G77" s="2" t="n">
        <v>0</v>
      </c>
      <c r="H77" s="2" t="n">
        <v>0</v>
      </c>
      <c r="I77" s="2" t="n">
        <v>0</v>
      </c>
      <c r="J77" s="2" t="n">
        <v>0</v>
      </c>
      <c r="K77" s="2" t="n">
        <v>0</v>
      </c>
      <c r="L77" s="2" t="n">
        <v>0</v>
      </c>
      <c r="M77" s="2" t="n">
        <v>0</v>
      </c>
      <c r="N77" s="2" t="n">
        <v>0</v>
      </c>
      <c r="O77" s="2" t="n">
        <v>0</v>
      </c>
      <c r="P77" s="2" t="n">
        <v>0</v>
      </c>
      <c r="Q77" s="2" t="n">
        <v>0</v>
      </c>
      <c r="R77" s="2" t="n">
        <v>0</v>
      </c>
      <c r="S77" s="2" t="n">
        <v>0</v>
      </c>
      <c r="T77" s="2" t="n">
        <v>0</v>
      </c>
      <c r="U77" s="2" t="n">
        <v>0</v>
      </c>
      <c r="V77" s="2" t="n">
        <v>0</v>
      </c>
      <c r="W77" s="2" t="n">
        <v>12788</v>
      </c>
      <c r="X77" s="2" t="n">
        <v>12959</v>
      </c>
      <c r="Y77" s="2" t="n">
        <v>10072</v>
      </c>
      <c r="Z77" s="2" t="n">
        <v>0</v>
      </c>
      <c r="AA77" s="2" t="n">
        <v>0</v>
      </c>
      <c r="AB77" s="2" t="n">
        <v>0</v>
      </c>
      <c r="AC77" s="2" t="n">
        <v>0</v>
      </c>
      <c r="AD77" s="2" t="n">
        <v>0</v>
      </c>
      <c r="AE77" s="2" t="n">
        <v>0</v>
      </c>
      <c r="AF77" s="2" t="n">
        <v>0</v>
      </c>
    </row>
  </sheetData>
  <printOptions headings="false" gridLines="false" gridLinesSet="true" horizontalCentered="false" verticalCentered="false"/>
  <pageMargins left="0.240277777777778" right="0.229861111111111" top="0.170138888888889" bottom="0.2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2000-02-09T15:37:36Z</dcterms:created>
  <dc:creator>Scott Hendrickson</dc:creator>
  <dc:description/>
  <dc:language>en-US</dc:language>
  <cp:lastModifiedBy>Scott Hendrickson</cp:lastModifiedBy>
  <cp:lastPrinted>2000-02-09T19:44:37Z</cp:lastPrinted>
  <cp:revision>0</cp:revision>
  <dc:subject/>
  <dc:title/>
</cp:coreProperties>
</file>