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_rels/sheet3.xml.rels" ContentType="application/vnd.openxmlformats-package.relationships+xml"/>
  <Override PartName="/xl/worksheets/_rels/sheet12.xml.rels" ContentType="application/vnd.openxmlformats-package.relationships+xml"/>
  <Override PartName="/xl/worksheets/_rels/sheet11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2.xml" ContentType="application/vnd.ms-excel.controlproperties+xml"/>
  <Override PartName="/xl/ctrlProps/ctrlProps11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15.xml" ContentType="application/vnd.ms-excel.controlproperties+xml"/>
  <Override PartName="/xl/ctrlProps/ctrlProps7.xml" ContentType="application/vnd.ms-excel.controlproperties+xml"/>
  <Override PartName="/xl/ctrlProps/ctrlProps16.xml" ContentType="application/vnd.ms-excel.controlproperties+xml"/>
  <Override PartName="/xl/ctrlProps/ctrlProps17.xml" ContentType="application/vnd.ms-excel.controlproperties+xml"/>
  <Override PartName="/xl/ctrlProps/ctrlProps8.xml" ContentType="application/vnd.ms-excel.controlproperties+xml"/>
  <Override PartName="/xl/ctrlProps/ctrlProps1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drawings/_rels/drawing2.xml.rels" ContentType="application/vnd.openxmlformats-package.relationships+xml"/>
  <Override PartName="/xl/drawings/drawing3.xml" ContentType="application/vnd.openxmlformats-officedocument.drawing+xml"/>
  <Override PartName="/xl/drawings/vmlDrawing2.vml" ContentType="application/vnd.openxmlformats-officedocument.vmlDrawing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tro" sheetId="1" state="visible" r:id="rId3"/>
    <sheet name="Exec Summ" sheetId="2" state="visible" r:id="rId4"/>
    <sheet name="Detail" sheetId="3" state="visible" r:id="rId5"/>
    <sheet name="Headcount" sheetId="4" state="visible" r:id="rId6"/>
    <sheet name="Capital" sheetId="5" state="visible" r:id="rId7"/>
    <sheet name="Exhibit A" sheetId="6" state="visible" r:id="rId8"/>
    <sheet name="Allocations" sheetId="7" state="visible" r:id="rId9"/>
    <sheet name="SAP Interface" sheetId="8" state="visible" r:id="rId10"/>
    <sheet name="MSA  Interface" sheetId="9" state="visible" r:id="rId11"/>
    <sheet name="CHECK" sheetId="10" state="visible" r:id="rId12"/>
    <sheet name="Charts" sheetId="11" state="visible" r:id="rId13"/>
    <sheet name="Entry" sheetId="12" state="visible" r:id="rId14"/>
    <sheet name="Module1" sheetId="13" state="hidden" r:id="rId15"/>
    <sheet name="Module3" sheetId="14" state="hidden" r:id="rId16"/>
    <sheet name="Module2" sheetId="15" state="hidden" r:id="rId17"/>
    <sheet name="Module4" sheetId="16" state="hidden" r:id="rId18"/>
    <sheet name="Module5" sheetId="17" state="hidden" r:id="rId19"/>
  </sheets>
  <definedNames>
    <definedName function="false" hidden="false" localSheetId="6" name="_xlnm.Print_Area" vbProcedure="false">Allocations!$A$1:$V$53</definedName>
    <definedName function="false" hidden="false" localSheetId="4" name="_xlnm.Print_Area" vbProcedure="false">Capital!$A$1:$O$25</definedName>
    <definedName function="false" hidden="false" localSheetId="10" name="_xlnm.Print_Area" vbProcedure="false">Charts!$A$1:$O$46</definedName>
    <definedName function="false" hidden="false" localSheetId="2" name="_xlnm.Print_Area" vbProcedure="false">Detail!$A$12:$T$474</definedName>
    <definedName function="false" hidden="false" localSheetId="2" name="_xlnm.Print_Titles" vbProcedure="false">Detail!$7:$11</definedName>
    <definedName function="false" hidden="false" localSheetId="1" name="_xlnm.Print_Area" vbProcedure="false">'Exec Summ'!$A$1:$L$44</definedName>
    <definedName function="false" hidden="false" localSheetId="5" name="_xlnm.Print_Area" vbProcedure="false">'Exhibit A'!$A$7:$H$59</definedName>
    <definedName function="false" hidden="false" localSheetId="3" name="_xlnm.Print_Area" vbProcedure="false">Headcount!$A$1:$O$59</definedName>
    <definedName function="false" hidden="false" localSheetId="8" name="_xlnm.Print_Area" vbProcedure="false">'MSA  Interface'!$A$1:$Q$79</definedName>
    <definedName function="false" hidden="false" name="alloc" vbProcedure="false">Allocations!$A$1:$S$57</definedName>
    <definedName function="false" hidden="false" name="charts" vbProcedure="false">Charts!$A$1:$Q$39</definedName>
    <definedName function="false" hidden="false" name="detail" vbProcedure="false">Detail!$A$7:$T$474</definedName>
    <definedName function="false" hidden="false" name="exec_summ" vbProcedure="false">'Exec Summ'!$A$1:$L$44</definedName>
    <definedName function="false" hidden="false" name="headcount" vbProcedure="false">Headcount!$A$1:$O$59</definedName>
    <definedName function="false" hidden="false" name="upload" vbProcedure="false">'MSA  Interface'!$A$1:$R$69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472" authorId="0">
      <text>
        <r>
          <rPr>
            <b val="true"/>
            <sz val="8"/>
            <color rgb="FF000000"/>
            <rFont val="Tahoma"/>
            <family val="0"/>
          </rPr>
          <t xml:space="preserve">davidson: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41</xdr:colOff>
                <xdr:row>600</xdr:row>
                <xdr:rowOff>10</xdr:rowOff>
              </xdr:from>
              <xdr:to>
                <xdr:col>6</xdr:col>
                <xdr:colOff>65</xdr:colOff>
                <xdr:row>603</xdr:row>
                <xdr:rowOff>20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<sst xmlns="http://schemas.openxmlformats.org/spreadsheetml/2006/main" count="1023" uniqueCount="516">
  <si>
    <t xml:space="preserve">Corporate Budgeting Workbook</t>
  </si>
  <si>
    <t xml:space="preserve">RC NAME :</t>
  </si>
  <si>
    <t xml:space="preserve">Research Group - Kaminski</t>
  </si>
  <si>
    <t xml:space="preserve">CO NUMBER</t>
  </si>
  <si>
    <t xml:space="preserve">RC NUMBER</t>
  </si>
  <si>
    <t xml:space="preserve">This workbook includes the following features :</t>
  </si>
  <si>
    <t xml:space="preserve">All-inclusive</t>
  </si>
  <si>
    <t xml:space="preserve">This workbook encompasses every budgetary request.  All requested information</t>
  </si>
  <si>
    <t xml:space="preserve">have been included in this workbook.  If you complete this workbook, you will</t>
  </si>
  <si>
    <t xml:space="preserve">NOT NEED TO RE-KEY your budget into any other formats or the budget system. </t>
  </si>
  <si>
    <t xml:space="preserve">Your budgeting efforts, except for seeking final management approval, will be completed.</t>
  </si>
  <si>
    <t xml:space="preserve">Efficient</t>
  </si>
  <si>
    <t xml:space="preserve">This workbook is designed to make budgeting more efficient.</t>
  </si>
  <si>
    <t xml:space="preserve">Activity-</t>
  </si>
  <si>
    <t xml:space="preserve">The Detail and Capital worksheets will allow you to budget by activity or event and can be</t>
  </si>
  <si>
    <t xml:space="preserve">based</t>
  </si>
  <si>
    <t xml:space="preserve">kept for future purposes of variance explanations.  More commonly used detail</t>
  </si>
  <si>
    <t xml:space="preserve">Budgeting</t>
  </si>
  <si>
    <t xml:space="preserve">classes are shown on the Detail worksheet.  If you need an expanded worksheet with other </t>
  </si>
  <si>
    <t xml:space="preserve">detail classes, please contact Ron Davidson at 713-853-3823.</t>
  </si>
  <si>
    <t xml:space="preserve">Eliminate</t>
  </si>
  <si>
    <t xml:space="preserve">Upon finishing your detailed budget on Worksheets - Detail and  Capital,</t>
  </si>
  <si>
    <t xml:space="preserve">re-keying</t>
  </si>
  <si>
    <t xml:space="preserve">this workbook will automatically generate the Executive Summary and the Budget system</t>
  </si>
  <si>
    <t xml:space="preserve">data</t>
  </si>
  <si>
    <t xml:space="preserve">upload file.</t>
  </si>
  <si>
    <t xml:space="preserve">Automatically</t>
  </si>
  <si>
    <t xml:space="preserve">The Executive Summary will be prepared automatically linking information you</t>
  </si>
  <si>
    <t xml:space="preserve">prepares</t>
  </si>
  <si>
    <t xml:space="preserve">have entered in the Detail and Capital worksheets.  The Executive Summary</t>
  </si>
  <si>
    <t xml:space="preserve">Executive</t>
  </si>
  <si>
    <t xml:space="preserve">will be used for your Budget Review meetings with management.</t>
  </si>
  <si>
    <t xml:space="preserve">Summary</t>
  </si>
  <si>
    <t xml:space="preserve">Eliminates</t>
  </si>
  <si>
    <t xml:space="preserve">The Budget system upload file will be prepared automatically linking information you</t>
  </si>
  <si>
    <t xml:space="preserve">Budget system</t>
  </si>
  <si>
    <t xml:space="preserve">have entered in the Detail worksheet.  This means you will NOT need to re-enter this information</t>
  </si>
  <si>
    <t xml:space="preserve">in the Corporate Budget System.</t>
  </si>
  <si>
    <t xml:space="preserve">entry</t>
  </si>
  <si>
    <t xml:space="preserve">REMEMBER TO USE NEW SAP CODING</t>
  </si>
  <si>
    <t xml:space="preserve">The Executive Summary, Capital Budget summary, Distributions to Business Units (if applicable), </t>
  </si>
  <si>
    <t xml:space="preserve">Headcount summary (if revised) and EIS Exhibit A are due to Corporate Financial Planning &amp; Analysis</t>
  </si>
  <si>
    <t xml:space="preserve">(Ron Davidson) by Friday, August 6, 1999, 9:00 a.m.</t>
  </si>
  <si>
    <t xml:space="preserve">2000 - 2002 Operating &amp; Strategic Plan</t>
  </si>
  <si>
    <t xml:space="preserve">Executive Review Summary</t>
  </si>
  <si>
    <t xml:space="preserve">(Thousands of Dollars)</t>
  </si>
  <si>
    <t xml:space="preserve"> </t>
  </si>
  <si>
    <t xml:space="preserve">Operating &amp; Strategic Plan *</t>
  </si>
  <si>
    <t xml:space="preserve">Cost Categories</t>
  </si>
  <si>
    <t xml:space="preserve">Plan</t>
  </si>
  <si>
    <t xml:space="preserve">Estimate</t>
  </si>
  <si>
    <t xml:space="preserve">Salaries &amp; Wages</t>
  </si>
  <si>
    <t xml:space="preserve">1999 Plan</t>
  </si>
  <si>
    <t xml:space="preserve">Employee Expense</t>
  </si>
  <si>
    <t xml:space="preserve">1999 Estimate</t>
  </si>
  <si>
    <t xml:space="preserve">General Business Expense</t>
  </si>
  <si>
    <t xml:space="preserve">2000 Plan</t>
  </si>
  <si>
    <t xml:space="preserve">     Supplies &amp; Expense</t>
  </si>
  <si>
    <t xml:space="preserve">2001 Plan</t>
  </si>
  <si>
    <t xml:space="preserve">     Outside Services </t>
  </si>
  <si>
    <t xml:space="preserve">2002 Plan</t>
  </si>
  <si>
    <t xml:space="preserve">     Rents</t>
  </si>
  <si>
    <t xml:space="preserve">     Other Computer Costs</t>
  </si>
  <si>
    <t xml:space="preserve">     Advertising &amp; Promotion</t>
  </si>
  <si>
    <t xml:space="preserve">     Other Business Expense</t>
  </si>
  <si>
    <t xml:space="preserve">Other G&amp;A</t>
  </si>
  <si>
    <t xml:space="preserve">Subtotal</t>
  </si>
  <si>
    <t xml:space="preserve">Supplies &amp; Expense</t>
  </si>
  <si>
    <t xml:space="preserve">Payroll Taxes</t>
  </si>
  <si>
    <t xml:space="preserve">Outside Services </t>
  </si>
  <si>
    <t xml:space="preserve">Benefits</t>
  </si>
  <si>
    <t xml:space="preserve">Rents</t>
  </si>
  <si>
    <t xml:space="preserve">EIS Charges</t>
  </si>
  <si>
    <t xml:space="preserve">Other O&amp;M Expense</t>
  </si>
  <si>
    <t xml:space="preserve">Rent and other EPCS</t>
  </si>
  <si>
    <t xml:space="preserve">Other Computer Costs</t>
  </si>
  <si>
    <t xml:space="preserve">Other corporate charges</t>
  </si>
  <si>
    <t xml:space="preserve">Advertising &amp; Promotion</t>
  </si>
  <si>
    <t xml:space="preserve">Other</t>
  </si>
  <si>
    <t xml:space="preserve">Total Gross Expense</t>
  </si>
  <si>
    <t xml:space="preserve">Less: distributions to business units</t>
  </si>
  <si>
    <t xml:space="preserve">Net Expense</t>
  </si>
  <si>
    <t xml:space="preserve">Capital Budget</t>
  </si>
  <si>
    <t xml:space="preserve">Headcount (year-end)</t>
  </si>
  <si>
    <t xml:space="preserve">* Please provide variance explanations for any significant changes from the 1999 estimate.</t>
  </si>
  <si>
    <t xml:space="preserve">THIS SCHEDULE IS DUE TO CORPORATE FINANCIAL PLANNING BY AUGUST 6</t>
  </si>
  <si>
    <t xml:space="preserve"> MSA CODING</t>
  </si>
  <si>
    <t xml:space="preserve">2000-2002  Budget Worksheet</t>
  </si>
  <si>
    <t xml:space="preserve">Please enter :</t>
  </si>
  <si>
    <t xml:space="preserve">KEY ONLY IN BLUE CELLS</t>
  </si>
  <si>
    <t xml:space="preserve">DO NOT ENTER FIELDS IN RED</t>
  </si>
  <si>
    <t xml:space="preserve">2000 Plan By SAP Account</t>
  </si>
  <si>
    <t xml:space="preserve">PLAN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</si>
  <si>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</si>
  <si>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</si>
  <si>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</si>
  <si>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</si>
  <si>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</si>
  <si>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</si>
  <si>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</si>
  <si>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</si>
  <si>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</si>
  <si>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</si>
  <si>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</si>
  <si>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</si>
  <si>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TOTAL</t>
  </si>
  <si>
    <t xml:space="preserve">HEADCOUNT</t>
  </si>
  <si>
    <t xml:space="preserve">0000000888</t>
  </si>
  <si>
    <t xml:space="preserve">HEADCOUNT - FULL TIME</t>
  </si>
  <si>
    <t xml:space="preserve">HEADCOUNT  - PART TIME</t>
  </si>
  <si>
    <t xml:space="preserve">HEADCOUNT  - OPEN POSITIONS</t>
  </si>
  <si>
    <t xml:space="preserve">HEADCOUNT  - VOE/STUDENT LEARNERS</t>
  </si>
  <si>
    <t xml:space="preserve">HEADCOUNT - TEMP/CONTRACTORS</t>
  </si>
  <si>
    <t xml:space="preserve">TOTAL HEADCOUNT</t>
  </si>
  <si>
    <t xml:space="preserve">SALARIES &amp; WAGES</t>
  </si>
  <si>
    <t xml:space="preserve">0000000001</t>
  </si>
  <si>
    <t xml:space="preserve">Regular - USE INPUT AREA BELOW</t>
  </si>
  <si>
    <t xml:space="preserve">Overtime Pay</t>
  </si>
  <si>
    <t xml:space="preserve">SALARIES &amp; WAGES charged to Projects</t>
  </si>
  <si>
    <t xml:space="preserve">Other - Credit to Total Salaries &amp; Wages</t>
  </si>
  <si>
    <t xml:space="preserve">OTHER SALARIES &amp; WAGES</t>
  </si>
  <si>
    <t xml:space="preserve">TOTAL SALARIES &amp; WAGES</t>
  </si>
  <si>
    <t xml:space="preserve">PAYROLL TAXES</t>
  </si>
  <si>
    <t xml:space="preserve">0000000557</t>
  </si>
  <si>
    <t xml:space="preserve">PAYROLL TAXES - CALC, except bonuses</t>
  </si>
  <si>
    <t xml:space="preserve">BENEFITS</t>
  </si>
  <si>
    <t xml:space="preserve">0000000552</t>
  </si>
  <si>
    <t xml:space="preserve">BENEFITS - CALCULATED, U.S. EMPLOYEES</t>
  </si>
  <si>
    <t xml:space="preserve">EMPLOYEE EXPENSE</t>
  </si>
  <si>
    <t xml:space="preserve">0000000053</t>
  </si>
  <si>
    <t xml:space="preserve">EMP - CLUB DUES</t>
  </si>
  <si>
    <t xml:space="preserve">EMP - COURSE REG FEES, TUITION</t>
  </si>
  <si>
    <t xml:space="preserve">0000000052</t>
  </si>
  <si>
    <t xml:space="preserve">EMP - OTHER EXPENSE</t>
  </si>
  <si>
    <t xml:space="preserve">EMP - GROUP MEALS &amp; ENTERTAINMENT</t>
  </si>
  <si>
    <t xml:space="preserve">0000000054</t>
  </si>
  <si>
    <t xml:space="preserve">EMP - MEALS &amp; ENTERTAINMENT</t>
  </si>
  <si>
    <t xml:space="preserve">0000000058</t>
  </si>
  <si>
    <t xml:space="preserve">EMP - PROFESSIONAL MEMBERSHIP DUES</t>
  </si>
  <si>
    <t xml:space="preserve">0000000057</t>
  </si>
  <si>
    <t xml:space="preserve">EMP - TRAVEL &amp; LODGING</t>
  </si>
  <si>
    <t xml:space="preserve">TOTAL EMPLOYEE EXPENSE</t>
  </si>
  <si>
    <t xml:space="preserve">GENERAL BUSINESS</t>
  </si>
  <si>
    <t xml:space="preserve">066/657/697</t>
  </si>
  <si>
    <t xml:space="preserve">ADVERTSING EXPENSE</t>
  </si>
  <si>
    <t xml:space="preserve">BAD DEBT EXPENSE</t>
  </si>
  <si>
    <t xml:space="preserve">BANK CHARGES</t>
  </si>
  <si>
    <t xml:space="preserve">174/175/351/352/604</t>
  </si>
  <si>
    <t xml:space="preserve">COMMUNICATIONS EXPENSE</t>
  </si>
  <si>
    <t xml:space="preserve">0000000157</t>
  </si>
  <si>
    <t xml:space="preserve">COMPANY MEMBERSHIPS &amp; DUES</t>
  </si>
  <si>
    <t xml:space="preserve">CHARITABLE CONTRIBUTIONS</t>
  </si>
  <si>
    <t xml:space="preserve">POLITICAL CONTRIBUTIONS</t>
  </si>
  <si>
    <t xml:space="preserve">601/602</t>
  </si>
  <si>
    <t xml:space="preserve">COMPUTER EXPENSES</t>
  </si>
  <si>
    <t xml:space="preserve">DIRECTORS FEES</t>
  </si>
  <si>
    <t xml:space="preserve">0000000161</t>
  </si>
  <si>
    <t xml:space="preserve">FEES &amp; PERMITS</t>
  </si>
  <si>
    <t xml:space="preserve">FINES &amp; PENALTIES</t>
  </si>
  <si>
    <t xml:space="preserve">INSURANCE</t>
  </si>
  <si>
    <t xml:space="preserve">204/214</t>
  </si>
  <si>
    <t xml:space="preserve">LEGAL FEES</t>
  </si>
  <si>
    <t xml:space="preserve">AUDIT FEES</t>
  </si>
  <si>
    <t xml:space="preserve">206/247/647</t>
  </si>
  <si>
    <t xml:space="preserve">OTHER OUTSIDE SERVICES</t>
  </si>
  <si>
    <t xml:space="preserve">201/203</t>
  </si>
  <si>
    <t xml:space="preserve">PROFESSIONAL</t>
  </si>
  <si>
    <t xml:space="preserve">POSTAGE &amp; FREIGHT EXPENSE</t>
  </si>
  <si>
    <t xml:space="preserve">SUBSCRIPTIONS &amp; PUBLICATIONS</t>
  </si>
  <si>
    <t xml:space="preserve">FACILITY FUEL</t>
  </si>
  <si>
    <t xml:space="preserve">INJURIES &amp; DAMAGES</t>
  </si>
  <si>
    <t xml:space="preserve">RIGHT OF WAY LEASE</t>
  </si>
  <si>
    <t xml:space="preserve">RIGHT OF WAY - OTHER</t>
  </si>
  <si>
    <t xml:space="preserve">LUBRICANTS</t>
  </si>
  <si>
    <t xml:space="preserve">MATERIALS &amp; SUPPLIES - STOCK</t>
  </si>
  <si>
    <t xml:space="preserve">MATERIALS &amp; SUPPLIES - NON-STOCK</t>
  </si>
  <si>
    <t xml:space="preserve">PRICE VARIANCE ACCOUNT</t>
  </si>
  <si>
    <t xml:space="preserve">PROVISION FOR SCRAP</t>
  </si>
  <si>
    <t xml:space="preserve">165/197/660</t>
  </si>
  <si>
    <t xml:space="preserve">SUPPLIES &amp; EXPENSE</t>
  </si>
  <si>
    <t xml:space="preserve">252/297</t>
  </si>
  <si>
    <t xml:space="preserve">RENT EXPENSE - PERSONAL PROPERTY</t>
  </si>
  <si>
    <t xml:space="preserve">109/251</t>
  </si>
  <si>
    <t xml:space="preserve">RENT EXPENSE - REAL PROPERTY</t>
  </si>
  <si>
    <t xml:space="preserve">164/301/347</t>
  </si>
  <si>
    <t xml:space="preserve">UTILITIES</t>
  </si>
  <si>
    <t xml:space="preserve">101</t>
  </si>
  <si>
    <t xml:space="preserve">VEHICLE FUEL</t>
  </si>
  <si>
    <t xml:space="preserve">TOTAL GENERAL BUSINESS </t>
  </si>
  <si>
    <t xml:space="preserve">CORPORATE SERVICE COSTS</t>
  </si>
  <si>
    <t xml:space="preserve">0000000845</t>
  </si>
  <si>
    <t xml:space="preserve">ENRON INFORMATION SERVICES</t>
  </si>
  <si>
    <t xml:space="preserve">ENRON PROPERTY &amp; SERVICES CO</t>
  </si>
  <si>
    <t xml:space="preserve">OTHER ALLOCATIONS</t>
  </si>
  <si>
    <t xml:space="preserve">TOTAL CORPORATE SERVICES COSTS</t>
  </si>
  <si>
    <t xml:space="preserve">OTHER G&amp;A EXPENSES AND REVENUES</t>
  </si>
  <si>
    <t xml:space="preserve">OTHER REVENUE</t>
  </si>
  <si>
    <t xml:space="preserve">AMORTIZATION EXPENSE</t>
  </si>
  <si>
    <t xml:space="preserve">AMORT UNDERGROUND STORAGE LND</t>
  </si>
  <si>
    <t xml:space="preserve">AMORT OF OTHER LTD GAS</t>
  </si>
  <si>
    <t xml:space="preserve">REGULATORY DEBITS</t>
  </si>
  <si>
    <t xml:space="preserve">REGULATORY CREDITS</t>
  </si>
  <si>
    <t xml:space="preserve">MISCELLANEOUS AMORTIZATIONS</t>
  </si>
  <si>
    <t xml:space="preserve">DEPLETION EXPENSE</t>
  </si>
  <si>
    <t xml:space="preserve">DEPRECIATION EXPENSE</t>
  </si>
  <si>
    <t xml:space="preserve">DD&amp;A EXPENSE DP</t>
  </si>
  <si>
    <t xml:space="preserve">SALES/USE TAX EXPENSE</t>
  </si>
  <si>
    <t xml:space="preserve">GROSS RECEIPTS TAX EXPENSE</t>
  </si>
  <si>
    <t xml:space="preserve">PAYROLL TAX - FUTA - UTILITY</t>
  </si>
  <si>
    <t xml:space="preserve">PAYROLL TAX - SUTA - UTILITY</t>
  </si>
  <si>
    <t xml:space="preserve">SEVERANCE TAX EXPENSE</t>
  </si>
  <si>
    <t xml:space="preserve">EXCISE TAX EXPENSE</t>
  </si>
  <si>
    <t xml:space="preserve">VALUE ADDED TAX EXPENSE</t>
  </si>
  <si>
    <t xml:space="preserve">CONSORTIUM TAX EXPENSE</t>
  </si>
  <si>
    <t xml:space="preserve">CORPORATION TAX EXPENSE</t>
  </si>
  <si>
    <t xml:space="preserve">TAX EXPENSE - OTHER</t>
  </si>
  <si>
    <t xml:space="preserve">PAYROLL TAX - FUTA - DEDUCT</t>
  </si>
  <si>
    <t xml:space="preserve">PAYROLL TAX - SUTA - DEDUCT</t>
  </si>
  <si>
    <t xml:space="preserve">SETTLEMENT ACCT - R&amp;D</t>
  </si>
  <si>
    <t xml:space="preserve">SETTLEMENT ACCT - SALARIES &amp; WAGES</t>
  </si>
  <si>
    <t xml:space="preserve">SETTLEMENT ACCT - CIAC</t>
  </si>
  <si>
    <t xml:space="preserve">SETTLEMENT ACCT - EMPLOYEE EXPENSE</t>
  </si>
  <si>
    <t xml:space="preserve">SETTLEMENT ACCT - MATERIAL</t>
  </si>
  <si>
    <t xml:space="preserve">SETTLEMENT ACCT - OTHER</t>
  </si>
  <si>
    <t xml:space="preserve">SETTLEMENT ACCT - PENSION &amp; BENEFITS</t>
  </si>
  <si>
    <t xml:space="preserve">TOTAL OTHER G&amp;A </t>
  </si>
  <si>
    <t xml:space="preserve">GROSS EXPENSES</t>
  </si>
  <si>
    <t xml:space="preserve">MERIT/OTHER</t>
  </si>
  <si>
    <t xml:space="preserve">applied at</t>
  </si>
  <si>
    <t xml:space="preserve">Regular Salaries</t>
  </si>
  <si>
    <t xml:space="preserve">Employee 1</t>
  </si>
  <si>
    <t xml:space="preserve">Employee 2</t>
  </si>
  <si>
    <t xml:space="preserve">Employee 3</t>
  </si>
  <si>
    <t xml:space="preserve">Employee 4</t>
  </si>
  <si>
    <t xml:space="preserve">Employee 5</t>
  </si>
  <si>
    <t xml:space="preserve">Employee 6</t>
  </si>
  <si>
    <t xml:space="preserve">Employee 7</t>
  </si>
  <si>
    <t xml:space="preserve">Employee 8</t>
  </si>
  <si>
    <t xml:space="preserve">Employee 9</t>
  </si>
  <si>
    <t xml:space="preserve">Employee 10</t>
  </si>
  <si>
    <t xml:space="preserve">Employee 11</t>
  </si>
  <si>
    <t xml:space="preserve">Employee 12</t>
  </si>
  <si>
    <t xml:space="preserve">Employee 13</t>
  </si>
  <si>
    <t xml:space="preserve">Employee 14</t>
  </si>
  <si>
    <t xml:space="preserve">Employee 15</t>
  </si>
  <si>
    <t xml:space="preserve">Employee 16</t>
  </si>
  <si>
    <t xml:space="preserve">Employee 17</t>
  </si>
  <si>
    <t xml:space="preserve">Employee 18</t>
  </si>
  <si>
    <t xml:space="preserve">Employee 19</t>
  </si>
  <si>
    <t xml:space="preserve">Employee 20</t>
  </si>
  <si>
    <t xml:space="preserve">Employee 21</t>
  </si>
  <si>
    <t xml:space="preserve">Employee 22</t>
  </si>
  <si>
    <t xml:space="preserve">Employee 23</t>
  </si>
  <si>
    <t xml:space="preserve">Employee 24</t>
  </si>
  <si>
    <t xml:space="preserve">Employee 25</t>
  </si>
  <si>
    <t xml:space="preserve">Employee 26</t>
  </si>
  <si>
    <t xml:space="preserve">Employee 27</t>
  </si>
  <si>
    <t xml:space="preserve">Employee 28</t>
  </si>
  <si>
    <t xml:space="preserve">Employee 29</t>
  </si>
  <si>
    <t xml:space="preserve">Employee 30</t>
  </si>
  <si>
    <t xml:space="preserve">Employee 31</t>
  </si>
  <si>
    <t xml:space="preserve">Employee 32</t>
  </si>
  <si>
    <t xml:space="preserve">Employee 33</t>
  </si>
  <si>
    <t xml:space="preserve">Employee 34</t>
  </si>
  <si>
    <t xml:space="preserve">Employee 35</t>
  </si>
  <si>
    <t xml:space="preserve">Employee 36</t>
  </si>
  <si>
    <t xml:space="preserve">Employee 37</t>
  </si>
  <si>
    <t xml:space="preserve">Employee 38</t>
  </si>
  <si>
    <t xml:space="preserve">Employee 39</t>
  </si>
  <si>
    <t xml:space="preserve">Cumulative Salaries</t>
  </si>
  <si>
    <t xml:space="preserve">Payroll Taxes (does not reflect mid-month percentage changes)</t>
  </si>
  <si>
    <t xml:space="preserve">Overtime</t>
  </si>
  <si>
    <t xml:space="preserve">Bonuses *</t>
  </si>
  <si>
    <t xml:space="preserve">* Please budget for payroll taxes related to all bonuses (variable pay, LTIP, annual incentive, etc.) in your RC in January.</t>
  </si>
  <si>
    <t xml:space="preserve">2000-2002 OPERATING &amp; STRATEGIC PLAN</t>
  </si>
  <si>
    <t xml:space="preserve">Headcount Summary</t>
  </si>
  <si>
    <t xml:space="preserve">Co. </t>
  </si>
  <si>
    <t xml:space="preserve">RC No.</t>
  </si>
  <si>
    <t xml:space="preserve">Estimated</t>
  </si>
  <si>
    <t xml:space="preserve">Year End Plan</t>
  </si>
  <si>
    <t xml:space="preserve">12/31/99</t>
  </si>
  <si>
    <t xml:space="preserve">Domestic Employees</t>
  </si>
  <si>
    <t xml:space="preserve">Full Time</t>
  </si>
  <si>
    <t xml:space="preserve">Part Time</t>
  </si>
  <si>
    <t xml:space="preserve">Temporary</t>
  </si>
  <si>
    <t xml:space="preserve">VOE / Student Learners</t>
  </si>
  <si>
    <t xml:space="preserve">Open Positions</t>
  </si>
  <si>
    <t xml:space="preserve">Total Employees</t>
  </si>
  <si>
    <t xml:space="preserve">3rd Party Contract</t>
  </si>
  <si>
    <t xml:space="preserve">Total </t>
  </si>
  <si>
    <t xml:space="preserve">International Employees</t>
  </si>
  <si>
    <t xml:space="preserve">Total Domestic &amp; International</t>
  </si>
  <si>
    <t xml:space="preserve">Total Employees (1)</t>
  </si>
  <si>
    <t xml:space="preserve">3rd Party Contract (2)</t>
  </si>
  <si>
    <t xml:space="preserve">Total  *</t>
  </si>
  <si>
    <t xml:space="preserve">Location of Total Employees (1)</t>
  </si>
  <si>
    <t xml:space="preserve">Domestic</t>
  </si>
  <si>
    <t xml:space="preserve">1400 Smith</t>
  </si>
  <si>
    <t xml:space="preserve">Allen Center</t>
  </si>
  <si>
    <t xml:space="preserve">Omaha</t>
  </si>
  <si>
    <t xml:space="preserve">Expatriates</t>
  </si>
  <si>
    <t xml:space="preserve">International</t>
  </si>
  <si>
    <t xml:space="preserve">Location of 3rd Party Contractors (2)</t>
  </si>
  <si>
    <t xml:space="preserve">Total Employees by Location *</t>
  </si>
  <si>
    <t xml:space="preserve">* Totals should tie.</t>
  </si>
  <si>
    <t xml:space="preserve">Proposed Capital Budget</t>
  </si>
  <si>
    <t xml:space="preserve">Computer Costs</t>
  </si>
  <si>
    <t xml:space="preserve">  Systems Development</t>
  </si>
  <si>
    <t xml:space="preserve">  Computer Equipment</t>
  </si>
  <si>
    <t xml:space="preserve">Capital Budget per RC/Department</t>
  </si>
  <si>
    <t xml:space="preserve">PLEASE PROVIDE DESCRIPTION OF PROPOSED EXPENDITURES (examples) :</t>
  </si>
  <si>
    <t xml:space="preserve">Examples:</t>
  </si>
  <si>
    <t xml:space="preserve">System Development :</t>
  </si>
  <si>
    <t xml:space="preserve">Computer Equipment :</t>
  </si>
  <si>
    <t xml:space="preserve">Computers for new hires</t>
  </si>
  <si>
    <t xml:space="preserve">Other :</t>
  </si>
  <si>
    <t xml:space="preserve">NOTE:  All Computer software purchased with a PC will be capitalized.  Software not purchased with a PC and under $1,000 must</t>
  </si>
  <si>
    <t xml:space="preserve">          be expensed and included in your individual RC budget.  All computer software &amp; hardware over $1,000 should be capitalized.</t>
  </si>
  <si>
    <t xml:space="preserve">Co. Number :</t>
  </si>
  <si>
    <t xml:space="preserve">RC Number :</t>
  </si>
  <si>
    <t xml:space="preserve">WORKSHEET NAME = SYSPLN99.XLS</t>
  </si>
  <si>
    <t xml:space="preserve">EXHIBIT A </t>
  </si>
  <si>
    <t xml:space="preserve">2000 ANNUAL ENRON &amp; EDS INFORMATION SYSTEMS PLANS</t>
  </si>
  <si>
    <t xml:space="preserve"> COMPANY/CORPORATE GROUP/FUNCTIONAL SERVICE UNIT:</t>
  </si>
  <si>
    <t xml:space="preserve">PART I</t>
  </si>
  <si>
    <t xml:space="preserve">2000 ANNUAL ENRON INFORMATION SYSTEMS PLAN</t>
  </si>
  <si>
    <t xml:space="preserve">NUMBER</t>
  </si>
  <si>
    <t xml:space="preserve">ANNUAL</t>
  </si>
  <si>
    <t xml:space="preserve">Enter all 2000 information technology expenditures</t>
  </si>
  <si>
    <t xml:space="preserve">OF</t>
  </si>
  <si>
    <t xml:space="preserve">SAP</t>
  </si>
  <si>
    <t xml:space="preserve">OPERATING</t>
  </si>
  <si>
    <t xml:space="preserve">PROJECT</t>
  </si>
  <si>
    <t xml:space="preserve">(Enron staff, EDS, third-party vendors, hardware,</t>
  </si>
  <si>
    <t xml:space="preserve">SYSTEMS</t>
  </si>
  <si>
    <t xml:space="preserve">ACCT</t>
  </si>
  <si>
    <t xml:space="preserve">EXPENSE</t>
  </si>
  <si>
    <t xml:space="preserve">CAPITAL</t>
  </si>
  <si>
    <t xml:space="preserve">software, network, etc.) planned by your business unit.</t>
  </si>
  <si>
    <t xml:space="preserve">EMPLOYEES</t>
  </si>
  <si>
    <t xml:space="preserve">DOLLARS</t>
  </si>
  <si>
    <t xml:space="preserve">1.  CAPITAL PROJECT COSTS</t>
  </si>
  <si>
    <t xml:space="preserve">        A.  NUMBER OF ENRON "SYSTEMS" EMPLOYEES</t>
  </si>
  <si>
    <t xml:space="preserve">        B.  SALARIES, WAGES, EXPENSES -- EMPLOYEES</t>
  </si>
  <si>
    <t xml:space="preserve">        C.  CONTRACT LABOR</t>
  </si>
  <si>
    <t xml:space="preserve">        D.  HARDWARE &amp; SOFTWARE</t>
  </si>
  <si>
    <t xml:space="preserve">        C.  OTHER</t>
  </si>
  <si>
    <t xml:space="preserve">2.  O&amp;M PROJECT COSTS</t>
  </si>
  <si>
    <t xml:space="preserve">3.  CORPORATE SERVICES</t>
  </si>
  <si>
    <t xml:space="preserve">4.  OTHER ENRON COSTS</t>
  </si>
  <si>
    <t xml:space="preserve">        A.  AMORTIZATION</t>
  </si>
  <si>
    <t xml:space="preserve">        B.  TELECOMMUNICATIONS</t>
  </si>
  <si>
    <t xml:space="preserve">TOTAL ENRON I.S. PLAN</t>
  </si>
  <si>
    <t xml:space="preserve">PART II</t>
  </si>
  <si>
    <t xml:space="preserve">2000 ANNUAL EDS INFORMATION SYSTEMS PLAN</t>
  </si>
  <si>
    <t xml:space="preserve">This is an estimate, not a commitment; enter total 2000 amounts to be purchased from EDS.</t>
  </si>
  <si>
    <t xml:space="preserve">AMOUNTS ($)</t>
  </si>
  <si>
    <t xml:space="preserve">1.  EDS LABOR  (T&amp;M HRUs, Fixed-Price, etc.)</t>
  </si>
  <si>
    <t xml:space="preserve">2.  OTHER SERVICES (Hardware, Software, Training, etc.)</t>
  </si>
  <si>
    <t xml:space="preserve">TOTAL EDS I.S. PLAN</t>
  </si>
  <si>
    <t xml:space="preserve">PREPARED BY:</t>
  </si>
  <si>
    <t xml:space="preserve">DATE:</t>
  </si>
  <si>
    <t xml:space="preserve">Distribution of Service Costs to Business Units</t>
  </si>
  <si>
    <t xml:space="preserve">ESTIMATE</t>
  </si>
  <si>
    <t xml:space="preserve">Total O&amp;M Expenses</t>
  </si>
  <si>
    <t xml:space="preserve">Co</t>
  </si>
  <si>
    <t xml:space="preserve">Detail</t>
  </si>
  <si>
    <t xml:space="preserve">Distribution :</t>
  </si>
  <si>
    <t xml:space="preserve">Enter negatives for distributions</t>
  </si>
  <si>
    <t xml:space="preserve">#</t>
  </si>
  <si>
    <t xml:space="preserve">Class</t>
  </si>
  <si>
    <t xml:space="preserve">Enron Management Inc</t>
  </si>
  <si>
    <t xml:space="preserve">Enron Corp</t>
  </si>
  <si>
    <t xml:space="preserve">Risk Assessment &amp; Control</t>
  </si>
  <si>
    <t xml:space="preserve">HPL</t>
  </si>
  <si>
    <t xml:space="preserve">Transwestern</t>
  </si>
  <si>
    <t xml:space="preserve">Florida Gas Transmission</t>
  </si>
  <si>
    <t xml:space="preserve">Enron Engineering &amp; Construction</t>
  </si>
  <si>
    <t xml:space="preserve">NEPCO</t>
  </si>
  <si>
    <t xml:space="preserve">Citrus Corp</t>
  </si>
  <si>
    <t xml:space="preserve">EOTT Energy</t>
  </si>
  <si>
    <t xml:space="preserve">Enron Oil and Gas</t>
  </si>
  <si>
    <t xml:space="preserve">Northern Plains</t>
  </si>
  <si>
    <t xml:space="preserve">Northern Natural Gas</t>
  </si>
  <si>
    <t xml:space="preserve">Expat Services</t>
  </si>
  <si>
    <t xml:space="preserve">GPG Executive</t>
  </si>
  <si>
    <t xml:space="preserve">Citrus Trading</t>
  </si>
  <si>
    <t xml:space="preserve">Clean Fuels - Methanol</t>
  </si>
  <si>
    <t xml:space="preserve">ECT - N.A.</t>
  </si>
  <si>
    <t xml:space="preserve">GPG Finance &amp; Accounting</t>
  </si>
  <si>
    <t xml:space="preserve">Operation Technical Support</t>
  </si>
  <si>
    <t xml:space="preserve">Clean Fuels - MTBE</t>
  </si>
  <si>
    <t xml:space="preserve">Enron Global Products (Europe)</t>
  </si>
  <si>
    <t xml:space="preserve">GPG Human Resources</t>
  </si>
  <si>
    <t xml:space="preserve">GPG Legal</t>
  </si>
  <si>
    <t xml:space="preserve">HPL Operations</t>
  </si>
  <si>
    <t xml:space="preserve">NBP Services</t>
  </si>
  <si>
    <t xml:space="preserve">LRCO</t>
  </si>
  <si>
    <t xml:space="preserve">HPLP</t>
  </si>
  <si>
    <t xml:space="preserve">Enron Property &amp; Services</t>
  </si>
  <si>
    <t xml:space="preserve">Enron Europe</t>
  </si>
  <si>
    <t xml:space="preserve">ECM</t>
  </si>
  <si>
    <t xml:space="preserve">Enron Transition Co</t>
  </si>
  <si>
    <t xml:space="preserve">Enron Energy Services</t>
  </si>
  <si>
    <t xml:space="preserve">Enron Intermational , consol</t>
  </si>
  <si>
    <t xml:space="preserve">Portland General Electric</t>
  </si>
  <si>
    <t xml:space="preserve">16R</t>
  </si>
  <si>
    <t xml:space="preserve">ECI</t>
  </si>
  <si>
    <t xml:space="preserve">17H</t>
  </si>
  <si>
    <t xml:space="preserve">Clean Fuels - Mont Belvieu</t>
  </si>
  <si>
    <t xml:space="preserve">1A1</t>
  </si>
  <si>
    <t xml:space="preserve">Enron Renewable Energy</t>
  </si>
  <si>
    <t xml:space="preserve">1F8</t>
  </si>
  <si>
    <t xml:space="preserve">Enron Wind Corp</t>
  </si>
  <si>
    <t xml:space="preserve">1S9</t>
  </si>
  <si>
    <t xml:space="preserve">San Juan Gas Company</t>
  </si>
  <si>
    <t xml:space="preserve">1U3</t>
  </si>
  <si>
    <t xml:space="preserve">AZURIX</t>
  </si>
  <si>
    <t xml:space="preserve">40Y</t>
  </si>
  <si>
    <t xml:space="preserve">Total Distributions</t>
  </si>
  <si>
    <t xml:space="preserve">NET EXPENSES</t>
  </si>
  <si>
    <t xml:space="preserve">DISTRIBUTION BASIS:</t>
  </si>
  <si>
    <t xml:space="preserve">Enter Here For Example :  Based on Historical Usage, Headcount,  Level of Historical Projects, Transaction Count, Gross Margin, Gross Revenue</t>
  </si>
  <si>
    <t xml:space="preserve">THIS SCHEDULE IS DUE TO CORPORATE FINANCIAL PLANNING BY JULY 25</t>
  </si>
  <si>
    <t xml:space="preserve">Cost Center</t>
  </si>
  <si>
    <t xml:space="preserve">Account</t>
  </si>
  <si>
    <t xml:space="preserve">Year</t>
  </si>
  <si>
    <t xml:space="preserve">RecordType</t>
  </si>
  <si>
    <t xml:space="preserve">RCNumber</t>
  </si>
  <si>
    <t xml:space="preserve">CompanyNumber</t>
  </si>
  <si>
    <t xml:space="preserve">Expense Category</t>
  </si>
  <si>
    <t xml:space="preserve">AnnualAmt</t>
  </si>
  <si>
    <t xml:space="preserve">January</t>
  </si>
  <si>
    <t xml:space="preserve">February</t>
  </si>
  <si>
    <t xml:space="preserve">March</t>
  </si>
  <si>
    <t xml:space="preserve">April</t>
  </si>
  <si>
    <t xml:space="preserve">MMay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</si>
  <si>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</si>
  <si>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</si>
  <si>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</si>
  <si>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</si>
  <si>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</si>
  <si>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November</t>
  </si>
  <si>
    <t xml:space="preserve">December</t>
  </si>
  <si>
    <t xml:space="preserve">1A</t>
  </si>
  <si>
    <t xml:space="preserve">0000000901</t>
  </si>
  <si>
    <t xml:space="preserve">0000000903</t>
  </si>
  <si>
    <t xml:space="preserve">0000000908</t>
  </si>
  <si>
    <t xml:space="preserve">0000000909</t>
  </si>
  <si>
    <t xml:space="preserve">0000000910</t>
  </si>
  <si>
    <t xml:space="preserve">0000000912</t>
  </si>
  <si>
    <t xml:space="preserve">0000000913</t>
  </si>
  <si>
    <t xml:space="preserve">0000000915</t>
  </si>
  <si>
    <t xml:space="preserve">0000000916</t>
  </si>
  <si>
    <t xml:space="preserve">0000000919</t>
  </si>
  <si>
    <t xml:space="preserve">0000000920</t>
  </si>
  <si>
    <t xml:space="preserve">0000000921</t>
  </si>
  <si>
    <t xml:space="preserve">0000000922</t>
  </si>
  <si>
    <t xml:space="preserve">0000000923</t>
  </si>
  <si>
    <t xml:space="preserve">0000000924</t>
  </si>
  <si>
    <t xml:space="preserve">0000000925</t>
  </si>
  <si>
    <t xml:space="preserve">0000000927</t>
  </si>
  <si>
    <t xml:space="preserve">0000000930</t>
  </si>
  <si>
    <t xml:space="preserve">0000000936</t>
  </si>
  <si>
    <t xml:space="preserve">0000000938</t>
  </si>
  <si>
    <t xml:space="preserve">0000000942</t>
  </si>
  <si>
    <t xml:space="preserve">0000000946</t>
  </si>
  <si>
    <t xml:space="preserve">0000000948</t>
  </si>
  <si>
    <t xml:space="preserve">0000000949</t>
  </si>
  <si>
    <t xml:space="preserve">0000000951</t>
  </si>
  <si>
    <t xml:space="preserve">0000000953</t>
  </si>
  <si>
    <t xml:space="preserve">0000000954</t>
  </si>
  <si>
    <t xml:space="preserve">0000000958</t>
  </si>
  <si>
    <t xml:space="preserve">0000000959</t>
  </si>
  <si>
    <t xml:space="preserve">0000000965</t>
  </si>
  <si>
    <t xml:space="preserve">0000000973</t>
  </si>
  <si>
    <t xml:space="preserve">0000000981</t>
  </si>
  <si>
    <t xml:space="preserve">0000000983</t>
  </si>
  <si>
    <t xml:space="preserve">0000000984</t>
  </si>
  <si>
    <t xml:space="preserve">0000000985</t>
  </si>
  <si>
    <t xml:space="preserve">0000000988</t>
  </si>
  <si>
    <t xml:space="preserve">0000000989</t>
  </si>
  <si>
    <t xml:space="preserve">0000000991</t>
  </si>
  <si>
    <t xml:space="preserve">0000000992</t>
  </si>
  <si>
    <t xml:space="preserve">NOT IN USE.  NOT LOADED INTO MSA</t>
  </si>
  <si>
    <t xml:space="preserve">3A</t>
  </si>
  <si>
    <t xml:space="preserve">1997P</t>
  </si>
  <si>
    <t xml:space="preserve">1997E</t>
  </si>
  <si>
    <t xml:space="preserve">1998P</t>
  </si>
  <si>
    <t xml:space="preserve">1999P</t>
  </si>
  <si>
    <t xml:space="preserve">2000P</t>
  </si>
  <si>
    <t xml:space="preserve">DETAIL PAGE</t>
  </si>
  <si>
    <t xml:space="preserve">ALLOC</t>
  </si>
  <si>
    <t xml:space="preserve">EXEC SUMM</t>
  </si>
  <si>
    <t xml:space="preserve">UPLOAD FILE</t>
  </si>
  <si>
    <t xml:space="preserve">2000 - 2002 CORPORATE BUDGETING WORKBOOK - MAIN MENU</t>
  </si>
  <si>
    <t xml:space="preserve">STEP ONE:</t>
  </si>
  <si>
    <t xml:space="preserve">PREPARE</t>
  </si>
  <si>
    <t xml:space="preserve">O&amp;M DETAIL</t>
  </si>
  <si>
    <t xml:space="preserve">STEP TWO:</t>
  </si>
  <si>
    <t xml:space="preserve">DISTRIBUTION</t>
  </si>
  <si>
    <t xml:space="preserve">OF O&amp;M COSTS</t>
  </si>
  <si>
    <t xml:space="preserve">(if applicable)</t>
  </si>
  <si>
    <t xml:space="preserve">STEP THREE:</t>
  </si>
  <si>
    <t xml:space="preserve">CAPITAL </t>
  </si>
  <si>
    <t xml:space="preserve">DETAIL</t>
  </si>
  <si>
    <t xml:space="preserve">STEP FOUR:</t>
  </si>
  <si>
    <t xml:space="preserve">REVIEW</t>
  </si>
  <si>
    <t xml:space="preserve">EXECUTIVE</t>
  </si>
  <si>
    <t xml:space="preserve">SUMMARY</t>
  </si>
  <si>
    <t xml:space="preserve">STEP FIVE:</t>
  </si>
  <si>
    <t xml:space="preserve">EIS EXHIBIT A</t>
  </si>
  <si>
    <t xml:space="preserve">STEP SIX:</t>
  </si>
  <si>
    <t xml:space="preserve">REPORT, only</t>
  </si>
  <si>
    <t xml:space="preserve">if revised</t>
  </si>
  <si>
    <t xml:space="preserve">OPTIONAL</t>
  </si>
</sst>
</file>

<file path=xl/styles.xml><?xml version="1.0" encoding="utf-8"?>
<styleSheet xmlns="http://schemas.openxmlformats.org/spreadsheetml/2006/main">
  <numFmts count="16">
    <numFmt numFmtId="164" formatCode="[$-409]#,##0_);\(#,##0\)"/>
    <numFmt numFmtId="165" formatCode="m/d/yy\ h:mm\ AM/PM"/>
    <numFmt numFmtId="166" formatCode="0000"/>
    <numFmt numFmtId="167" formatCode="[$-409]General"/>
    <numFmt numFmtId="168" formatCode="[$-409]0"/>
    <numFmt numFmtId="169" formatCode="[$-409]m/d/yyyy\ h:mm"/>
    <numFmt numFmtId="170" formatCode="0_);\(0\)"/>
    <numFmt numFmtId="171" formatCode="0000000000"/>
    <numFmt numFmtId="172" formatCode="[$-409]0%"/>
    <numFmt numFmtId="173" formatCode="[$-409]0.00%"/>
    <numFmt numFmtId="174" formatCode="000\-00\-0000"/>
    <numFmt numFmtId="175" formatCode="[$-409]m/d/yyyy"/>
    <numFmt numFmtId="176" formatCode="[$-409]#,##0_);[RED]\(#,##0\)"/>
    <numFmt numFmtId="177" formatCode="\$#,##0_);[RED]&quot;($&quot;#,##0\)"/>
    <numFmt numFmtId="178" formatCode="\$#,##0_);&quot;($&quot;#,##0\)"/>
    <numFmt numFmtId="179" formatCode="000"/>
  </numFmts>
  <fonts count="52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20"/>
      <color rgb="FFFFFFFF"/>
      <name val="Arial"/>
      <family val="2"/>
    </font>
    <font>
      <sz val="8"/>
      <name val="Arial"/>
      <family val="2"/>
    </font>
    <font>
      <sz val="12"/>
      <color rgb="FFFFFFFF"/>
      <name val="Arial"/>
      <family val="2"/>
    </font>
    <font>
      <b val="true"/>
      <sz val="12"/>
      <name val="Arial"/>
      <family val="0"/>
    </font>
    <font>
      <sz val="12"/>
      <color rgb="FF0000FF"/>
      <name val="Arial"/>
      <family val="2"/>
    </font>
    <font>
      <sz val="12"/>
      <color rgb="FF000000"/>
      <name val="Arial"/>
      <family val="2"/>
    </font>
    <font>
      <sz val="12"/>
      <color rgb="FF3366FF"/>
      <name val="Arial"/>
      <family val="2"/>
    </font>
    <font>
      <b val="true"/>
      <i val="true"/>
      <sz val="14"/>
      <color rgb="FFFFFFFF"/>
      <name val="Arial"/>
      <family val="2"/>
    </font>
    <font>
      <sz val="12"/>
      <color rgb="FFFFFF00"/>
      <name val="Arial"/>
      <family val="2"/>
    </font>
    <font>
      <sz val="16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sz val="14"/>
      <name val="Arial"/>
      <family val="2"/>
    </font>
    <font>
      <b val="true"/>
      <sz val="12"/>
      <name val="Arial"/>
      <family val="2"/>
    </font>
    <font>
      <sz val="12"/>
      <color rgb="FFFF0000"/>
      <name val="Arial"/>
      <family val="2"/>
    </font>
    <font>
      <i val="true"/>
      <sz val="8"/>
      <color rgb="FFFF0000"/>
      <name val="Arial"/>
      <family val="2"/>
    </font>
    <font>
      <b val="true"/>
      <sz val="14"/>
      <color rgb="FFFF0000"/>
      <name val="Arial"/>
      <family val="2"/>
    </font>
    <font>
      <b val="true"/>
      <sz val="12"/>
      <color rgb="FFFF0000"/>
      <name val="Arial"/>
      <family val="2"/>
    </font>
    <font>
      <b val="true"/>
      <sz val="14"/>
      <color rgb="FF0000FF"/>
      <name val="Arial"/>
      <family val="2"/>
    </font>
    <font>
      <b val="true"/>
      <sz val="12"/>
      <color rgb="FF0000FF"/>
      <name val="Arial"/>
      <family val="2"/>
    </font>
    <font>
      <sz val="12"/>
      <color rgb="FF0000FF"/>
      <name val="Arial"/>
      <family val="0"/>
    </font>
    <font>
      <b val="true"/>
      <sz val="12"/>
      <color rgb="FF000000"/>
      <name val="Arial"/>
      <family val="2"/>
    </font>
    <font>
      <b val="true"/>
      <u val="single"/>
      <sz val="12"/>
      <name val="Arial"/>
      <family val="2"/>
    </font>
    <font>
      <sz val="11"/>
      <color rgb="FF0000FF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20"/>
      <name val="Arial"/>
      <family val="0"/>
    </font>
    <font>
      <b val="true"/>
      <sz val="14"/>
      <name val="Arial"/>
      <family val="0"/>
    </font>
    <font>
      <u val="single"/>
      <sz val="12"/>
      <name val="Arial"/>
      <family val="0"/>
    </font>
    <font>
      <sz val="14"/>
      <name val="Arial"/>
      <family val="2"/>
    </font>
    <font>
      <i val="true"/>
      <u val="single"/>
      <sz val="12"/>
      <color rgb="FFFF0000"/>
      <name val="Arial"/>
      <family val="2"/>
    </font>
    <font>
      <u val="single"/>
      <sz val="12"/>
      <name val="Arial"/>
      <family val="2"/>
    </font>
    <font>
      <b val="true"/>
      <u val="single"/>
      <sz val="12"/>
      <color rgb="FFFF0000"/>
      <name val="Arial"/>
      <family val="2"/>
    </font>
    <font>
      <u val="single"/>
      <sz val="12"/>
      <color rgb="FF0000FF"/>
      <name val="Arial"/>
      <family val="2"/>
    </font>
    <font>
      <i val="true"/>
      <sz val="12"/>
      <color rgb="FFFF0000"/>
      <name val="Arial"/>
      <family val="2"/>
    </font>
    <font>
      <i val="true"/>
      <sz val="12"/>
      <name val="Arial"/>
      <family val="2"/>
    </font>
    <font>
      <sz val="10"/>
      <color rgb="FFFF0000"/>
      <name val="Arial"/>
      <family val="2"/>
    </font>
    <font>
      <sz val="8"/>
      <name val="Arial"/>
      <family val="0"/>
    </font>
    <font>
      <b val="true"/>
      <sz val="10"/>
      <name val="Arial"/>
      <family val="0"/>
    </font>
    <font>
      <b val="true"/>
      <sz val="11"/>
      <name val="Arial"/>
      <family val="0"/>
    </font>
    <font>
      <sz val="10"/>
      <color rgb="FFC0C0C0"/>
      <name val="Arial"/>
      <family val="0"/>
    </font>
    <font>
      <b val="true"/>
      <i val="true"/>
      <u val="single"/>
      <sz val="12"/>
      <color rgb="FFFF0000"/>
      <name val="Arial"/>
      <family val="2"/>
    </font>
    <font>
      <b val="true"/>
      <i val="true"/>
      <sz val="12"/>
      <color rgb="FF0000FF"/>
      <name val="Arial"/>
      <family val="2"/>
    </font>
    <font>
      <b val="true"/>
      <sz val="10"/>
      <color rgb="FF000000"/>
      <name val="Arial"/>
      <family val="2"/>
    </font>
    <font>
      <sz val="8"/>
      <color rgb="FF000000"/>
      <name val="Arial"/>
      <family val="2"/>
    </font>
    <font>
      <b val="true"/>
      <sz val="14"/>
      <color rgb="FFFF0000"/>
      <name val="Arial"/>
      <family val="0"/>
    </font>
    <font>
      <b val="true"/>
      <u val="single"/>
      <sz val="12"/>
      <name val="Arial"/>
      <family val="0"/>
    </font>
    <font>
      <u val="single"/>
      <sz val="12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969696"/>
        <bgColor rgb="FF808080"/>
      </patternFill>
    </fill>
    <fill>
      <patternFill patternType="solid">
        <fgColor rgb="FFFFFFFF"/>
        <bgColor rgb="FFFFFFCC"/>
      </patternFill>
    </fill>
    <fill>
      <patternFill patternType="solid">
        <fgColor rgb="FFFF0000"/>
        <bgColor rgb="FF993300"/>
      </patternFill>
    </fill>
    <fill>
      <patternFill patternType="solid">
        <fgColor rgb="FFFFFFCC"/>
        <bgColor rgb="FFFFFFFF"/>
      </patternFill>
    </fill>
    <fill>
      <patternFill patternType="solid">
        <fgColor rgb="FFC0C0C0"/>
        <bgColor rgb="FFCCCCFF"/>
      </patternFill>
    </fill>
    <fill>
      <patternFill patternType="solid">
        <fgColor rgb="FFDFDFDF"/>
        <bgColor rgb="FFE3E3E3"/>
      </patternFill>
    </fill>
    <fill>
      <patternFill patternType="solid">
        <fgColor rgb="FFFFFF00"/>
        <bgColor rgb="FFFFFF00"/>
      </patternFill>
    </fill>
  </fills>
  <borders count="4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double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/>
      <top style="thin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</cellStyleXfs>
  <cellXfs count="40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1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0" fillId="5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6" borderId="1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1" fillId="6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5" fillId="6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5" fillId="6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0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6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1" fillId="6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6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0" fillId="5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6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1" fillId="6" borderId="1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6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6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6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17" fillId="6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6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6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4" fillId="6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6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0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6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6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1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0" fillId="0" borderId="0" xfId="0" applyFont="fals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2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8" fillId="6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6" borderId="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0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6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6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8" fontId="0" fillId="0" borderId="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" fillId="6" borderId="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6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6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6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6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6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5" fillId="6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6" borderId="1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6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8" fillId="0" borderId="5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8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6" borderId="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7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7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41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1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42" fillId="0" borderId="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" fillId="0" borderId="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2" fillId="0" borderId="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" fillId="0" borderId="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1" fillId="0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2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7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3" fillId="0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3" fillId="0" borderId="2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1" fillId="0" borderId="2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" fillId="7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4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" fillId="0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7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" fillId="0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" fillId="7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6" fontId="1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" fillId="0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41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1" fillId="0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3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1" fillId="0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41" fillId="7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7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7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7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7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9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" fillId="7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7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1" fillId="0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" fillId="7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1" fillId="0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41" fillId="7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" fillId="0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" fillId="7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4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2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0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1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4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4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41" fillId="0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1" fillId="0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41" fillId="0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41" fillId="0" borderId="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1" fillId="0" borderId="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41" fillId="0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1" fillId="7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" fillId="7" borderId="3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" fillId="0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" fillId="0" borderId="2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41" fillId="0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41" fillId="0" borderId="3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1" fillId="0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1" fillId="0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3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7" fontId="0" fillId="0" borderId="3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9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0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3E3E3"/>
      <rgbColor rgb="FFCCFFCC"/>
      <rgbColor rgb="FFFFFF99"/>
      <rgbColor rgb="FF99CCFF"/>
      <rgbColor rgb="FFFF99CC"/>
      <rgbColor rgb="FFCC99FF"/>
      <rgbColor rgb="FFDFDFDF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Expenses by Categories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097942812783"/>
          <c:y val="0.0375036340730691"/>
          <c:w val="0.659205589338854"/>
          <c:h val="0.96055819362341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0"/>
          <c:dPt>
            <c:idx val="0"/>
            <c:spPr>
              <a:solidFill>
                <a:srgbClr val="9999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1"/>
            <c:spPr>
              <a:solidFill>
                <a:srgbClr val="993366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2"/>
            <c:spPr>
              <a:solidFill>
                <a:srgbClr val="ffffcc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3"/>
            <c:spPr>
              <a:solidFill>
                <a:srgbClr val="ccff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4"/>
            <c:spPr>
              <a:solidFill>
                <a:srgbClr val="660066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5"/>
            <c:spPr>
              <a:solidFill>
                <a:srgbClr val="ff808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6"/>
            <c:spPr>
              <a:solidFill>
                <a:srgbClr val="0066cc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7"/>
            <c:spPr>
              <a:solidFill>
                <a:srgbClr val="cccc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8"/>
            <c:spPr>
              <a:solidFill>
                <a:srgbClr val="00008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9"/>
            <c:spPr>
              <a:solidFill>
                <a:srgbClr val="ff00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10"/>
            <c:spPr>
              <a:solidFill>
                <a:srgbClr val="ffff0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11"/>
            <c:spPr>
              <a:solidFill>
                <a:srgbClr val="00ff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12"/>
            <c:spPr>
              <a:solidFill>
                <a:srgbClr val="80008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13"/>
            <c:spPr>
              <a:solidFill>
                <a:srgbClr val="800000"/>
              </a:solidFill>
              <a:ln w="12600">
                <a:solidFill>
                  <a:srgbClr val="000000"/>
                </a:solidFill>
                <a:round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5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6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7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8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9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10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1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12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13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'Exec Summ'!$Q$22:$Q$35</c:f>
              <c:strCache>
                <c:ptCount val="14"/>
                <c:pt idx="0">
                  <c:v>Salaries &amp; Wages</c:v>
                </c:pt>
                <c:pt idx="1">
                  <c:v>Employee Expense</c:v>
                </c:pt>
                <c:pt idx="2">
                  <c:v>Supplies &amp; Expense</c:v>
                </c:pt>
                <c:pt idx="3">
                  <c:v>Outside Services </c:v>
                </c:pt>
                <c:pt idx="4">
                  <c:v>Rents</c:v>
                </c:pt>
                <c:pt idx="5">
                  <c:v>Other O&amp;M Expense</c:v>
                </c:pt>
                <c:pt idx="6">
                  <c:v>Other Computer Costs</c:v>
                </c:pt>
                <c:pt idx="7">
                  <c:v>Advertising &amp; Promotion</c:v>
                </c:pt>
                <c:pt idx="8">
                  <c:v>Other</c:v>
                </c:pt>
                <c:pt idx="9">
                  <c:v>Payroll Taxes</c:v>
                </c:pt>
                <c:pt idx="10">
                  <c:v>Benefits</c:v>
                </c:pt>
                <c:pt idx="11">
                  <c:v>EIS Charges</c:v>
                </c:pt>
                <c:pt idx="12">
                  <c:v>Rent and other EPCS</c:v>
                </c:pt>
                <c:pt idx="13">
                  <c:v>Other corporate charges</c:v>
                </c:pt>
              </c:strCache>
            </c:strRef>
          </c:cat>
          <c:val>
            <c:numRef>
              <c:f>'Exec Summ'!$S$22:$S$35</c:f>
              <c:numCache>
                <c:formatCode>[$-409]#,##0_);\(#,##0\)</c:formatCode>
                <c:ptCount val="14"/>
                <c:pt idx="0">
                  <c:v>4563</c:v>
                </c:pt>
                <c:pt idx="1">
                  <c:v>254</c:v>
                </c:pt>
                <c:pt idx="2">
                  <c:v>94</c:v>
                </c:pt>
                <c:pt idx="3">
                  <c:v>199</c:v>
                </c:pt>
                <c:pt idx="4">
                  <c:v>2</c:v>
                </c:pt>
                <c:pt idx="5">
                  <c:v>4</c:v>
                </c:pt>
                <c:pt idx="6">
                  <c:v>76</c:v>
                </c:pt>
                <c:pt idx="7">
                  <c:v>36</c:v>
                </c:pt>
                <c:pt idx="8">
                  <c:v>0</c:v>
                </c:pt>
                <c:pt idx="9">
                  <c:v>308</c:v>
                </c:pt>
                <c:pt idx="10">
                  <c:v>552</c:v>
                </c:pt>
                <c:pt idx="11">
                  <c:v>296</c:v>
                </c:pt>
                <c:pt idx="12">
                  <c:v>204</c:v>
                </c:pt>
                <c:pt idx="13">
                  <c:v>188</c:v>
                </c:pt>
              </c:numCache>
            </c:numRef>
          </c:val>
        </c:ser>
        <c:firstSliceAng val="0"/>
      </c:pieChart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Annual Gross Expenses 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652701054595"/>
          <c:y val="0.0730342593501522"/>
          <c:w val="0.980629887366382"/>
          <c:h val="0.92598409737901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'Exec Summ'!$Q$12:$Q$17</c:f>
              <c:strCache>
                <c:ptCount val="6"/>
                <c:pt idx="0">
                  <c:v>1999 Plan</c:v>
                </c:pt>
                <c:pt idx="1">
                  <c:v>1999 Estimate</c:v>
                </c:pt>
                <c:pt idx="2">
                  <c:v>2000 Plan</c:v>
                </c:pt>
                <c:pt idx="3">
                  <c:v>2001 Plan</c:v>
                </c:pt>
                <c:pt idx="4">
                  <c:v>2002 Plan</c:v>
                </c:pt>
                <c:pt idx="5">
                  <c:v/>
                </c:pt>
              </c:strCache>
            </c:strRef>
          </c:cat>
          <c:val>
            <c:numRef>
              <c:f>'Exec Summ'!$R$12:$R$17</c:f>
              <c:numCache>
                <c:formatCode>[$-409]#,##0_);\(#,##0\)</c:formatCode>
                <c:ptCount val="6"/>
                <c:pt idx="0">
                  <c:v>3138</c:v>
                </c:pt>
                <c:pt idx="1">
                  <c:v>4281</c:v>
                </c:pt>
                <c:pt idx="2">
                  <c:v>6777</c:v>
                </c:pt>
                <c:pt idx="3">
                  <c:v>6751</c:v>
                </c:pt>
                <c:pt idx="4">
                  <c:v>7029</c:v>
                </c:pt>
              </c:numCache>
            </c:numRef>
          </c:val>
        </c:ser>
        <c:gapWidth val="150"/>
        <c:overlap val="0"/>
        <c:axId val="87267770"/>
        <c:axId val="59299010"/>
      </c:barChart>
      <c:catAx>
        <c:axId val="8726777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299010"/>
        <c:crossesAt val="0"/>
        <c:auto val="1"/>
        <c:lblAlgn val="ctr"/>
        <c:lblOffset val="100"/>
        <c:noMultiLvlLbl val="0"/>
      </c:catAx>
      <c:valAx>
        <c:axId val="59299010"/>
        <c:scaling>
          <c:orientation val="minMax"/>
        </c:scaling>
        <c:delete val="0"/>
        <c:axPos val="l"/>
        <c:numFmt formatCode="[$-409]#,##0_);\(#,##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267770"/>
        <c:crossesAt val="1"/>
        <c:crossBetween val="midCat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1998 Distribution Percentages 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831359423275"/>
          <c:y val="0.0299352012412157"/>
          <c:w val="0.617597837281154"/>
          <c:h val="0.96906087432691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0"/>
          <c:dPt>
            <c:idx val="0"/>
            <c:spPr>
              <a:solidFill>
                <a:srgbClr val="9999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1"/>
            <c:spPr>
              <a:solidFill>
                <a:srgbClr val="993366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2"/>
            <c:spPr>
              <a:solidFill>
                <a:srgbClr val="ffffcc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3"/>
            <c:spPr>
              <a:solidFill>
                <a:srgbClr val="ccff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4"/>
            <c:spPr>
              <a:solidFill>
                <a:srgbClr val="660066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5"/>
            <c:spPr>
              <a:solidFill>
                <a:srgbClr val="ff808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6"/>
            <c:spPr>
              <a:solidFill>
                <a:srgbClr val="0066cc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7"/>
            <c:spPr>
              <a:solidFill>
                <a:srgbClr val="cccc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8"/>
            <c:spPr>
              <a:solidFill>
                <a:srgbClr val="00008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9"/>
            <c:spPr>
              <a:solidFill>
                <a:srgbClr val="ff00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10"/>
            <c:spPr>
              <a:solidFill>
                <a:srgbClr val="ffff0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11"/>
            <c:spPr>
              <a:solidFill>
                <a:srgbClr val="00ff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12"/>
            <c:spPr>
              <a:solidFill>
                <a:srgbClr val="80008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13"/>
            <c:spPr>
              <a:solidFill>
                <a:srgbClr val="80000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14"/>
            <c:spPr>
              <a:solidFill>
                <a:srgbClr val="00808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15"/>
            <c:spPr>
              <a:solidFill>
                <a:srgbClr val="0000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16"/>
            <c:spPr>
              <a:solidFill>
                <a:srgbClr val="00cc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17"/>
            <c:spPr>
              <a:solidFill>
                <a:srgbClr val="ccff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18"/>
            <c:spPr>
              <a:solidFill>
                <a:srgbClr val="ccffcc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19"/>
            <c:spPr>
              <a:solidFill>
                <a:srgbClr val="ffff99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20"/>
            <c:spPr>
              <a:solidFill>
                <a:srgbClr val="99cc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21"/>
            <c:spPr>
              <a:solidFill>
                <a:srgbClr val="ff99cc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22"/>
            <c:spPr>
              <a:solidFill>
                <a:srgbClr val="cc99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23"/>
            <c:spPr>
              <a:solidFill>
                <a:srgbClr val="e3e3e3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24"/>
            <c:spPr>
              <a:solidFill>
                <a:srgbClr val="3366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25"/>
            <c:spPr>
              <a:solidFill>
                <a:srgbClr val="33cccc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26"/>
            <c:spPr>
              <a:solidFill>
                <a:srgbClr val="99cc0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27"/>
            <c:spPr>
              <a:solidFill>
                <a:srgbClr val="ffcc0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28"/>
            <c:spPr>
              <a:solidFill>
                <a:srgbClr val="ff990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29"/>
            <c:spPr>
              <a:solidFill>
                <a:srgbClr val="ff660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30"/>
            <c:spPr>
              <a:solidFill>
                <a:srgbClr val="666699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31"/>
            <c:spPr>
              <a:solidFill>
                <a:srgbClr val="969696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32"/>
            <c:spPr>
              <a:solidFill>
                <a:srgbClr val="003366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33"/>
            <c:spPr>
              <a:solidFill>
                <a:srgbClr val="339966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34"/>
            <c:spPr>
              <a:solidFill>
                <a:srgbClr val="00330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35"/>
            <c:spPr>
              <a:solidFill>
                <a:srgbClr val="33330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36"/>
            <c:spPr>
              <a:solidFill>
                <a:srgbClr val="993300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37"/>
            <c:spPr>
              <a:solidFill>
                <a:srgbClr val="993366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38"/>
            <c:spPr>
              <a:solidFill>
                <a:srgbClr val="333399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39"/>
            <c:spPr>
              <a:solidFill>
                <a:srgbClr val="333333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40"/>
            <c:spPr>
              <a:solidFill>
                <a:srgbClr val="000000"/>
              </a:solidFill>
              <a:ln w="12600">
                <a:solidFill>
                  <a:srgbClr val="000000"/>
                </a:solidFill>
                <a:round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5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6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7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8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9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10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1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12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13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14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15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16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17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18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19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20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2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22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23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24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25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26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27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28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29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30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3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32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33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34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35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36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37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38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39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40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Allocations!$B$10:$B$50</c:f>
              <c:strCache>
                <c:ptCount val="41"/>
                <c:pt idx="0">
                  <c:v>Enron Management Inc</c:v>
                </c:pt>
                <c:pt idx="1">
                  <c:v>Enron Corp</c:v>
                </c:pt>
                <c:pt idx="2">
                  <c:v>Risk Assessment &amp; Control</c:v>
                </c:pt>
                <c:pt idx="3">
                  <c:v>HPL</c:v>
                </c:pt>
                <c:pt idx="4">
                  <c:v>Transwestern</c:v>
                </c:pt>
                <c:pt idx="5">
                  <c:v>Florida Gas Transmission</c:v>
                </c:pt>
                <c:pt idx="6">
                  <c:v>Enron Engineering &amp; Construction</c:v>
                </c:pt>
                <c:pt idx="7">
                  <c:v>NEPCO</c:v>
                </c:pt>
                <c:pt idx="8">
                  <c:v>Citrus Corp</c:v>
                </c:pt>
                <c:pt idx="9">
                  <c:v>EOTT Energy</c:v>
                </c:pt>
                <c:pt idx="10">
                  <c:v>Enron Oil and Gas</c:v>
                </c:pt>
                <c:pt idx="11">
                  <c:v>Northern Plains</c:v>
                </c:pt>
                <c:pt idx="12">
                  <c:v>Northern Natural Gas</c:v>
                </c:pt>
                <c:pt idx="13">
                  <c:v>Expat Services</c:v>
                </c:pt>
                <c:pt idx="14">
                  <c:v>GPG Executive</c:v>
                </c:pt>
                <c:pt idx="15">
                  <c:v>Citrus Trading</c:v>
                </c:pt>
                <c:pt idx="16">
                  <c:v>Clean Fuels - Methanol</c:v>
                </c:pt>
                <c:pt idx="17">
                  <c:v>ECT - N.A.</c:v>
                </c:pt>
                <c:pt idx="18">
                  <c:v>GPG Finance &amp; Accounting</c:v>
                </c:pt>
                <c:pt idx="19">
                  <c:v>Operation Technical Support</c:v>
                </c:pt>
                <c:pt idx="20">
                  <c:v>Clean Fuels - MTBE</c:v>
                </c:pt>
                <c:pt idx="21">
                  <c:v>Enron Global Products (Europe)</c:v>
                </c:pt>
                <c:pt idx="22">
                  <c:v>GPG Human Resources</c:v>
                </c:pt>
                <c:pt idx="23">
                  <c:v>GPG Legal</c:v>
                </c:pt>
                <c:pt idx="24">
                  <c:v>HPL Operations</c:v>
                </c:pt>
                <c:pt idx="25">
                  <c:v>NBP Services</c:v>
                </c:pt>
                <c:pt idx="26">
                  <c:v>LRCO</c:v>
                </c:pt>
                <c:pt idx="27">
                  <c:v>HPLP</c:v>
                </c:pt>
                <c:pt idx="28">
                  <c:v>Enron Property &amp; Services</c:v>
                </c:pt>
                <c:pt idx="29">
                  <c:v>Enron Europe</c:v>
                </c:pt>
                <c:pt idx="30">
                  <c:v>ECM</c:v>
                </c:pt>
                <c:pt idx="31">
                  <c:v>Enron Transition Co</c:v>
                </c:pt>
                <c:pt idx="32">
                  <c:v>Enron Energy Services</c:v>
                </c:pt>
                <c:pt idx="33">
                  <c:v>Enron Intermational , consol</c:v>
                </c:pt>
                <c:pt idx="34">
                  <c:v>Portland General Electric</c:v>
                </c:pt>
                <c:pt idx="35">
                  <c:v>ECI</c:v>
                </c:pt>
                <c:pt idx="36">
                  <c:v>Clean Fuels - Mont Belvieu</c:v>
                </c:pt>
                <c:pt idx="37">
                  <c:v>Enron Renewable Energy</c:v>
                </c:pt>
                <c:pt idx="38">
                  <c:v>Enron Wind Corp</c:v>
                </c:pt>
                <c:pt idx="39">
                  <c:v>San Juan Gas Company</c:v>
                </c:pt>
                <c:pt idx="40">
                  <c:v>AZURIX</c:v>
                </c:pt>
              </c:strCache>
            </c:strRef>
          </c:cat>
          <c:val>
            <c:numRef>
              <c:f>Allocations!$Q$10:$Q$50</c:f>
              <c:numCache>
                <c:formatCode>[$-409]#,##0_);\(#,##0\)</c:formatCode>
                <c:ptCount val="41"/>
                <c:pt idx="0">
                  <c:v>0</c:v>
                </c:pt>
                <c:pt idx="1">
                  <c:v>-1016536.35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-271076.36</c:v>
                </c:pt>
                <c:pt idx="15">
                  <c:v>0</c:v>
                </c:pt>
                <c:pt idx="16">
                  <c:v>0</c:v>
                </c:pt>
                <c:pt idx="17">
                  <c:v>-2507456.33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-203307.27</c:v>
                </c:pt>
                <c:pt idx="30">
                  <c:v>0</c:v>
                </c:pt>
                <c:pt idx="31">
                  <c:v>0</c:v>
                </c:pt>
                <c:pt idx="32">
                  <c:v>-948767.26</c:v>
                </c:pt>
                <c:pt idx="33">
                  <c:v>-813229.08</c:v>
                </c:pt>
                <c:pt idx="34">
                  <c:v>-271076.36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</c:ser>
        <c:firstSliceAng val="0"/>
      </c:pieChart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1998 Capital Expenditures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0887389348425482"/>
          <c:y val="0.0330145300717307"/>
          <c:w val="0.840951966332898"/>
          <c:h val="0.96505425786279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0"/>
          <c:dPt>
            <c:idx val="0"/>
            <c:spPr>
              <a:solidFill>
                <a:srgbClr val="9999ff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1"/>
            <c:spPr>
              <a:solidFill>
                <a:srgbClr val="993366"/>
              </a:solidFill>
              <a:ln w="12600">
                <a:solidFill>
                  <a:srgbClr val="000000"/>
                </a:solidFill>
                <a:round/>
              </a:ln>
            </c:spPr>
          </c:dPt>
          <c:dPt>
            <c:idx val="2"/>
            <c:spPr>
              <a:solidFill>
                <a:srgbClr val="ffffcc"/>
              </a:solidFill>
              <a:ln w="12600">
                <a:solidFill>
                  <a:srgbClr val="000000"/>
                </a:solidFill>
                <a:round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Capital!$A$8:$A$11</c:f>
              <c:strCache>
                <c:ptCount val="4"/>
                <c:pt idx="0">
                  <c:v>Computer Costs</c:v>
                </c:pt>
                <c:pt idx="1">
                  <c:v>  Systems Development</c:v>
                </c:pt>
                <c:pt idx="2">
                  <c:v>  Computer Equipment</c:v>
                </c:pt>
                <c:pt idx="3">
                  <c:v>Other</c:v>
                </c:pt>
              </c:strCache>
            </c:strRef>
          </c:cat>
          <c:val>
            <c:numRef>
              <c:f>Capital!$J$9:$J$11</c:f>
              <c:numCache>
                <c:formatCode>[$-409]#,##0_);\(#,##0\)</c:formatCode>
                <c:ptCount val="3"/>
                <c:pt idx="0">
                  <c:v>0</c:v>
                </c:pt>
                <c:pt idx="1">
                  <c:v>80000</c:v>
                </c:pt>
                <c:pt idx="2">
                  <c:v>0</c:v>
                </c:pt>
              </c:numCache>
            </c:numRef>
          </c:val>
        </c:ser>
        <c:firstSliceAng val="0"/>
      </c:pieChart>
      <c:spPr>
        <a:solidFill>
          <a:srgbClr val="ffffff"/>
        </a:solidFill>
        <a:ln w="0">
          <a:noFill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16.xml><?xml version="1.0" encoding="utf-8"?>
<formControlPr xmlns="http://schemas.microsoft.com/office/spreadsheetml/2009/9/main" objectType="Button" lockText="1"/>
</file>

<file path=xl/ctrlProps/ctrlProps17.xml><?xml version="1.0" encoding="utf-8"?>
<formControlPr xmlns="http://schemas.microsoft.com/office/spreadsheetml/2009/9/main" objectType="Button" lockText="1"/>
</file>

<file path=xl/ctrlProps/ctrlProps18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3</xdr:row>
      <xdr:rowOff>114840</xdr:rowOff>
    </xdr:from>
    <xdr:to>
      <xdr:col>7</xdr:col>
      <xdr:colOff>301680</xdr:colOff>
      <xdr:row>23</xdr:row>
      <xdr:rowOff>19080</xdr:rowOff>
    </xdr:to>
    <xdr:graphicFrame>
      <xdr:nvGraphicFramePr>
        <xdr:cNvPr id="0" name="Chart 1"/>
        <xdr:cNvGraphicFramePr/>
      </xdr:nvGraphicFramePr>
      <xdr:xfrm>
        <a:off x="0" y="724320"/>
        <a:ext cx="5564520" cy="3714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0</xdr:colOff>
      <xdr:row>3</xdr:row>
      <xdr:rowOff>114840</xdr:rowOff>
    </xdr:from>
    <xdr:to>
      <xdr:col>15</xdr:col>
      <xdr:colOff>720</xdr:colOff>
      <xdr:row>22</xdr:row>
      <xdr:rowOff>162000</xdr:rowOff>
    </xdr:to>
    <xdr:graphicFrame>
      <xdr:nvGraphicFramePr>
        <xdr:cNvPr id="1" name="Chart 2"/>
        <xdr:cNvGraphicFramePr/>
      </xdr:nvGraphicFramePr>
      <xdr:xfrm>
        <a:off x="6014880" y="724320"/>
        <a:ext cx="5017680" cy="36669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24</xdr:row>
      <xdr:rowOff>28080</xdr:rowOff>
    </xdr:from>
    <xdr:to>
      <xdr:col>7</xdr:col>
      <xdr:colOff>329760</xdr:colOff>
      <xdr:row>44</xdr:row>
      <xdr:rowOff>162360</xdr:rowOff>
    </xdr:to>
    <xdr:graphicFrame>
      <xdr:nvGraphicFramePr>
        <xdr:cNvPr id="2" name="Chart 3"/>
        <xdr:cNvGraphicFramePr/>
      </xdr:nvGraphicFramePr>
      <xdr:xfrm>
        <a:off x="0" y="4638240"/>
        <a:ext cx="5592600" cy="3944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0</xdr:colOff>
      <xdr:row>24</xdr:row>
      <xdr:rowOff>66960</xdr:rowOff>
    </xdr:from>
    <xdr:to>
      <xdr:col>14</xdr:col>
      <xdr:colOff>450360</xdr:colOff>
      <xdr:row>44</xdr:row>
      <xdr:rowOff>171360</xdr:rowOff>
    </xdr:to>
    <xdr:graphicFrame>
      <xdr:nvGraphicFramePr>
        <xdr:cNvPr id="3" name="Chart 4"/>
        <xdr:cNvGraphicFramePr/>
      </xdr:nvGraphicFramePr>
      <xdr:xfrm>
        <a:off x="6014880" y="4677120"/>
        <a:ext cx="4961160" cy="3914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1</xdr:col><xdr:colOff>421920</xdr:colOff><xdr:row>1</xdr:row><xdr:rowOff>171000</xdr:rowOff></xdr:from><xdr:to><xdr:col>3</xdr:col><xdr:colOff>403560</xdr:colOff><xdr:row>5</xdr:row><xdr:rowOff>75960</xdr:rowOff></xdr:to><xdr:sp><xdr:nvSpPr><xdr:cNvPr id="1001" name="Button 2" descr="Prepare Detailed&#10;Budget" hidden="0"/><xdr:cNvSpPr/></xdr:nvSpPr><xdr:spPr><a:xfrm><a:off x="0" y="0"/><a:ext cx="0" cy="0"/></a:xfrm><a:prstGeom prst="rect"><a:avLst/></a:prstGeom></xdr:spPr><xdr:txBody><a:bodyPr anchor="ctr"><a:noAutofit/></a:bodyPr><a:p><a:r><a:t>Prepare Detailed
Budget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</xdr:col><xdr:colOff>365400</xdr:colOff><xdr:row>22</xdr:row><xdr:rowOff>86040</xdr:rowOff></xdr:from><xdr:to><xdr:col>3</xdr:col><xdr:colOff>347400</xdr:colOff><xdr:row>25</xdr:row><xdr:rowOff>181080</xdr:rowOff></xdr:to><xdr:sp><xdr:nvSpPr><xdr:cNvPr id="1002" name="Button 7" descr="Prepare Exhibit A" hidden="0"/><xdr:cNvSpPr/></xdr:nvSpPr><xdr:spPr><a:xfrm><a:off x="0" y="0"/><a:ext cx="0" cy="0"/></a:xfrm><a:prstGeom prst="rect"><a:avLst/></a:prstGeom></xdr:spPr><xdr:txBody><a:bodyPr anchor="ctr"><a:noAutofit/></a:bodyPr><a:p><a:r><a:t>Prepare Exhibit A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</xdr:col><xdr:colOff>337680</xdr:colOff><xdr:row>27</xdr:row><xdr:rowOff>152280</xdr:rowOff></xdr:from><xdr:to><xdr:col>3</xdr:col><xdr:colOff>319320</xdr:colOff><xdr:row>31</xdr:row><xdr:rowOff>66960</xdr:rowOff></xdr:to><xdr:sp><xdr:nvSpPr><xdr:cNvPr id="1003" name="Button 8" descr="Prepare Staffing Report" hidden="0"/><xdr:cNvSpPr/></xdr:nvSpPr><xdr:spPr><a:xfrm><a:off x="0" y="0"/><a:ext cx="0" cy="0"/></a:xfrm><a:prstGeom prst="rect"><a:avLst/></a:prstGeom></xdr:spPr><xdr:txBody><a:bodyPr anchor="ctr"><a:noAutofit/></a:bodyPr><a:p><a:r><a:t>Prepare Staffing Report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</xdr:col><xdr:colOff>393840</xdr:colOff><xdr:row>11</xdr:row><xdr:rowOff>171000</xdr:rowOff></xdr:from><xdr:to><xdr:col>3</xdr:col><xdr:colOff>384480</xdr:colOff><xdr:row>15</xdr:row><xdr:rowOff>75960</xdr:rowOff></xdr:to><xdr:sp><xdr:nvSpPr><xdr:cNvPr id="1004" name="Button 9" descr="Prepare Capital Budget" hidden="0"/><xdr:cNvSpPr/></xdr:nvSpPr><xdr:spPr><a:xfrm><a:off x="0" y="0"/><a:ext cx="0" cy="0"/></a:xfrm><a:prstGeom prst="rect"><a:avLst/></a:prstGeom></xdr:spPr><xdr:txBody><a:bodyPr anchor="ctr"><a:noAutofit/></a:bodyPr><a:p><a:r><a:t>Prepare Capital Budget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</xdr:col><xdr:colOff>365400</xdr:colOff><xdr:row>17</xdr:row><xdr:rowOff>38160</xdr:rowOff></xdr:from><xdr:to><xdr:col>3</xdr:col><xdr:colOff>347400</xdr:colOff><xdr:row>20</xdr:row><xdr:rowOff>133200</xdr:rowOff></xdr:to><xdr:sp><xdr:nvSpPr><xdr:cNvPr id="1005" name="Button 13" descr="Go to Executive&#10;Summary" hidden="0"/><xdr:cNvSpPr/></xdr:nvSpPr><xdr:spPr><a:xfrm><a:off x="0" y="0"/><a:ext cx="0" cy="0"/></a:xfrm><a:prstGeom prst="rect"><a:avLst/></a:prstGeom></xdr:spPr><xdr:txBody><a:bodyPr anchor="ctr"><a:noAutofit/></a:bodyPr><a:p><a:r><a:t>Go to Executive
Summary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1135800</xdr:colOff><xdr:row>17</xdr:row><xdr:rowOff>28800</xdr:rowOff></xdr:from><xdr:to><xdr:col>6</xdr:col><xdr:colOff>637920</xdr:colOff><xdr:row>20</xdr:row><xdr:rowOff>123480</xdr:rowOff></xdr:to><xdr:sp><xdr:nvSpPr><xdr:cNvPr id="1006" name="Button 14" descr="Print Executive&#10;Summary" hidden="0"/><xdr:cNvSpPr/></xdr:nvSpPr><xdr:spPr><a:xfrm><a:off x="0" y="0"/><a:ext cx="0" cy="0"/></a:xfrm><a:prstGeom prst="rect"><a:avLst/></a:prstGeom></xdr:spPr><xdr:txBody><a:bodyPr anchor="ctr"><a:noAutofit/></a:bodyPr><a:p><a:r><a:t>Print Executive
Summary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</xdr:col><xdr:colOff>375120</xdr:colOff><xdr:row>33</xdr:row><xdr:rowOff>9720</xdr:rowOff></xdr:from><xdr:to><xdr:col>3</xdr:col><xdr:colOff>365760</xdr:colOff><xdr:row>36</xdr:row><xdr:rowOff>114480</xdr:rowOff></xdr:to><xdr:sp><xdr:nvSpPr><xdr:cNvPr id="1007" name="Button 15" descr="Go to MSA Input&#10;File for RC rpts" hidden="0"/><xdr:cNvSpPr/></xdr:nvSpPr><xdr:spPr><a:xfrm><a:off x="0" y="0"/><a:ext cx="0" cy="0"/></a:xfrm><a:prstGeom prst="rect"><a:avLst/></a:prstGeom></xdr:spPr><xdr:txBody><a:bodyPr anchor="ctr"><a:noAutofit/></a:bodyPr><a:p><a:r><a:t>Go to MSA Input
File for RC rpts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1116000</xdr:colOff><xdr:row>22</xdr:row><xdr:rowOff>104760</xdr:rowOff></xdr:from><xdr:to><xdr:col>6</xdr:col><xdr:colOff>619560</xdr:colOff><xdr:row>25</xdr:row><xdr:rowOff>190440</xdr:rowOff></xdr:to><xdr:sp><xdr:nvSpPr><xdr:cNvPr id="1008" name="Button 16" descr="Print Exhibit A" hidden="0"/><xdr:cNvSpPr/></xdr:nvSpPr><xdr:spPr><a:xfrm><a:off x="0" y="0"/><a:ext cx="0" cy="0"/></a:xfrm><a:prstGeom prst="rect"><a:avLst/></a:prstGeom></xdr:spPr><xdr:txBody><a:bodyPr anchor="ctr"><a:noAutofit/></a:bodyPr><a:p><a:r><a:t>Print Exhibit A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1172880</xdr:colOff><xdr:row>2</xdr:row><xdr:rowOff>0</xdr:rowOff></xdr:from><xdr:to><xdr:col>6</xdr:col><xdr:colOff>675720</xdr:colOff><xdr:row>5</xdr:row><xdr:rowOff>105120</xdr:rowOff></xdr:to><xdr:sp><xdr:nvSpPr><xdr:cNvPr id="1009" name="Button 17" descr="Print Detailed&#10;Budget" hidden="0"/><xdr:cNvSpPr/></xdr:nvSpPr><xdr:spPr><a:xfrm><a:off x="0" y="0"/><a:ext cx="0" cy="0"/></a:xfrm><a:prstGeom prst="rect"><a:avLst/></a:prstGeom></xdr:spPr><xdr:txBody><a:bodyPr anchor="ctr"><a:noAutofit/></a:bodyPr><a:p><a:r><a:t>Print Detailed
Budget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103320</xdr:colOff><xdr:row>38</xdr:row><xdr:rowOff>75960</xdr:rowOff></xdr:from><xdr:to><xdr:col>5</xdr:col><xdr:colOff>160560</xdr:colOff><xdr:row>41</xdr:row><xdr:rowOff>162360</xdr:rowOff></xdr:to><xdr:sp><xdr:nvSpPr><xdr:cNvPr id="1010" name="Button 18" descr="Print ALL" hidden="0"/><xdr:cNvSpPr/></xdr:nvSpPr><xdr:spPr><a:xfrm><a:off x="0" y="0"/><a:ext cx="0" cy="0"/></a:xfrm><a:prstGeom prst="rect"><a:avLst/></a:prstGeom></xdr:spPr><xdr:txBody><a:bodyPr anchor="ctr"><a:noAutofit/></a:bodyPr><a:p><a:r><a:t>Print ALL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1116000</xdr:colOff><xdr:row>33</xdr:row><xdr:rowOff>28440</xdr:rowOff></xdr:from><xdr:to><xdr:col>6</xdr:col><xdr:colOff>628920</xdr:colOff><xdr:row>36</xdr:row><xdr:rowOff>133200</xdr:rowOff></xdr:to><xdr:sp><xdr:nvSpPr><xdr:cNvPr id="1011" name="Button 19" descr="Print MSA Input file" hidden="0"/><xdr:cNvSpPr/></xdr:nvSpPr><xdr:spPr><a:xfrm><a:off x="0" y="0"/><a:ext cx="0" cy="0"/></a:xfrm><a:prstGeom prst="rect"><a:avLst/></a:prstGeom></xdr:spPr><xdr:txBody><a:bodyPr anchor="ctr"><a:noAutofit/></a:bodyPr><a:p><a:r><a:t>Print MSA Input file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1116000</xdr:colOff><xdr:row>27</xdr:row><xdr:rowOff>123480</xdr:rowOff></xdr:from><xdr:to><xdr:col>6</xdr:col><xdr:colOff>628920</xdr:colOff><xdr:row>31</xdr:row><xdr:rowOff>28080</xdr:rowOff></xdr:to><xdr:sp><xdr:nvSpPr><xdr:cNvPr id="1012" name="Button 20" descr="Print Staffing Report" hidden="0"/><xdr:cNvSpPr/></xdr:nvSpPr><xdr:spPr><a:xfrm><a:off x="0" y="0"/><a:ext cx="0" cy="0"/></a:xfrm><a:prstGeom prst="rect"><a:avLst/></a:prstGeom></xdr:spPr><xdr:txBody><a:bodyPr anchor="ctr"><a:noAutofit/></a:bodyPr><a:p><a:r><a:t>Print Staffing Report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1154520</xdr:colOff><xdr:row>11</xdr:row><xdr:rowOff>142560</xdr:rowOff></xdr:from><xdr:to><xdr:col>6</xdr:col><xdr:colOff>656640</xdr:colOff><xdr:row>15</xdr:row><xdr:rowOff>57240</xdr:rowOff></xdr:to><xdr:sp><xdr:nvSpPr><xdr:cNvPr id="1013" name="Button 21" descr="Print Capital Budget" hidden="0"/><xdr:cNvSpPr/></xdr:nvSpPr><xdr:spPr><a:xfrm><a:off x="0" y="0"/><a:ext cx="0" cy="0"/></a:xfrm><a:prstGeom prst="rect"><a:avLst/></a:prstGeom></xdr:spPr><xdr:txBody><a:bodyPr anchor="ctr"><a:noAutofit/></a:bodyPr><a:p><a:r><a:t>Print Capital Budget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</xdr:col><xdr:colOff>421920</xdr:colOff><xdr:row>6</xdr:row><xdr:rowOff>142920</xdr:rowOff></xdr:from><xdr:to><xdr:col>3</xdr:col><xdr:colOff>403560</xdr:colOff><xdr:row>10</xdr:row><xdr:rowOff>47880</xdr:rowOff></xdr:to><xdr:sp><xdr:nvSpPr><xdr:cNvPr id="1014" name="Button 23" descr="Prepare Distribution&#10;of O&amp;M Expenses" hidden="0"/><xdr:cNvSpPr/></xdr:nvSpPr><xdr:spPr><a:xfrm><a:off x="0" y="0"/><a:ext cx="0" cy="0"/></a:xfrm><a:prstGeom prst="rect"><a:avLst/></a:prstGeom></xdr:spPr><xdr:txBody><a:bodyPr anchor="ctr"><a:noAutofit/></a:bodyPr><a:p><a:r><a:t>Prepare Distribution
of O&M Expenses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1163520</xdr:colOff><xdr:row>6</xdr:row><xdr:rowOff>162000</xdr:rowOff></xdr:from><xdr:to><xdr:col>6</xdr:col><xdr:colOff>666360</xdr:colOff><xdr:row>10</xdr:row><xdr:rowOff>75960</xdr:rowOff></xdr:to><xdr:sp><xdr:nvSpPr><xdr:cNvPr id="1015" name="Button 24" descr="Print Distributions&#10;of O&amp;M Expenses" hidden="0"/><xdr:cNvSpPr/></xdr:nvSpPr><xdr:spPr><a:xfrm><a:off x="0" y="0"/><a:ext cx="0" cy="0"/></a:xfrm><a:prstGeom prst="rect"><a:avLst/></a:prstGeom></xdr:spPr><xdr:txBody><a:bodyPr anchor="ctr"><a:noAutofit/></a:bodyPr><a:p><a:r><a:t>Print Distributions
of O&M Expenses</a:t></a:r></a:p></xdr:txBody></xdr:sp><xdr:clientData/></xdr:twoCellAnchor></mc:Choice></mc:AlternateContent>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<Relationship Id="rId4" Type="http://schemas.openxmlformats.org/officeDocument/2006/relationships/ctrlProp" Target="../ctrlProps/ctrlProps5.xml"/><Relationship Id="rId5" Type="http://schemas.openxmlformats.org/officeDocument/2006/relationships/ctrlProp" Target="../ctrlProps/ctrlProps6.xml"/><Relationship Id="rId6" Type="http://schemas.openxmlformats.org/officeDocument/2006/relationships/ctrlProp" Target="../ctrlProps/ctrlProps7.xml"/><Relationship Id="rId7" Type="http://schemas.openxmlformats.org/officeDocument/2006/relationships/ctrlProp" Target="../ctrlProps/ctrlProps8.xml"/><Relationship Id="rId8" Type="http://schemas.openxmlformats.org/officeDocument/2006/relationships/ctrlProp" Target="../ctrlProps/ctrlProps9.xml"/><Relationship Id="rId9" Type="http://schemas.openxmlformats.org/officeDocument/2006/relationships/ctrlProp" Target="../ctrlProps/ctrlProps10.xml"/><Relationship Id="rId10" Type="http://schemas.openxmlformats.org/officeDocument/2006/relationships/ctrlProp" Target="../ctrlProps/ctrlProps11.xml"/><Relationship Id="rId11" Type="http://schemas.openxmlformats.org/officeDocument/2006/relationships/ctrlProp" Target="../ctrlProps/ctrlProps12.xml"/><Relationship Id="rId12" Type="http://schemas.openxmlformats.org/officeDocument/2006/relationships/ctrlProp" Target="../ctrlProps/ctrlProps13.xml"/><Relationship Id="rId13" Type="http://schemas.openxmlformats.org/officeDocument/2006/relationships/ctrlProp" Target="../ctrlProps/ctrlProps14.xml"/><Relationship Id="rId14" Type="http://schemas.openxmlformats.org/officeDocument/2006/relationships/ctrlProp" Target="../ctrlProps/ctrlProps15.xml"/><Relationship Id="rId15" Type="http://schemas.openxmlformats.org/officeDocument/2006/relationships/ctrlProp" Target="../ctrlProps/ctrlProps16.xml"/><Relationship Id="rId16" Type="http://schemas.openxmlformats.org/officeDocument/2006/relationships/ctrlProp" Target="../ctrlProps/ctrlProps17.xml"/><Relationship Id="rId17" Type="http://schemas.openxmlformats.org/officeDocument/2006/relationships/ctrlProp" Target="../ctrlProps/ctrlProps18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" width="3.32"/>
    <col collapsed="false" customWidth="true" hidden="false" outlineLevel="0" max="2" min="2" style="1" width="11.88"/>
    <col collapsed="false" customWidth="true" hidden="false" outlineLevel="0" max="3" min="3" style="1" width="10.55"/>
    <col collapsed="false" customWidth="true" hidden="false" outlineLevel="0" max="4" min="4" style="1" width="2.77"/>
    <col collapsed="false" customWidth="true" hidden="false" outlineLevel="0" max="5" min="5" style="1" width="14.65"/>
    <col collapsed="false" customWidth="false" hidden="false" outlineLevel="0" max="6" min="6" style="1" width="8.88"/>
    <col collapsed="false" customWidth="true" hidden="false" outlineLevel="0" max="7" min="7" style="1" width="9.1"/>
    <col collapsed="false" customWidth="false" hidden="false" outlineLevel="0" max="10" min="8" style="1" width="8.88"/>
    <col collapsed="false" customWidth="true" hidden="false" outlineLevel="0" max="11" min="11" style="1" width="4.44"/>
    <col collapsed="false" customWidth="true" hidden="false" outlineLevel="0" max="12" min="12" style="1" width="10.65"/>
    <col collapsed="false" customWidth="true" hidden="false" outlineLevel="0" max="13" min="13" style="1" width="3.99"/>
    <col collapsed="false" customWidth="true" hidden="false" outlineLevel="0" max="14" min="14" style="1" width="12.88"/>
    <col collapsed="false" customWidth="false" hidden="false" outlineLevel="0" max="257" min="15" style="1" width="8.88"/>
  </cols>
  <sheetData>
    <row r="1" customFormat="false" ht="25.5" hidden="false" customHeight="false" outlineLevel="0" collapsed="false">
      <c r="B1" s="2" t="s">
        <v>0</v>
      </c>
      <c r="C1" s="2"/>
      <c r="D1" s="2"/>
      <c r="E1" s="2"/>
      <c r="F1" s="2"/>
      <c r="G1" s="2"/>
      <c r="H1" s="2"/>
      <c r="I1" s="2"/>
      <c r="J1" s="2"/>
      <c r="N1" s="3" t="n">
        <f aca="true">NOW()</f>
        <v>45926.9775425437</v>
      </c>
    </row>
    <row r="2" customFormat="false" ht="5.25" hidden="false" customHeight="true" outlineLevel="0" collapsed="false">
      <c r="B2" s="4"/>
      <c r="C2" s="4"/>
    </row>
    <row r="3" customFormat="false" ht="18.75" hidden="false" customHeight="true" outlineLevel="0" collapsed="false">
      <c r="A3" s="5" t="s">
        <v>1</v>
      </c>
      <c r="B3" s="4"/>
      <c r="C3" s="6" t="s">
        <v>2</v>
      </c>
      <c r="D3" s="7"/>
      <c r="E3" s="8"/>
    </row>
    <row r="4" customFormat="false" ht="20.25" hidden="false" customHeight="true" outlineLevel="0" collapsed="false">
      <c r="A4" s="5" t="s">
        <v>3</v>
      </c>
      <c r="B4" s="5"/>
      <c r="C4" s="9" t="n">
        <v>11</v>
      </c>
      <c r="E4" s="5" t="s">
        <v>4</v>
      </c>
      <c r="F4" s="10" t="n">
        <v>100038</v>
      </c>
    </row>
    <row r="5" customFormat="false" ht="5.25" hidden="false" customHeight="true" outlineLevel="0" collapsed="false">
      <c r="B5" s="4"/>
      <c r="C5" s="4"/>
    </row>
    <row r="6" customFormat="false" ht="15" hidden="false" customHeight="false" outlineLevel="0" collapsed="false">
      <c r="B6" s="4" t="s">
        <v>5</v>
      </c>
      <c r="C6" s="4"/>
    </row>
    <row r="7" customFormat="false" ht="5.25" hidden="false" customHeight="true" outlineLevel="0" collapsed="false">
      <c r="B7" s="4"/>
      <c r="C7" s="4"/>
    </row>
    <row r="8" customFormat="false" ht="15" hidden="false" customHeight="false" outlineLevel="0" collapsed="false">
      <c r="B8" s="4"/>
      <c r="C8" s="4"/>
    </row>
    <row r="9" customFormat="false" ht="18.75" hidden="false" customHeight="false" outlineLevel="0" collapsed="false">
      <c r="B9" s="4"/>
      <c r="C9" s="11" t="s">
        <v>6</v>
      </c>
      <c r="E9" s="12" t="s">
        <v>7</v>
      </c>
    </row>
    <row r="10" customFormat="false" ht="15" hidden="false" customHeight="false" outlineLevel="0" collapsed="false">
      <c r="B10" s="4"/>
      <c r="C10" s="4"/>
      <c r="E10" s="12" t="s">
        <v>8</v>
      </c>
    </row>
    <row r="11" customFormat="false" ht="15" hidden="false" customHeight="false" outlineLevel="0" collapsed="false">
      <c r="B11" s="4"/>
      <c r="C11" s="4"/>
      <c r="E11" s="12" t="s">
        <v>9</v>
      </c>
    </row>
    <row r="12" customFormat="false" ht="15" hidden="false" customHeight="false" outlineLevel="0" collapsed="false">
      <c r="B12" s="4"/>
      <c r="C12" s="4"/>
      <c r="E12" s="12" t="s">
        <v>10</v>
      </c>
    </row>
    <row r="13" customFormat="false" ht="15" hidden="false" customHeight="false" outlineLevel="0" collapsed="false">
      <c r="B13" s="4"/>
      <c r="C13" s="4"/>
      <c r="E13" s="12"/>
    </row>
    <row r="14" customFormat="false" ht="18.75" hidden="false" customHeight="false" outlineLevel="0" collapsed="false">
      <c r="B14" s="4"/>
      <c r="C14" s="11" t="s">
        <v>11</v>
      </c>
      <c r="E14" s="12" t="s">
        <v>12</v>
      </c>
    </row>
    <row r="15" customFormat="false" ht="15" hidden="false" customHeight="false" outlineLevel="0" collapsed="false">
      <c r="B15" s="4"/>
      <c r="C15" s="4"/>
      <c r="E15" s="12"/>
    </row>
    <row r="16" customFormat="false" ht="18.75" hidden="false" customHeight="false" outlineLevel="0" collapsed="false">
      <c r="B16" s="4"/>
      <c r="C16" s="11" t="s">
        <v>13</v>
      </c>
      <c r="E16" s="12" t="s">
        <v>14</v>
      </c>
    </row>
    <row r="17" customFormat="false" ht="18.75" hidden="false" customHeight="false" outlineLevel="0" collapsed="false">
      <c r="B17" s="4"/>
      <c r="C17" s="11" t="s">
        <v>15</v>
      </c>
      <c r="E17" s="12" t="s">
        <v>16</v>
      </c>
    </row>
    <row r="18" customFormat="false" ht="20.25" hidden="false" customHeight="false" outlineLevel="0" collapsed="false">
      <c r="B18" s="4"/>
      <c r="C18" s="11" t="s">
        <v>17</v>
      </c>
      <c r="E18" s="12" t="s">
        <v>18</v>
      </c>
      <c r="N18" s="13"/>
    </row>
    <row r="19" customFormat="false" ht="15" hidden="false" customHeight="false" outlineLevel="0" collapsed="false">
      <c r="B19" s="4"/>
      <c r="C19" s="4"/>
      <c r="E19" s="12" t="s">
        <v>19</v>
      </c>
    </row>
    <row r="20" customFormat="false" ht="20.25" hidden="false" customHeight="false" outlineLevel="0" collapsed="false">
      <c r="B20" s="4"/>
      <c r="C20" s="4"/>
      <c r="E20" s="12"/>
      <c r="O20" s="13"/>
    </row>
    <row r="21" customFormat="false" ht="18.75" hidden="false" customHeight="false" outlineLevel="0" collapsed="false">
      <c r="B21" s="4"/>
      <c r="C21" s="11" t="s">
        <v>20</v>
      </c>
      <c r="E21" s="12" t="s">
        <v>21</v>
      </c>
    </row>
    <row r="22" customFormat="false" ht="18.75" hidden="false" customHeight="false" outlineLevel="0" collapsed="false">
      <c r="B22" s="4"/>
      <c r="C22" s="11" t="s">
        <v>22</v>
      </c>
      <c r="E22" s="12" t="s">
        <v>23</v>
      </c>
    </row>
    <row r="23" customFormat="false" ht="18.75" hidden="false" customHeight="false" outlineLevel="0" collapsed="false">
      <c r="B23" s="4"/>
      <c r="C23" s="11" t="s">
        <v>24</v>
      </c>
      <c r="E23" s="12" t="s">
        <v>25</v>
      </c>
    </row>
    <row r="24" customFormat="false" ht="15" hidden="false" customHeight="false" outlineLevel="0" collapsed="false">
      <c r="B24" s="4"/>
      <c r="C24" s="4"/>
      <c r="E24" s="12"/>
    </row>
    <row r="25" customFormat="false" ht="18.75" hidden="false" customHeight="false" outlineLevel="0" collapsed="false">
      <c r="B25" s="4"/>
      <c r="C25" s="11" t="s">
        <v>26</v>
      </c>
      <c r="E25" s="12" t="s">
        <v>27</v>
      </c>
    </row>
    <row r="26" customFormat="false" ht="18.75" hidden="false" customHeight="false" outlineLevel="0" collapsed="false">
      <c r="B26" s="4"/>
      <c r="C26" s="11" t="s">
        <v>28</v>
      </c>
      <c r="E26" s="12" t="s">
        <v>29</v>
      </c>
    </row>
    <row r="27" customFormat="false" ht="18.75" hidden="false" customHeight="false" outlineLevel="0" collapsed="false">
      <c r="B27" s="4"/>
      <c r="C27" s="11" t="s">
        <v>30</v>
      </c>
      <c r="E27" s="12" t="s">
        <v>31</v>
      </c>
    </row>
    <row r="28" customFormat="false" ht="18.75" hidden="false" customHeight="false" outlineLevel="0" collapsed="false">
      <c r="B28" s="4"/>
      <c r="C28" s="11" t="s">
        <v>32</v>
      </c>
      <c r="E28" s="12"/>
    </row>
    <row r="29" customFormat="false" ht="15" hidden="false" customHeight="false" outlineLevel="0" collapsed="false">
      <c r="B29" s="4"/>
      <c r="C29" s="4"/>
      <c r="E29" s="12"/>
    </row>
    <row r="30" customFormat="false" ht="18.75" hidden="false" customHeight="false" outlineLevel="0" collapsed="false">
      <c r="B30" s="4"/>
      <c r="C30" s="11" t="s">
        <v>33</v>
      </c>
      <c r="E30" s="12" t="s">
        <v>34</v>
      </c>
    </row>
    <row r="31" customFormat="false" ht="18.75" hidden="false" customHeight="false" outlineLevel="0" collapsed="false">
      <c r="B31" s="4"/>
      <c r="C31" s="11" t="s">
        <v>35</v>
      </c>
      <c r="E31" s="12" t="s">
        <v>36</v>
      </c>
    </row>
    <row r="32" customFormat="false" ht="18.75" hidden="false" customHeight="false" outlineLevel="0" collapsed="false">
      <c r="B32" s="4"/>
      <c r="C32" s="11" t="s">
        <v>24</v>
      </c>
      <c r="E32" s="12" t="s">
        <v>37</v>
      </c>
    </row>
    <row r="33" customFormat="false" ht="18.75" hidden="false" customHeight="false" outlineLevel="0" collapsed="false">
      <c r="B33" s="4"/>
      <c r="C33" s="11" t="s">
        <v>38</v>
      </c>
    </row>
    <row r="34" customFormat="false" ht="18.75" hidden="false" customHeight="false" outlineLevel="0" collapsed="false">
      <c r="A34" s="14" t="s">
        <v>39</v>
      </c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1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15"/>
      <c r="FU34" s="15"/>
      <c r="FV34" s="15"/>
      <c r="FW34" s="15"/>
      <c r="FX34" s="15"/>
      <c r="FY34" s="15"/>
      <c r="FZ34" s="15"/>
      <c r="GA34" s="15"/>
      <c r="GB34" s="15"/>
      <c r="GC34" s="15"/>
      <c r="GD34" s="15"/>
      <c r="GE34" s="15"/>
      <c r="GF34" s="15"/>
      <c r="GG34" s="15"/>
      <c r="GH34" s="15"/>
      <c r="GI34" s="15"/>
      <c r="GJ34" s="15"/>
      <c r="GK34" s="15"/>
      <c r="GL34" s="15"/>
      <c r="GM34" s="15"/>
      <c r="GN34" s="15"/>
      <c r="GO34" s="15"/>
      <c r="GP34" s="15"/>
      <c r="GQ34" s="15"/>
      <c r="GR34" s="15"/>
      <c r="GS34" s="15"/>
      <c r="GT34" s="15"/>
      <c r="GU34" s="15"/>
      <c r="GV34" s="15"/>
      <c r="GW34" s="15"/>
      <c r="GX34" s="15"/>
      <c r="GY34" s="15"/>
      <c r="GZ34" s="15"/>
      <c r="HA34" s="15"/>
      <c r="HB34" s="15"/>
      <c r="HC34" s="15"/>
      <c r="HD34" s="15"/>
      <c r="HE34" s="15"/>
      <c r="HF34" s="15"/>
      <c r="HG34" s="15"/>
      <c r="HH34" s="15"/>
      <c r="HI34" s="15"/>
      <c r="HJ34" s="15"/>
      <c r="HK34" s="15"/>
      <c r="HL34" s="15"/>
      <c r="HM34" s="15"/>
      <c r="HN34" s="15"/>
      <c r="HO34" s="15"/>
      <c r="HP34" s="15"/>
      <c r="HQ34" s="15"/>
      <c r="HR34" s="15"/>
      <c r="HS34" s="15"/>
      <c r="HT34" s="15"/>
      <c r="HU34" s="15"/>
      <c r="HV34" s="15"/>
      <c r="HW34" s="15"/>
      <c r="HX34" s="15"/>
      <c r="HY34" s="15"/>
      <c r="HZ34" s="15"/>
      <c r="IA34" s="15"/>
      <c r="IB34" s="15"/>
      <c r="IC34" s="15"/>
      <c r="ID34" s="15"/>
      <c r="IE34" s="15"/>
      <c r="IF34" s="15"/>
      <c r="IG34" s="15"/>
      <c r="IH34" s="15"/>
      <c r="II34" s="15"/>
      <c r="IJ34" s="15"/>
      <c r="IK34" s="15"/>
      <c r="IL34" s="15"/>
      <c r="IM34" s="15"/>
      <c r="IN34" s="15"/>
      <c r="IO34" s="15"/>
      <c r="IP34" s="15"/>
      <c r="IQ34" s="15"/>
      <c r="IR34" s="15"/>
      <c r="IS34" s="15"/>
      <c r="IT34" s="15"/>
      <c r="IU34" s="15"/>
      <c r="IV34" s="15"/>
      <c r="IW34" s="15"/>
    </row>
    <row r="35" customFormat="false" ht="18.75" hidden="false" customHeight="false" outlineLevel="0" collapsed="false">
      <c r="A35" s="14" t="s">
        <v>40</v>
      </c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  <c r="ES35" s="15"/>
      <c r="ET35" s="15"/>
      <c r="EU35" s="15"/>
      <c r="EV35" s="15"/>
      <c r="EW35" s="15"/>
      <c r="EX35" s="15"/>
      <c r="EY35" s="15"/>
      <c r="EZ35" s="15"/>
      <c r="FA35" s="15"/>
      <c r="FB35" s="15"/>
      <c r="FC35" s="15"/>
      <c r="FD35" s="15"/>
      <c r="FE35" s="15"/>
      <c r="FF35" s="15"/>
      <c r="FG35" s="15"/>
      <c r="FH35" s="15"/>
      <c r="FI35" s="15"/>
      <c r="FJ35" s="15"/>
      <c r="FK35" s="15"/>
      <c r="FL35" s="15"/>
      <c r="FM35" s="15"/>
      <c r="FN35" s="15"/>
      <c r="FO35" s="15"/>
      <c r="FP35" s="15"/>
      <c r="FQ35" s="15"/>
      <c r="FR35" s="15"/>
      <c r="FS35" s="15"/>
      <c r="FT35" s="15"/>
      <c r="FU35" s="15"/>
      <c r="FV35" s="15"/>
      <c r="FW35" s="15"/>
      <c r="FX35" s="15"/>
      <c r="FY35" s="15"/>
      <c r="FZ35" s="15"/>
      <c r="GA35" s="15"/>
      <c r="GB35" s="15"/>
      <c r="GC35" s="15"/>
      <c r="GD35" s="15"/>
      <c r="GE35" s="15"/>
      <c r="GF35" s="15"/>
      <c r="GG35" s="15"/>
      <c r="GH35" s="15"/>
      <c r="GI35" s="15"/>
      <c r="GJ35" s="15"/>
      <c r="GK35" s="15"/>
      <c r="GL35" s="15"/>
      <c r="GM35" s="15"/>
      <c r="GN35" s="15"/>
      <c r="GO35" s="15"/>
      <c r="GP35" s="15"/>
      <c r="GQ35" s="15"/>
      <c r="GR35" s="15"/>
      <c r="GS35" s="15"/>
      <c r="GT35" s="15"/>
      <c r="GU35" s="15"/>
      <c r="GV35" s="15"/>
      <c r="GW35" s="15"/>
      <c r="GX35" s="15"/>
      <c r="GY35" s="15"/>
      <c r="GZ35" s="15"/>
      <c r="HA35" s="15"/>
      <c r="HB35" s="15"/>
      <c r="HC35" s="15"/>
      <c r="HD35" s="15"/>
      <c r="HE35" s="15"/>
      <c r="HF35" s="15"/>
      <c r="HG35" s="15"/>
      <c r="HH35" s="15"/>
      <c r="HI35" s="15"/>
      <c r="HJ35" s="15"/>
      <c r="HK35" s="15"/>
      <c r="HL35" s="15"/>
      <c r="HM35" s="15"/>
      <c r="HN35" s="15"/>
      <c r="HO35" s="15"/>
      <c r="HP35" s="15"/>
      <c r="HQ35" s="15"/>
      <c r="HR35" s="15"/>
      <c r="HS35" s="15"/>
      <c r="HT35" s="15"/>
      <c r="HU35" s="15"/>
      <c r="HV35" s="15"/>
      <c r="HW35" s="15"/>
      <c r="HX35" s="15"/>
      <c r="HY35" s="15"/>
      <c r="HZ35" s="15"/>
      <c r="IA35" s="15"/>
      <c r="IB35" s="15"/>
      <c r="IC35" s="15"/>
      <c r="ID35" s="15"/>
      <c r="IE35" s="15"/>
      <c r="IF35" s="15"/>
      <c r="IG35" s="15"/>
      <c r="IH35" s="15"/>
      <c r="II35" s="15"/>
      <c r="IJ35" s="15"/>
      <c r="IK35" s="15"/>
      <c r="IL35" s="15"/>
      <c r="IM35" s="15"/>
      <c r="IN35" s="15"/>
      <c r="IO35" s="15"/>
      <c r="IP35" s="15"/>
      <c r="IQ35" s="15"/>
      <c r="IR35" s="15"/>
      <c r="IS35" s="15"/>
      <c r="IT35" s="15"/>
      <c r="IU35" s="15"/>
      <c r="IV35" s="15"/>
      <c r="IW35" s="15"/>
    </row>
    <row r="36" customFormat="false" ht="18.75" hidden="false" customHeight="false" outlineLevel="0" collapsed="false">
      <c r="A36" s="14" t="s">
        <v>41</v>
      </c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6"/>
      <c r="R36" s="16"/>
      <c r="S36" s="16"/>
    </row>
    <row r="37" customFormat="false" ht="18.75" hidden="false" customHeight="false" outlineLevel="0" collapsed="false">
      <c r="A37" s="14" t="s">
        <v>42</v>
      </c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7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6"/>
      <c r="CQ37" s="16"/>
      <c r="CR37" s="16"/>
      <c r="CS37" s="16"/>
      <c r="CT37" s="16"/>
      <c r="CU37" s="16"/>
      <c r="CV37" s="16"/>
      <c r="CW37" s="16"/>
      <c r="CX37" s="16"/>
      <c r="CY37" s="16"/>
      <c r="CZ37" s="16"/>
      <c r="DA37" s="16"/>
      <c r="DB37" s="16"/>
      <c r="DC37" s="16"/>
      <c r="DD37" s="16"/>
      <c r="DE37" s="16"/>
      <c r="DF37" s="16"/>
      <c r="DG37" s="16"/>
      <c r="DH37" s="16"/>
      <c r="DI37" s="16"/>
      <c r="DJ37" s="16"/>
      <c r="DK37" s="16"/>
      <c r="DL37" s="16"/>
      <c r="DM37" s="16"/>
      <c r="DN37" s="16"/>
      <c r="DO37" s="16"/>
      <c r="DP37" s="16"/>
      <c r="DQ37" s="16"/>
      <c r="DR37" s="16"/>
      <c r="DS37" s="16"/>
      <c r="DT37" s="16"/>
      <c r="DU37" s="16"/>
      <c r="DV37" s="16"/>
      <c r="DW37" s="16"/>
      <c r="DX37" s="16"/>
      <c r="DY37" s="16"/>
      <c r="DZ37" s="16"/>
      <c r="EA37" s="16"/>
      <c r="EB37" s="16"/>
      <c r="EC37" s="16"/>
      <c r="ED37" s="16"/>
      <c r="EE37" s="16"/>
      <c r="EF37" s="16"/>
      <c r="EG37" s="16"/>
      <c r="EH37" s="16"/>
      <c r="EI37" s="16"/>
      <c r="EJ37" s="16"/>
      <c r="EK37" s="16"/>
      <c r="EL37" s="16"/>
      <c r="EM37" s="16"/>
      <c r="EN37" s="16"/>
      <c r="EO37" s="16"/>
      <c r="EP37" s="16"/>
      <c r="EQ37" s="16"/>
      <c r="ER37" s="16"/>
      <c r="ES37" s="16"/>
      <c r="ET37" s="16"/>
      <c r="EU37" s="16"/>
      <c r="EV37" s="16"/>
      <c r="EW37" s="16"/>
      <c r="EX37" s="16"/>
      <c r="EY37" s="16"/>
      <c r="EZ37" s="16"/>
      <c r="FA37" s="16"/>
      <c r="FB37" s="16"/>
      <c r="FC37" s="16"/>
      <c r="FD37" s="16"/>
      <c r="FE37" s="16"/>
      <c r="FF37" s="16"/>
      <c r="FG37" s="16"/>
      <c r="FH37" s="16"/>
      <c r="FI37" s="16"/>
      <c r="FJ37" s="16"/>
      <c r="FK37" s="16"/>
      <c r="FL37" s="16"/>
      <c r="FM37" s="16"/>
      <c r="FN37" s="16"/>
      <c r="FO37" s="16"/>
      <c r="FP37" s="16"/>
      <c r="FQ37" s="16"/>
      <c r="FR37" s="16"/>
      <c r="FS37" s="16"/>
      <c r="FT37" s="16"/>
      <c r="FU37" s="16"/>
      <c r="FV37" s="16"/>
      <c r="FW37" s="16"/>
      <c r="FX37" s="16"/>
      <c r="FY37" s="16"/>
      <c r="FZ37" s="16"/>
      <c r="GA37" s="16"/>
      <c r="GB37" s="16"/>
      <c r="GC37" s="16"/>
      <c r="GD37" s="16"/>
      <c r="GE37" s="16"/>
      <c r="GF37" s="16"/>
      <c r="GG37" s="16"/>
      <c r="GH37" s="16"/>
      <c r="GI37" s="16"/>
      <c r="GJ37" s="16"/>
      <c r="GK37" s="16"/>
      <c r="GL37" s="16"/>
      <c r="GM37" s="16"/>
      <c r="GN37" s="16"/>
      <c r="GO37" s="16"/>
      <c r="GP37" s="16"/>
      <c r="GQ37" s="16"/>
      <c r="GR37" s="16"/>
      <c r="GS37" s="16"/>
      <c r="GT37" s="16"/>
      <c r="GU37" s="16"/>
      <c r="GV37" s="16"/>
      <c r="GW37" s="16"/>
      <c r="GX37" s="16"/>
      <c r="GY37" s="16"/>
      <c r="GZ37" s="16"/>
      <c r="HA37" s="16"/>
      <c r="HB37" s="16"/>
      <c r="HC37" s="16"/>
      <c r="HD37" s="16"/>
      <c r="HE37" s="16"/>
      <c r="HF37" s="16"/>
      <c r="HG37" s="16"/>
      <c r="HH37" s="16"/>
      <c r="HI37" s="16"/>
      <c r="HJ37" s="16"/>
      <c r="HK37" s="16"/>
      <c r="HL37" s="16"/>
      <c r="HM37" s="16"/>
      <c r="HN37" s="16"/>
      <c r="HO37" s="16"/>
      <c r="HP37" s="16"/>
      <c r="HQ37" s="16"/>
      <c r="HR37" s="16"/>
      <c r="HS37" s="16"/>
      <c r="HT37" s="16"/>
      <c r="HU37" s="16"/>
      <c r="HV37" s="16"/>
      <c r="HW37" s="16"/>
      <c r="HX37" s="16"/>
      <c r="HY37" s="16"/>
      <c r="HZ37" s="16"/>
      <c r="IA37" s="16"/>
      <c r="IB37" s="16"/>
      <c r="IC37" s="16"/>
      <c r="ID37" s="16"/>
      <c r="IE37" s="16"/>
      <c r="IF37" s="16"/>
      <c r="IG37" s="16"/>
      <c r="IH37" s="16"/>
      <c r="II37" s="16"/>
      <c r="IJ37" s="16"/>
      <c r="IK37" s="16"/>
      <c r="IL37" s="16"/>
      <c r="IM37" s="16"/>
      <c r="IN37" s="16"/>
      <c r="IO37" s="16"/>
      <c r="IP37" s="16"/>
      <c r="IQ37" s="16"/>
      <c r="IR37" s="16"/>
      <c r="IS37" s="16"/>
      <c r="IT37" s="16"/>
      <c r="IU37" s="16"/>
      <c r="IV37" s="16"/>
      <c r="IW37" s="16"/>
    </row>
  </sheetData>
  <mergeCells count="5">
    <mergeCell ref="B1:J1"/>
    <mergeCell ref="A34:P34"/>
    <mergeCell ref="A35:P35"/>
    <mergeCell ref="A36:P36"/>
    <mergeCell ref="A37:O37"/>
  </mergeCells>
  <printOptions headings="false" gridLines="false" gridLinesSet="true" horizontalCentered="false" verticalCentered="false"/>
  <pageMargins left="0.509722222222222" right="0.540277777777778" top="0.729861111111111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&amp;R&amp;8&amp;F&amp;A
&amp;D&amp;T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23"/>
  <sheetViews>
    <sheetView showFormulas="false" showGridLines="true" showRowColHeaders="true" showZeros="true" rightToLeft="false" tabSelected="false" showOutlineSymbols="true" defaultGridColor="true" view="normal" topLeftCell="A12" colorId="64" zoomScale="75" zoomScaleNormal="75" zoomScalePageLayoutView="100" workbookViewId="0">
      <selection pane="topLeft" activeCell="E20" activeCellId="0" sqref="E20"/>
    </sheetView>
  </sheetViews>
  <sheetFormatPr defaultColWidth="8.90234375" defaultRowHeight="15" customHeight="true" zeroHeight="false" outlineLevelRow="0" outlineLevelCol="0"/>
  <sheetData>
    <row r="1" customFormat="false" ht="15" hidden="false" customHeight="false" outlineLevel="0" collapsed="false">
      <c r="C1" s="0" t="s">
        <v>486</v>
      </c>
      <c r="D1" s="0" t="s">
        <v>487</v>
      </c>
      <c r="E1" s="0" t="s">
        <v>488</v>
      </c>
      <c r="F1" s="0" t="s">
        <v>489</v>
      </c>
      <c r="G1" s="0" t="s">
        <v>490</v>
      </c>
    </row>
    <row r="3" customFormat="false" ht="15" hidden="false" customHeight="false" outlineLevel="0" collapsed="false">
      <c r="A3" s="220" t="s">
        <v>226</v>
      </c>
      <c r="C3" s="43"/>
      <c r="D3" s="43"/>
      <c r="E3" s="43"/>
      <c r="F3" s="43"/>
      <c r="G3" s="43"/>
    </row>
    <row r="4" customFormat="false" ht="15" hidden="false" customHeight="false" outlineLevel="0" collapsed="false">
      <c r="C4" s="43"/>
      <c r="D4" s="43"/>
      <c r="E4" s="43"/>
      <c r="F4" s="43"/>
      <c r="G4" s="43"/>
    </row>
    <row r="5" customFormat="false" ht="15" hidden="false" customHeight="false" outlineLevel="0" collapsed="false">
      <c r="A5" s="0" t="s">
        <v>491</v>
      </c>
      <c r="C5" s="43" t="n">
        <f aca="false">ROUND(+Detail!D341/1000,0)</f>
        <v>3138</v>
      </c>
      <c r="D5" s="43" t="n">
        <f aca="false">+Detail!E341/1000</f>
        <v>4280.825</v>
      </c>
      <c r="E5" s="43" t="n">
        <f aca="false">+Detail!R341/1000</f>
        <v>6776.909</v>
      </c>
      <c r="F5" s="43" t="n">
        <f aca="false">+Detail!S341/1000</f>
        <v>6751.05148556</v>
      </c>
      <c r="G5" s="43" t="n">
        <f aca="false">+Detail!T341/1000</f>
        <v>7028.6219849824</v>
      </c>
    </row>
    <row r="6" customFormat="false" ht="15" hidden="false" customHeight="false" outlineLevel="0" collapsed="false">
      <c r="C6" s="43"/>
      <c r="D6" s="43"/>
      <c r="E6" s="43"/>
      <c r="F6" s="43"/>
      <c r="G6" s="43"/>
    </row>
    <row r="7" customFormat="false" ht="15" hidden="false" customHeight="false" outlineLevel="0" collapsed="false">
      <c r="A7" s="0" t="s">
        <v>492</v>
      </c>
      <c r="C7" s="43" t="n">
        <f aca="false">ROUND(+Allocations!C7/1000,0)</f>
        <v>3138</v>
      </c>
      <c r="D7" s="43" t="n">
        <f aca="false">+Allocations!D7/1000</f>
        <v>4280.825</v>
      </c>
      <c r="E7" s="43" t="n">
        <f aca="false">+Allocations!Q7/1000</f>
        <v>6776.909</v>
      </c>
      <c r="F7" s="43" t="n">
        <f aca="false">+Allocations!R7/1000</f>
        <v>6751.05148556</v>
      </c>
      <c r="G7" s="43" t="n">
        <f aca="false">+Allocations!S7/1000</f>
        <v>7028.6219849824</v>
      </c>
    </row>
    <row r="8" customFormat="false" ht="15" hidden="false" customHeight="false" outlineLevel="0" collapsed="false">
      <c r="C8" s="43"/>
      <c r="D8" s="43"/>
      <c r="E8" s="43"/>
      <c r="F8" s="43"/>
      <c r="G8" s="43"/>
    </row>
    <row r="9" customFormat="false" ht="15" hidden="false" customHeight="false" outlineLevel="0" collapsed="false">
      <c r="A9" s="0" t="s">
        <v>493</v>
      </c>
      <c r="C9" s="43" t="n">
        <f aca="false">ROUND(+'Exec Summ'!D31,0)</f>
        <v>3138</v>
      </c>
      <c r="D9" s="43" t="n">
        <f aca="false">+'Exec Summ'!F31</f>
        <v>4281</v>
      </c>
      <c r="E9" s="43" t="n">
        <f aca="false">+'Exec Summ'!H31</f>
        <v>6776</v>
      </c>
      <c r="F9" s="43" t="n">
        <f aca="false">+'Exec Summ'!J31</f>
        <v>6752</v>
      </c>
      <c r="G9" s="43" t="n">
        <f aca="false">+'Exec Summ'!L31</f>
        <v>7028</v>
      </c>
    </row>
    <row r="10" customFormat="false" ht="15" hidden="false" customHeight="false" outlineLevel="0" collapsed="false">
      <c r="C10" s="43"/>
      <c r="D10" s="43"/>
      <c r="E10" s="43"/>
      <c r="F10" s="43"/>
      <c r="G10" s="43"/>
    </row>
    <row r="11" customFormat="false" ht="15" hidden="false" customHeight="false" outlineLevel="0" collapsed="false">
      <c r="A11" s="0" t="s">
        <v>494</v>
      </c>
      <c r="C11" s="43"/>
      <c r="D11" s="43"/>
      <c r="E11" s="43" t="e">
        <f aca="false">SUM(#REF!)/1000</f>
        <v>#REF!</v>
      </c>
      <c r="F11" s="43" t="e">
        <f aca="false">+#REF!/1000</f>
        <v>#REF!</v>
      </c>
      <c r="G11" s="43" t="e">
        <f aca="false">+#REF!/1000</f>
        <v>#REF!</v>
      </c>
    </row>
    <row r="12" customFormat="false" ht="15" hidden="false" customHeight="false" outlineLevel="0" collapsed="false">
      <c r="C12" s="43"/>
      <c r="D12" s="43"/>
      <c r="E12" s="43"/>
      <c r="F12" s="43"/>
      <c r="G12" s="43"/>
    </row>
    <row r="13" customFormat="false" ht="15" hidden="false" customHeight="false" outlineLevel="0" collapsed="false">
      <c r="A13" s="220" t="s">
        <v>226</v>
      </c>
      <c r="C13" s="43"/>
      <c r="D13" s="43"/>
      <c r="E13" s="43"/>
      <c r="F13" s="43"/>
      <c r="G13" s="43"/>
    </row>
    <row r="14" customFormat="false" ht="15" hidden="false" customHeight="false" outlineLevel="0" collapsed="false">
      <c r="C14" s="43"/>
      <c r="D14" s="43"/>
      <c r="E14" s="43"/>
      <c r="F14" s="43"/>
      <c r="G14" s="43"/>
    </row>
    <row r="15" customFormat="false" ht="15" hidden="false" customHeight="false" outlineLevel="0" collapsed="false">
      <c r="C15" s="43"/>
      <c r="D15" s="43"/>
      <c r="E15" s="43"/>
      <c r="F15" s="43"/>
      <c r="G15" s="43"/>
    </row>
    <row r="16" customFormat="false" ht="15" hidden="false" customHeight="false" outlineLevel="0" collapsed="false">
      <c r="A16" s="0" t="s">
        <v>492</v>
      </c>
      <c r="C16" s="43" t="n">
        <f aca="false">+Allocations!C51/1000</f>
        <v>-3138.235</v>
      </c>
      <c r="D16" s="43" t="n">
        <f aca="false">+Allocations!D51/1000</f>
        <v>-3138.24</v>
      </c>
      <c r="E16" s="43" t="n">
        <f aca="false">+Allocations!Q51/1000</f>
        <v>-6031.44901</v>
      </c>
      <c r="F16" s="43" t="n">
        <f aca="false">+Allocations!R51/1000</f>
        <v>-6008.4358221484</v>
      </c>
      <c r="G16" s="43" t="n">
        <f aca="false">+Allocations!S51/1000</f>
        <v>-6255.47356663434</v>
      </c>
    </row>
    <row r="17" customFormat="false" ht="15" hidden="false" customHeight="false" outlineLevel="0" collapsed="false">
      <c r="C17" s="43"/>
      <c r="D17" s="43"/>
      <c r="E17" s="43"/>
      <c r="F17" s="43"/>
      <c r="G17" s="43"/>
    </row>
    <row r="18" customFormat="false" ht="15" hidden="false" customHeight="false" outlineLevel="0" collapsed="false">
      <c r="A18" s="0" t="s">
        <v>493</v>
      </c>
      <c r="C18" s="43" t="n">
        <f aca="false">+'Exec Summ'!D33</f>
        <v>-3138</v>
      </c>
      <c r="D18" s="43" t="n">
        <f aca="false">+'Exec Summ'!F33</f>
        <v>-3138</v>
      </c>
      <c r="E18" s="43" t="n">
        <f aca="false">+'Exec Summ'!H33</f>
        <v>-6031</v>
      </c>
      <c r="F18" s="43" t="n">
        <f aca="false">+'Exec Summ'!J33</f>
        <v>-6008</v>
      </c>
      <c r="G18" s="43" t="n">
        <f aca="false">+'Exec Summ'!L33</f>
        <v>-6255</v>
      </c>
    </row>
    <row r="19" customFormat="false" ht="15" hidden="false" customHeight="false" outlineLevel="0" collapsed="false">
      <c r="C19" s="43"/>
      <c r="D19" s="43"/>
      <c r="E19" s="43"/>
      <c r="F19" s="43"/>
      <c r="G19" s="43"/>
    </row>
    <row r="20" customFormat="false" ht="15" hidden="false" customHeight="false" outlineLevel="0" collapsed="false">
      <c r="A20" s="0" t="s">
        <v>494</v>
      </c>
      <c r="C20" s="43"/>
      <c r="D20" s="43"/>
      <c r="E20" s="43" t="n">
        <f aca="false">SUM('MSA  Interface'!F2:F36)/1000</f>
        <v>-5218.21993</v>
      </c>
      <c r="F20" s="43" t="n">
        <f aca="false">SUM('MSA  Interface'!H43:H74)/1000</f>
        <v>-5333.3306735924</v>
      </c>
      <c r="G20" s="43" t="n">
        <f aca="false">SUM('MSA  Interface'!I43:I74)/1000</f>
        <v>-5552.6113681361</v>
      </c>
    </row>
    <row r="23" customFormat="false" ht="15" hidden="false" customHeight="false" outlineLevel="0" collapsed="false">
      <c r="I23" s="4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F2:K2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C32" activeCellId="0" sqref="C32"/>
    </sheetView>
  </sheetViews>
  <sheetFormatPr defaultColWidth="8.90234375" defaultRowHeight="15" customHeight="true" zeroHeight="false" outlineLevelRow="0" outlineLevelCol="0"/>
  <cols>
    <col collapsed="false" customWidth="true" hidden="false" outlineLevel="0" max="15" min="15" style="0" width="5.99"/>
  </cols>
  <sheetData>
    <row r="2" customFormat="false" ht="18" hidden="false" customHeight="false" outlineLevel="0" collapsed="false">
      <c r="F2" s="25" t="str">
        <f aca="false">+Intro!C3</f>
        <v>Research Group - Kaminski</v>
      </c>
      <c r="G2" s="25"/>
      <c r="H2" s="25"/>
      <c r="I2" s="25"/>
      <c r="J2" s="25"/>
      <c r="K2" s="25"/>
    </row>
  </sheetData>
  <mergeCells count="1">
    <mergeCell ref="F2:K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&amp;R&amp;8&amp;F&amp;A
&amp;D&amp;T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3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393" width="17.32"/>
    <col collapsed="false" customWidth="false" hidden="false" outlineLevel="0" max="3" min="2" style="393" width="8.88"/>
    <col collapsed="false" customWidth="true" hidden="false" outlineLevel="0" max="4" min="4" style="393" width="5.77"/>
    <col collapsed="false" customWidth="true" hidden="false" outlineLevel="0" max="5" min="5" style="393" width="16.1"/>
    <col collapsed="false" customWidth="false" hidden="false" outlineLevel="0" max="7" min="6" style="393" width="8.88"/>
    <col collapsed="false" customWidth="true" hidden="false" outlineLevel="0" max="8" min="8" style="393" width="3.21"/>
    <col collapsed="false" customWidth="true" hidden="false" outlineLevel="0" max="9" min="9" style="393" width="12.88"/>
    <col collapsed="false" customWidth="false" hidden="false" outlineLevel="0" max="10" min="10" style="393" width="8.88"/>
    <col collapsed="false" customWidth="true" hidden="false" outlineLevel="0" max="11" min="11" style="393" width="12.88"/>
    <col collapsed="false" customWidth="false" hidden="false" outlineLevel="0" max="257" min="12" style="393" width="8.88"/>
  </cols>
  <sheetData>
    <row r="1" customFormat="false" ht="18" hidden="false" customHeight="false" outlineLevel="0" collapsed="false">
      <c r="A1" s="394" t="s">
        <v>495</v>
      </c>
      <c r="B1" s="394"/>
      <c r="C1" s="394"/>
      <c r="D1" s="394"/>
      <c r="E1" s="394"/>
      <c r="F1" s="394"/>
      <c r="G1" s="394"/>
      <c r="H1" s="394"/>
      <c r="I1" s="394"/>
      <c r="J1" s="394"/>
      <c r="K1" s="395" t="n">
        <f aca="true">NOW()</f>
        <v>45926.9775430087</v>
      </c>
    </row>
    <row r="3" customFormat="false" ht="15.75" hidden="false" customHeight="false" outlineLevel="0" collapsed="false">
      <c r="A3" s="396" t="s">
        <v>496</v>
      </c>
    </row>
    <row r="4" customFormat="false" ht="15" hidden="false" customHeight="false" outlineLevel="0" collapsed="false">
      <c r="A4" s="393" t="s">
        <v>497</v>
      </c>
      <c r="E4" s="397"/>
    </row>
    <row r="5" customFormat="false" ht="15" hidden="false" customHeight="false" outlineLevel="0" collapsed="false">
      <c r="A5" s="393" t="s">
        <v>498</v>
      </c>
      <c r="E5" s="398"/>
    </row>
    <row r="6" customFormat="false" ht="15" hidden="false" customHeight="false" outlineLevel="0" collapsed="false">
      <c r="A6" s="399"/>
      <c r="E6" s="400"/>
    </row>
    <row r="7" customFormat="false" ht="15.75" hidden="false" customHeight="false" outlineLevel="0" collapsed="false">
      <c r="A7" s="396" t="s">
        <v>499</v>
      </c>
      <c r="E7" s="400"/>
    </row>
    <row r="8" customFormat="false" ht="15" hidden="false" customHeight="false" outlineLevel="0" collapsed="false">
      <c r="A8" s="393" t="s">
        <v>497</v>
      </c>
      <c r="E8" s="400"/>
    </row>
    <row r="9" customFormat="false" ht="15" hidden="false" customHeight="false" outlineLevel="0" collapsed="false">
      <c r="A9" s="393" t="s">
        <v>500</v>
      </c>
      <c r="E9" s="397"/>
    </row>
    <row r="10" customFormat="false" ht="15" hidden="false" customHeight="false" outlineLevel="0" collapsed="false">
      <c r="A10" s="401" t="s">
        <v>501</v>
      </c>
      <c r="E10" s="398"/>
    </row>
    <row r="11" customFormat="false" ht="15" hidden="false" customHeight="false" outlineLevel="0" collapsed="false">
      <c r="A11" s="401" t="s">
        <v>502</v>
      </c>
      <c r="E11" s="397"/>
    </row>
    <row r="12" customFormat="false" ht="15" hidden="false" customHeight="false" outlineLevel="0" collapsed="false">
      <c r="A12" s="402"/>
      <c r="E12" s="397"/>
    </row>
    <row r="13" customFormat="false" ht="15.75" hidden="false" customHeight="false" outlineLevel="0" collapsed="false">
      <c r="A13" s="396" t="s">
        <v>503</v>
      </c>
      <c r="E13" s="397"/>
    </row>
    <row r="14" customFormat="false" ht="15" hidden="false" customHeight="false" outlineLevel="0" collapsed="false">
      <c r="A14" s="393" t="s">
        <v>497</v>
      </c>
      <c r="E14" s="397"/>
      <c r="I14" s="399"/>
    </row>
    <row r="15" customFormat="false" ht="15" hidden="false" customHeight="false" outlineLevel="0" collapsed="false">
      <c r="A15" s="393" t="s">
        <v>504</v>
      </c>
      <c r="E15" s="398"/>
    </row>
    <row r="16" customFormat="false" ht="15" hidden="false" customHeight="false" outlineLevel="0" collapsed="false">
      <c r="A16" s="393" t="s">
        <v>505</v>
      </c>
      <c r="E16" s="397"/>
    </row>
    <row r="17" customFormat="false" ht="15" hidden="false" customHeight="false" outlineLevel="0" collapsed="false">
      <c r="E17" s="397"/>
    </row>
    <row r="18" customFormat="false" ht="15.75" hidden="false" customHeight="false" outlineLevel="0" collapsed="false">
      <c r="A18" s="396" t="s">
        <v>506</v>
      </c>
      <c r="E18" s="397"/>
    </row>
    <row r="19" customFormat="false" ht="15" hidden="false" customHeight="false" outlineLevel="0" collapsed="false">
      <c r="A19" s="393" t="s">
        <v>507</v>
      </c>
      <c r="E19" s="397"/>
    </row>
    <row r="20" customFormat="false" ht="15" hidden="false" customHeight="false" outlineLevel="0" collapsed="false">
      <c r="A20" s="393" t="s">
        <v>508</v>
      </c>
      <c r="E20" s="397"/>
    </row>
    <row r="21" customFormat="false" ht="15" hidden="false" customHeight="false" outlineLevel="0" collapsed="false">
      <c r="A21" s="393" t="s">
        <v>509</v>
      </c>
      <c r="E21" s="397"/>
    </row>
    <row r="22" customFormat="false" ht="15" hidden="false" customHeight="false" outlineLevel="0" collapsed="false">
      <c r="E22" s="397"/>
    </row>
    <row r="23" customFormat="false" ht="15.75" hidden="false" customHeight="false" outlineLevel="0" collapsed="false">
      <c r="A23" s="396" t="s">
        <v>510</v>
      </c>
      <c r="E23" s="397"/>
    </row>
    <row r="24" customFormat="false" ht="15" hidden="false" customHeight="false" outlineLevel="0" collapsed="false">
      <c r="A24" s="393" t="s">
        <v>497</v>
      </c>
      <c r="E24" s="398"/>
    </row>
    <row r="25" customFormat="false" ht="15" hidden="false" customHeight="false" outlineLevel="0" collapsed="false">
      <c r="A25" s="393" t="s">
        <v>511</v>
      </c>
      <c r="E25" s="397"/>
    </row>
    <row r="26" customFormat="false" ht="15" hidden="false" customHeight="false" outlineLevel="0" collapsed="false">
      <c r="A26" s="393" t="s">
        <v>509</v>
      </c>
      <c r="E26" s="397"/>
    </row>
    <row r="27" customFormat="false" ht="15" hidden="false" customHeight="false" outlineLevel="0" collapsed="false">
      <c r="E27" s="397"/>
    </row>
    <row r="28" customFormat="false" ht="15.75" hidden="false" customHeight="false" outlineLevel="0" collapsed="false">
      <c r="A28" s="396" t="s">
        <v>512</v>
      </c>
      <c r="E28" s="397"/>
    </row>
    <row r="29" customFormat="false" ht="15" hidden="false" customHeight="false" outlineLevel="0" collapsed="false">
      <c r="A29" s="393" t="s">
        <v>497</v>
      </c>
      <c r="E29" s="397"/>
    </row>
    <row r="30" customFormat="false" ht="15" hidden="false" customHeight="false" outlineLevel="0" collapsed="false">
      <c r="A30" s="393" t="s">
        <v>106</v>
      </c>
      <c r="E30" s="397"/>
    </row>
    <row r="31" customFormat="false" ht="15" hidden="false" customHeight="false" outlineLevel="0" collapsed="false">
      <c r="A31" s="393" t="s">
        <v>513</v>
      </c>
    </row>
    <row r="32" customFormat="false" ht="15" hidden="false" customHeight="false" outlineLevel="0" collapsed="false">
      <c r="A32" s="393" t="s">
        <v>514</v>
      </c>
    </row>
    <row r="34" customFormat="false" ht="15" hidden="false" customHeight="false" outlineLevel="0" collapsed="false">
      <c r="A34" s="403"/>
      <c r="E34" s="399"/>
    </row>
    <row r="35" customFormat="false" ht="15" hidden="false" customHeight="false" outlineLevel="0" collapsed="false">
      <c r="A35" s="393" t="s">
        <v>515</v>
      </c>
    </row>
  </sheetData>
  <mergeCells count="1">
    <mergeCell ref="A1:J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&amp;R&amp;8&amp;F&amp;A
&amp;D&amp;T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 macro="XLS.Module1.GoTO_Detail">
                <anchor moveWithCells="true" sizeWithCells="false">
                  <from>
                    <xdr:col>1</xdr:col>
                    <xdr:colOff>421920</xdr:colOff>
                    <xdr:row>1</xdr:row>
                    <xdr:rowOff>171000</xdr:rowOff>
                  </from>
                  <to>
                    <xdr:col>3</xdr:col>
                    <xdr:colOff>403560</xdr:colOff>
                    <xdr:row>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7">
              <controlPr defaultSize="0" print="false" autoFill="0" autoPict="0" macro="XLS.Module1.GoTO_Exhibit_A">
                <anchor moveWithCells="true" sizeWithCells="false">
                  <from>
                    <xdr:col>1</xdr:col>
                    <xdr:colOff>365400</xdr:colOff>
                    <xdr:row>22</xdr:row>
                    <xdr:rowOff>86040</xdr:rowOff>
                  </from>
                  <to>
                    <xdr:col>3</xdr:col>
                    <xdr:colOff>347400</xdr:colOff>
                    <xdr:row>25</xdr:row>
                    <xdr:rowOff>181080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8">
              <controlPr defaultSize="0" print="false" autoFill="0" autoPict="0" macro="XLS.Module1.GoTO_Headcount">
                <anchor moveWithCells="true" sizeWithCells="false">
                  <from>
                    <xdr:col>1</xdr:col>
                    <xdr:colOff>337680</xdr:colOff>
                    <xdr:row>27</xdr:row>
                    <xdr:rowOff>152280</xdr:rowOff>
                  </from>
                  <to>
                    <xdr:col>3</xdr:col>
                    <xdr:colOff>319320</xdr:colOff>
                    <xdr:row>31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9">
              <controlPr defaultSize="0" print="false" autoFill="0" autoPict="0" macro="XLS.Module1.GoTO_Capital">
                <anchor moveWithCells="true" sizeWithCells="false">
                  <from>
                    <xdr:col>1</xdr:col>
                    <xdr:colOff>393840</xdr:colOff>
                    <xdr:row>11</xdr:row>
                    <xdr:rowOff>171000</xdr:rowOff>
                  </from>
                  <to>
                    <xdr:col>3</xdr:col>
                    <xdr:colOff>384480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3">
              <controlPr defaultSize="0" print="false" autoFill="0" autoPict="0" macro="XLS.Module1.GoTO_Exec_Summ">
                <anchor moveWithCells="true" sizeWithCells="false">
                  <from>
                    <xdr:col>1</xdr:col>
                    <xdr:colOff>365400</xdr:colOff>
                    <xdr:row>17</xdr:row>
                    <xdr:rowOff>38160</xdr:rowOff>
                  </from>
                  <to>
                    <xdr:col>3</xdr:col>
                    <xdr:colOff>347400</xdr:colOff>
                    <xdr:row>20</xdr:row>
                    <xdr:rowOff>133200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4">
              <controlPr defaultSize="0" print="false" autoFill="0" autoPict="0" macro="XLS.Module2.Print_Executive_Summary">
                <anchor moveWithCells="true" sizeWithCells="false">
                  <from>
                    <xdr:col>4</xdr:col>
                    <xdr:colOff>1135800</xdr:colOff>
                    <xdr:row>17</xdr:row>
                    <xdr:rowOff>28800</xdr:rowOff>
                  </from>
                  <to>
                    <xdr:col>6</xdr:col>
                    <xdr:colOff>637920</xdr:colOff>
                    <xdr:row>20</xdr:row>
                    <xdr:rowOff>123480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5">
              <controlPr defaultSize="0" print="false" autoFill="0" autoPict="0" macro="XLS.Module1.GoTO_Budget_Interface">
                <anchor moveWithCells="true" sizeWithCells="false">
                  <from>
                    <xdr:col>1</xdr:col>
                    <xdr:colOff>375120</xdr:colOff>
                    <xdr:row>33</xdr:row>
                    <xdr:rowOff>9720</xdr:rowOff>
                  </from>
                  <to>
                    <xdr:col>3</xdr:col>
                    <xdr:colOff>365760</xdr:colOff>
                    <xdr:row>36</xdr:row>
                    <xdr:rowOff>114480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6">
              <controlPr defaultSize="0" print="false" autoFill="0" autoPict="0" macro="XLS.Module4.Print_EIS">
                <anchor moveWithCells="true" sizeWithCells="false">
                  <from>
                    <xdr:col>4</xdr:col>
                    <xdr:colOff>1116000</xdr:colOff>
                    <xdr:row>22</xdr:row>
                    <xdr:rowOff>104760</xdr:rowOff>
                  </from>
                  <to>
                    <xdr:col>6</xdr:col>
                    <xdr:colOff>619560</xdr:colOff>
                    <xdr:row>25</xdr:row>
                    <xdr:rowOff>190440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7">
              <controlPr defaultSize="0" print="false" autoFill="0" autoPict="0" macro="XLS.Module5.Print_detail">
                <anchor moveWithCells="true" sizeWithCells="false">
                  <from>
                    <xdr:col>4</xdr:col>
                    <xdr:colOff>1172880</xdr:colOff>
                    <xdr:row>2</xdr:row>
                    <xdr:rowOff>0</xdr:rowOff>
                  </from>
                  <to>
                    <xdr:col>6</xdr:col>
                    <xdr:colOff>675720</xdr:colOff>
                    <xdr:row>5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8">
              <controlPr defaultSize="0" print="false" autoFill="0" autoPict="0" macro="XLS.Module5.Print_all">
                <anchor moveWithCells="true" sizeWithCells="false">
                  <from>
                    <xdr:col>3</xdr:col>
                    <xdr:colOff>103320</xdr:colOff>
                    <xdr:row>38</xdr:row>
                    <xdr:rowOff>75960</xdr:rowOff>
                  </from>
                  <to>
                    <xdr:col>5</xdr:col>
                    <xdr:colOff>160560</xdr:colOff>
                    <xdr:row>41</xdr:row>
                    <xdr:rowOff>162360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19">
              <controlPr defaultSize="0" print="false" autoFill="0" autoPict="0" macro="XLS.Module2.Print_Budget_System_file">
                <anchor moveWithCells="true" sizeWithCells="false">
                  <from>
                    <xdr:col>4</xdr:col>
                    <xdr:colOff>1116000</xdr:colOff>
                    <xdr:row>33</xdr:row>
                    <xdr:rowOff>28440</xdr:rowOff>
                  </from>
                  <to>
                    <xdr:col>6</xdr:col>
                    <xdr:colOff>628920</xdr:colOff>
                    <xdr:row>36</xdr:row>
                    <xdr:rowOff>133200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0">
              <controlPr defaultSize="0" print="false" autoFill="0" autoPict="0" macro="XLS.Module2.Print_Headcount">
                <anchor moveWithCells="true" sizeWithCells="false">
                  <from>
                    <xdr:col>4</xdr:col>
                    <xdr:colOff>1116000</xdr:colOff>
                    <xdr:row>27</xdr:row>
                    <xdr:rowOff>123480</xdr:rowOff>
                  </from>
                  <to>
                    <xdr:col>6</xdr:col>
                    <xdr:colOff>628920</xdr:colOff>
                    <xdr:row>31</xdr:row>
                    <xdr:rowOff>28080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1">
              <controlPr defaultSize="0" print="false" autoFill="0" autoPict="0" macro="XLS.Module2.Print_capital">
                <anchor moveWithCells="true" sizeWithCells="false">
                  <from>
                    <xdr:col>4</xdr:col>
                    <xdr:colOff>1154520</xdr:colOff>
                    <xdr:row>11</xdr:row>
                    <xdr:rowOff>142560</xdr:rowOff>
                  </from>
                  <to>
                    <xdr:col>6</xdr:col>
                    <xdr:colOff>656640</xdr:colOff>
                    <xdr:row>15</xdr:row>
                    <xdr:rowOff>57240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3">
              <controlPr defaultSize="0" print="false" autoFill="0" autoPict="0" macro="XLS.Module3.GOTO_DIST">
                <anchor moveWithCells="true" sizeWithCells="false">
                  <from>
                    <xdr:col>1</xdr:col>
                    <xdr:colOff>421920</xdr:colOff>
                    <xdr:row>6</xdr:row>
                    <xdr:rowOff>142920</xdr:rowOff>
                  </from>
                  <to>
                    <xdr:col>3</xdr:col>
                    <xdr:colOff>403560</xdr:colOff>
                    <xdr:row>10</xdr:row>
                    <xdr:rowOff>47880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5" r:id="rId17" name="Button 24">
              <controlPr defaultSize="0" print="false" autoFill="0" autoPict="0" macro="XLS.Module2.Print_Distributions">
                <anchor moveWithCells="true" sizeWithCells="false">
                  <from>
                    <xdr:col>4</xdr:col>
                    <xdr:colOff>1163520</xdr:colOff>
                    <xdr:row>6</xdr:row>
                    <xdr:rowOff>162000</xdr:rowOff>
                  </from>
                  <to>
                    <xdr:col>6</xdr:col>
                    <xdr:colOff>666360</xdr:colOff>
                    <xdr:row>10</xdr:row>
                    <xdr:rowOff>75960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10" colorId="64" zoomScale="75" zoomScaleNormal="75" zoomScalePageLayoutView="100" workbookViewId="0">
      <selection pane="topLeft" activeCell="A1" activeCellId="0" sqref="A1"/>
    </sheetView>
  </sheetViews>
  <sheetFormatPr defaultColWidth="8.65625" defaultRowHeight="15" customHeight="true" zeroHeight="false" outlineLevelRow="0" outlineLevelCol="0"/>
  <cols>
    <col collapsed="false" customWidth="true" hidden="false" outlineLevel="0" max="1" min="1" style="18" width="5.99"/>
    <col collapsed="false" customWidth="true" hidden="false" outlineLevel="0" max="2" min="2" style="18" width="21.21"/>
    <col collapsed="false" customWidth="true" hidden="false" outlineLevel="0" max="3" min="3" style="18" width="4.21"/>
    <col collapsed="false" customWidth="false" hidden="false" outlineLevel="0" max="4" min="4" style="18" width="8.65"/>
    <col collapsed="false" customWidth="true" hidden="false" outlineLevel="0" max="5" min="5" style="18" width="2.77"/>
    <col collapsed="false" customWidth="false" hidden="false" outlineLevel="0" max="6" min="6" style="18" width="8.65"/>
    <col collapsed="false" customWidth="true" hidden="false" outlineLevel="0" max="7" min="7" style="19" width="3.32"/>
    <col collapsed="false" customWidth="false" hidden="false" outlineLevel="0" max="8" min="8" style="18" width="8.65"/>
    <col collapsed="false" customWidth="true" hidden="false" outlineLevel="0" max="9" min="9" style="18" width="2.77"/>
    <col collapsed="false" customWidth="false" hidden="false" outlineLevel="0" max="10" min="10" style="18" width="8.65"/>
    <col collapsed="false" customWidth="true" hidden="false" outlineLevel="0" max="11" min="11" style="18" width="2.77"/>
    <col collapsed="false" customWidth="false" hidden="false" outlineLevel="0" max="12" min="12" style="18" width="8.65"/>
    <col collapsed="false" customWidth="true" hidden="false" outlineLevel="0" max="13" min="13" style="18" width="2.44"/>
    <col collapsed="false" customWidth="false" hidden="false" outlineLevel="0" max="14" min="14" style="18" width="8.65"/>
    <col collapsed="false" customWidth="true" hidden="false" outlineLevel="0" max="15" min="15" style="18" width="3.44"/>
    <col collapsed="false" customWidth="true" hidden="false" outlineLevel="0" max="16" min="16" style="18" width="3.21"/>
    <col collapsed="false" customWidth="true" hidden="false" outlineLevel="0" max="17" min="17" style="18" width="12.99"/>
    <col collapsed="false" customWidth="false" hidden="false" outlineLevel="0" max="257" min="18" style="18" width="8.65"/>
  </cols>
  <sheetData>
    <row r="1" customFormat="false" ht="15" hidden="false" customHeight="false" outlineLevel="0" collapsed="false">
      <c r="A1" s="20" t="n">
        <f aca="false">+Intro!C4</f>
        <v>11</v>
      </c>
      <c r="B1" s="21" t="n">
        <f aca="false">+Intro!F4</f>
        <v>100038</v>
      </c>
    </row>
    <row r="2" customFormat="false" ht="18" hidden="false" customHeight="false" outlineLevel="0" collapsed="false">
      <c r="A2" s="22"/>
      <c r="B2" s="23"/>
      <c r="C2" s="23"/>
      <c r="D2" s="23"/>
      <c r="E2" s="23"/>
      <c r="F2" s="23"/>
      <c r="G2" s="24"/>
      <c r="H2" s="23"/>
      <c r="I2" s="23"/>
      <c r="J2" s="23"/>
      <c r="K2" s="23"/>
      <c r="L2" s="23"/>
    </row>
    <row r="3" customFormat="false" ht="18" hidden="false" customHeight="false" outlineLevel="0" collapsed="false">
      <c r="A3" s="25" t="str">
        <f aca="false">+Intro!C3</f>
        <v>Research Group - Kaminski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</row>
    <row r="4" customFormat="false" ht="18" hidden="false" customHeight="false" outlineLevel="0" collapsed="false">
      <c r="A4" s="25" t="s">
        <v>43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</row>
    <row r="5" customFormat="false" ht="18" hidden="false" customHeight="false" outlineLevel="0" collapsed="false">
      <c r="A5" s="25" t="s">
        <v>44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</row>
    <row r="6" customFormat="false" ht="15.75" hidden="false" customHeight="false" outlineLevel="0" collapsed="false">
      <c r="A6" s="27" t="s">
        <v>45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</row>
    <row r="7" customFormat="false" ht="15" hidden="false" customHeight="false" outlineLevel="0" collapsed="false">
      <c r="B7" s="28"/>
    </row>
    <row r="8" customFormat="false" ht="15" hidden="false" customHeight="false" outlineLevel="0" collapsed="false">
      <c r="D8" s="18" t="s">
        <v>46</v>
      </c>
    </row>
    <row r="9" customFormat="false" ht="15" hidden="false" customHeight="false" outlineLevel="0" collapsed="false">
      <c r="D9" s="29" t="n">
        <v>1999</v>
      </c>
      <c r="E9" s="29"/>
      <c r="F9" s="29" t="n">
        <v>1999</v>
      </c>
      <c r="G9" s="30"/>
      <c r="H9" s="31" t="s">
        <v>47</v>
      </c>
      <c r="I9" s="31"/>
      <c r="J9" s="31"/>
      <c r="K9" s="31"/>
      <c r="L9" s="31"/>
    </row>
    <row r="10" customFormat="false" ht="15" hidden="false" customHeight="false" outlineLevel="0" collapsed="false">
      <c r="A10" s="32"/>
      <c r="B10" s="32" t="s">
        <v>48</v>
      </c>
      <c r="D10" s="31" t="s">
        <v>49</v>
      </c>
      <c r="E10" s="31"/>
      <c r="F10" s="31" t="s">
        <v>50</v>
      </c>
      <c r="G10" s="30"/>
      <c r="H10" s="31" t="n">
        <v>2000</v>
      </c>
      <c r="I10" s="31"/>
      <c r="J10" s="31" t="n">
        <v>2001</v>
      </c>
      <c r="K10" s="31"/>
      <c r="L10" s="31" t="n">
        <v>2002</v>
      </c>
    </row>
    <row r="11" customFormat="false" ht="7.15" hidden="false" customHeight="true" outlineLevel="0" collapsed="false"/>
    <row r="12" customFormat="false" ht="15" hidden="false" customHeight="false" outlineLevel="0" collapsed="false">
      <c r="A12" s="18" t="s">
        <v>51</v>
      </c>
      <c r="D12" s="33" t="n">
        <f aca="false">ROUND(+Detail!D35/1000,0)</f>
        <v>1990</v>
      </c>
      <c r="E12" s="33"/>
      <c r="F12" s="33" t="n">
        <f aca="false">ROUND(+Detail!E35/1000,0)</f>
        <v>2572</v>
      </c>
      <c r="G12" s="34"/>
      <c r="H12" s="33" t="n">
        <f aca="false">ROUND(+Detail!R35/1000,0)</f>
        <v>4563</v>
      </c>
      <c r="I12" s="33"/>
      <c r="J12" s="33" t="n">
        <f aca="false">ROUND(+Detail!S35/1000,0)</f>
        <v>4434</v>
      </c>
      <c r="K12" s="33"/>
      <c r="L12" s="33" t="n">
        <f aca="false">ROUND(+Detail!T35/1000,0)</f>
        <v>4611</v>
      </c>
      <c r="M12" s="33"/>
      <c r="N12" s="33"/>
      <c r="O12" s="33"/>
      <c r="P12" s="33"/>
      <c r="Q12" s="35" t="s">
        <v>52</v>
      </c>
      <c r="R12" s="36" t="n">
        <f aca="false">ROUND(+Detail!D341/1000,0)</f>
        <v>3138</v>
      </c>
      <c r="S12" s="33"/>
    </row>
    <row r="13" customFormat="false" ht="15" hidden="false" customHeight="false" outlineLevel="0" collapsed="false">
      <c r="A13" s="18" t="s">
        <v>53</v>
      </c>
      <c r="D13" s="33" t="n">
        <f aca="false">ROUND(+Detail!D76/1000,0)</f>
        <v>132</v>
      </c>
      <c r="E13" s="33"/>
      <c r="F13" s="33" t="n">
        <f aca="false">ROUND(+Detail!E76/1000,0)</f>
        <v>263</v>
      </c>
      <c r="G13" s="34"/>
      <c r="H13" s="33" t="n">
        <f aca="false">ROUND(+Detail!R76/1000,0)</f>
        <v>254</v>
      </c>
      <c r="I13" s="33"/>
      <c r="J13" s="33" t="n">
        <f aca="false">ROUND(+Detail!S76/1000,0)</f>
        <v>262</v>
      </c>
      <c r="K13" s="33"/>
      <c r="L13" s="33" t="n">
        <f aca="false">ROUND(+Detail!T76/1000,0)</f>
        <v>275</v>
      </c>
      <c r="M13" s="33"/>
      <c r="N13" s="33"/>
      <c r="O13" s="33"/>
      <c r="P13" s="33"/>
      <c r="Q13" s="37" t="s">
        <v>54</v>
      </c>
      <c r="R13" s="38" t="n">
        <f aca="false">ROUND(+Detail!E341/1000,0)</f>
        <v>4281</v>
      </c>
      <c r="S13" s="33"/>
    </row>
    <row r="14" customFormat="false" ht="15" hidden="false" customHeight="false" outlineLevel="0" collapsed="false">
      <c r="A14" s="18" t="s">
        <v>55</v>
      </c>
      <c r="M14" s="33"/>
      <c r="N14" s="33"/>
      <c r="O14" s="33"/>
      <c r="P14" s="33"/>
      <c r="Q14" s="37" t="s">
        <v>56</v>
      </c>
      <c r="R14" s="38" t="n">
        <f aca="false">ROUND(+Detail!R341/1000,0)</f>
        <v>6777</v>
      </c>
      <c r="S14" s="33"/>
    </row>
    <row r="15" customFormat="false" ht="15" hidden="false" customHeight="false" outlineLevel="0" collapsed="false">
      <c r="A15" s="18" t="s">
        <v>57</v>
      </c>
      <c r="D15" s="33" t="n">
        <f aca="false">ROUND(+Detail!D190/1000,0)</f>
        <v>22</v>
      </c>
      <c r="E15" s="33"/>
      <c r="F15" s="33" t="n">
        <f aca="false">ROUND(+Detail!E190/1000,0)</f>
        <v>53</v>
      </c>
      <c r="G15" s="34"/>
      <c r="H15" s="33" t="n">
        <f aca="false">ROUND(+Detail!R190/1000,0)</f>
        <v>94</v>
      </c>
      <c r="I15" s="33"/>
      <c r="J15" s="33" t="n">
        <f aca="false">ROUND(+Detail!S190/1000,0)</f>
        <v>98</v>
      </c>
      <c r="K15" s="33"/>
      <c r="L15" s="33" t="n">
        <f aca="false">ROUND(+Detail!T190/1000,0)</f>
        <v>103</v>
      </c>
      <c r="M15" s="33"/>
      <c r="N15" s="33"/>
      <c r="O15" s="33"/>
      <c r="P15" s="33"/>
      <c r="Q15" s="37" t="s">
        <v>58</v>
      </c>
      <c r="R15" s="38" t="n">
        <f aca="false">ROUND(+Detail!S341/1000,0)</f>
        <v>6751</v>
      </c>
      <c r="S15" s="33"/>
    </row>
    <row r="16" customFormat="false" ht="15" hidden="false" customHeight="false" outlineLevel="0" collapsed="false">
      <c r="A16" s="18" t="s">
        <v>59</v>
      </c>
      <c r="D16" s="33" t="n">
        <f aca="false">ROUND((+Detail!D130+Detail!D134+Detail!D138+Detail!D142)/1000,0)</f>
        <v>118</v>
      </c>
      <c r="E16" s="33"/>
      <c r="F16" s="33" t="n">
        <f aca="false">ROUND((+Detail!E130+Detail!E134+Detail!E138+Detail!E142)/1000,0)</f>
        <v>72</v>
      </c>
      <c r="G16" s="34"/>
      <c r="H16" s="33" t="n">
        <f aca="false">ROUND((+Detail!R130+Detail!R134+Detail!R138+Detail!R142)/1000,0)</f>
        <v>199</v>
      </c>
      <c r="I16" s="33"/>
      <c r="J16" s="33" t="n">
        <f aca="false">ROUND((+Detail!S130+Detail!S134+Detail!S138+Detail!S142)/1000,0)</f>
        <v>205</v>
      </c>
      <c r="K16" s="33"/>
      <c r="L16" s="33" t="n">
        <f aca="false">ROUND((+Detail!T130+Detail!T134+Detail!T138+Detail!T142)/1000,0)</f>
        <v>215</v>
      </c>
      <c r="M16" s="33"/>
      <c r="N16" s="33"/>
      <c r="O16" s="33"/>
      <c r="P16" s="33"/>
      <c r="Q16" s="39" t="s">
        <v>60</v>
      </c>
      <c r="R16" s="40" t="n">
        <f aca="false">ROUND(+Detail!T341/1000,0)</f>
        <v>7029</v>
      </c>
      <c r="S16" s="33"/>
    </row>
    <row r="17" customFormat="false" ht="15" hidden="false" customHeight="false" outlineLevel="0" collapsed="false">
      <c r="A17" s="18" t="s">
        <v>61</v>
      </c>
      <c r="D17" s="33" t="n">
        <f aca="false">ROUND((+Detail!D194+Detail!D198)/1000,0)</f>
        <v>0</v>
      </c>
      <c r="E17" s="33"/>
      <c r="F17" s="33" t="n">
        <f aca="false">ROUND((+Detail!E194+Detail!E198)/1000,0)</f>
        <v>0</v>
      </c>
      <c r="G17" s="34"/>
      <c r="H17" s="33" t="n">
        <f aca="false">ROUND((+Detail!R194+Detail!R198)/1000,0)</f>
        <v>2</v>
      </c>
      <c r="I17" s="33"/>
      <c r="J17" s="33" t="n">
        <f aca="false">ROUND((+Detail!S194+Detail!S198)/1000,0)</f>
        <v>2</v>
      </c>
      <c r="K17" s="33"/>
      <c r="L17" s="33" t="n">
        <f aca="false">ROUND((+Detail!T194+Detail!T198)/1000,0)</f>
        <v>2</v>
      </c>
      <c r="M17" s="33"/>
      <c r="N17" s="33"/>
      <c r="O17" s="33"/>
      <c r="P17" s="33"/>
      <c r="Q17" s="34"/>
      <c r="R17" s="34"/>
      <c r="S17" s="33"/>
    </row>
    <row r="18" customFormat="false" ht="15" hidden="false" customHeight="false" outlineLevel="0" collapsed="false">
      <c r="A18" s="18" t="s">
        <v>62</v>
      </c>
      <c r="D18" s="33" t="n">
        <f aca="false">ROUND(+Detail!D110/1000,0)</f>
        <v>30</v>
      </c>
      <c r="E18" s="33"/>
      <c r="F18" s="33" t="n">
        <f aca="false">ROUND(+Detail!E110/1000,0)</f>
        <v>0</v>
      </c>
      <c r="G18" s="34"/>
      <c r="H18" s="33" t="n">
        <f aca="false">ROUND(+Detail!R110/1000,0)</f>
        <v>76</v>
      </c>
      <c r="I18" s="33"/>
      <c r="J18" s="33" t="n">
        <f aca="false">ROUND(+Detail!S110/1000,0)</f>
        <v>78</v>
      </c>
      <c r="K18" s="33"/>
      <c r="L18" s="33" t="n">
        <f aca="false">ROUND(+Detail!T110/1000,0)</f>
        <v>82</v>
      </c>
      <c r="M18" s="33"/>
      <c r="N18" s="33"/>
      <c r="O18" s="33"/>
      <c r="P18" s="33"/>
      <c r="S18" s="33"/>
    </row>
    <row r="19" customFormat="false" ht="15" hidden="false" customHeight="false" outlineLevel="0" collapsed="false">
      <c r="A19" s="18" t="s">
        <v>63</v>
      </c>
      <c r="D19" s="33" t="n">
        <f aca="false">ROUND(+Detail!D82/1000,0)</f>
        <v>35</v>
      </c>
      <c r="E19" s="33"/>
      <c r="F19" s="33" t="n">
        <f aca="false">ROUND(+Detail!E82/1000,0)</f>
        <v>7</v>
      </c>
      <c r="G19" s="34"/>
      <c r="H19" s="33" t="n">
        <f aca="false">ROUND(+Detail!R82/1000,0)</f>
        <v>36</v>
      </c>
      <c r="I19" s="33"/>
      <c r="J19" s="33" t="n">
        <f aca="false">ROUND(+Detail!S82/1000,0)</f>
        <v>37</v>
      </c>
      <c r="K19" s="33"/>
      <c r="L19" s="33" t="n">
        <f aca="false">ROUND(+Detail!T82/1000,0)</f>
        <v>39</v>
      </c>
      <c r="M19" s="33"/>
      <c r="N19" s="33"/>
      <c r="O19" s="33"/>
      <c r="P19" s="33"/>
    </row>
    <row r="20" customFormat="false" ht="15" hidden="false" customHeight="false" outlineLevel="0" collapsed="false">
      <c r="A20" s="18" t="s">
        <v>64</v>
      </c>
      <c r="D20" s="18" t="n">
        <f aca="false">ROUND(Detail!D212/1000,0)-'Exec Summ'!D15-'Exec Summ'!D16-'Exec Summ'!D17-'Exec Summ'!D18-'Exec Summ'!D19</f>
        <v>57</v>
      </c>
      <c r="F20" s="18" t="n">
        <f aca="false">ROUND(Detail!E212/1000,0)-'Exec Summ'!F15-'Exec Summ'!F16-'Exec Summ'!F17-'Exec Summ'!F18-'Exec Summ'!F19</f>
        <v>231</v>
      </c>
      <c r="G20" s="34"/>
      <c r="H20" s="18" t="n">
        <f aca="false">ROUND(Detail!R212/1000,0)-'Exec Summ'!H15-'Exec Summ'!H16-'Exec Summ'!H17-'Exec Summ'!H18-'Exec Summ'!H19</f>
        <v>4</v>
      </c>
      <c r="J20" s="18" t="n">
        <f aca="false">ROUND(Detail!S212/1000,0)-'Exec Summ'!J15-'Exec Summ'!J16-'Exec Summ'!J17-'Exec Summ'!J18-'Exec Summ'!J19</f>
        <v>5</v>
      </c>
      <c r="L20" s="18" t="n">
        <f aca="false">ROUND(Detail!T212/1000,0)-'Exec Summ'!L15-'Exec Summ'!L16-'Exec Summ'!L17-'Exec Summ'!L18-'Exec Summ'!L19</f>
        <v>5</v>
      </c>
      <c r="M20" s="33"/>
      <c r="N20" s="33"/>
      <c r="O20" s="33"/>
      <c r="P20" s="33"/>
      <c r="Q20" s="34"/>
      <c r="R20" s="34"/>
      <c r="S20" s="33"/>
    </row>
    <row r="21" customFormat="false" ht="15" hidden="false" customHeight="false" outlineLevel="0" collapsed="false">
      <c r="A21" s="18" t="s">
        <v>65</v>
      </c>
      <c r="D21" s="41" t="n">
        <f aca="false">ROUND(Detail!D339/1000,0)</f>
        <v>0</v>
      </c>
      <c r="E21" s="41"/>
      <c r="F21" s="41" t="n">
        <f aca="false">ROUND(Detail!E339/1000,0)</f>
        <v>0</v>
      </c>
      <c r="G21" s="34"/>
      <c r="H21" s="41" t="n">
        <f aca="false">ROUND(Detail!R339/1000,0)</f>
        <v>0</v>
      </c>
      <c r="I21" s="41"/>
      <c r="J21" s="41" t="n">
        <f aca="false">ROUND(Detail!S339/1000,0)</f>
        <v>0</v>
      </c>
      <c r="K21" s="41"/>
      <c r="L21" s="41" t="n">
        <f aca="false">ROUND(Detail!T339/1000,0)</f>
        <v>0</v>
      </c>
      <c r="M21" s="33"/>
      <c r="N21" s="33"/>
      <c r="O21" s="33"/>
      <c r="P21" s="33"/>
    </row>
    <row r="22" customFormat="false" ht="15" hidden="false" customHeight="false" outlineLevel="0" collapsed="false">
      <c r="D22" s="33"/>
      <c r="E22" s="33"/>
      <c r="F22" s="33"/>
      <c r="G22" s="34"/>
      <c r="H22" s="33"/>
      <c r="I22" s="33"/>
      <c r="J22" s="33"/>
      <c r="K22" s="33"/>
      <c r="L22" s="33"/>
      <c r="M22" s="33"/>
      <c r="N22" s="33"/>
      <c r="O22" s="33"/>
      <c r="P22" s="33"/>
      <c r="Q22" s="18" t="s">
        <v>51</v>
      </c>
      <c r="R22" s="34"/>
      <c r="S22" s="33" t="n">
        <f aca="false">+H12</f>
        <v>4563</v>
      </c>
    </row>
    <row r="23" customFormat="false" ht="15" hidden="false" customHeight="false" outlineLevel="0" collapsed="false">
      <c r="B23" s="18" t="s">
        <v>66</v>
      </c>
      <c r="D23" s="33" t="n">
        <f aca="false">SUM(D12:D21)</f>
        <v>2384</v>
      </c>
      <c r="E23" s="33"/>
      <c r="F23" s="33" t="n">
        <f aca="false">SUM(F12:F21)</f>
        <v>3198</v>
      </c>
      <c r="G23" s="34"/>
      <c r="H23" s="33" t="n">
        <f aca="false">SUM(H12:H21)</f>
        <v>5228</v>
      </c>
      <c r="I23" s="33"/>
      <c r="J23" s="33" t="n">
        <f aca="false">SUM(J12:J21)</f>
        <v>5121</v>
      </c>
      <c r="K23" s="33"/>
      <c r="L23" s="33" t="n">
        <f aca="false">SUM(L12:L21)</f>
        <v>5332</v>
      </c>
      <c r="M23" s="33"/>
      <c r="N23" s="33"/>
      <c r="O23" s="33"/>
      <c r="P23" s="33"/>
      <c r="Q23" s="18" t="s">
        <v>53</v>
      </c>
      <c r="R23" s="33"/>
      <c r="S23" s="33" t="n">
        <f aca="false">+H13</f>
        <v>254</v>
      </c>
    </row>
    <row r="24" customFormat="false" ht="15" hidden="false" customHeight="false" outlineLevel="0" collapsed="false">
      <c r="D24" s="33"/>
      <c r="E24" s="33"/>
      <c r="F24" s="33"/>
      <c r="G24" s="34"/>
      <c r="H24" s="33"/>
      <c r="I24" s="33"/>
      <c r="J24" s="33"/>
      <c r="K24" s="33"/>
      <c r="L24" s="33"/>
      <c r="M24" s="33"/>
      <c r="N24" s="33"/>
      <c r="O24" s="33"/>
      <c r="P24" s="33"/>
      <c r="Q24" s="18" t="s">
        <v>67</v>
      </c>
      <c r="R24" s="33"/>
      <c r="S24" s="33" t="n">
        <f aca="false">+H15</f>
        <v>94</v>
      </c>
    </row>
    <row r="25" customFormat="false" ht="15" hidden="false" customHeight="false" outlineLevel="0" collapsed="false">
      <c r="A25" s="18" t="s">
        <v>68</v>
      </c>
      <c r="D25" s="33" t="n">
        <f aca="false">ROUND(+Detail!D39/1000,0)</f>
        <v>151</v>
      </c>
      <c r="E25" s="33"/>
      <c r="F25" s="33" t="n">
        <f aca="false">ROUND(+Detail!E39/1000,0)</f>
        <v>155</v>
      </c>
      <c r="G25" s="34"/>
      <c r="H25" s="33" t="n">
        <f aca="false">ROUND(+Detail!R39/1000,0)</f>
        <v>308</v>
      </c>
      <c r="I25" s="33"/>
      <c r="J25" s="33" t="n">
        <f aca="false">ROUND(+Detail!S39/1000,0)</f>
        <v>322</v>
      </c>
      <c r="K25" s="33"/>
      <c r="L25" s="33" t="n">
        <f aca="false">ROUND(+Detail!T39/1000,0)</f>
        <v>333</v>
      </c>
      <c r="M25" s="33"/>
      <c r="N25" s="33"/>
      <c r="O25" s="33"/>
      <c r="P25" s="33"/>
      <c r="Q25" s="18" t="s">
        <v>69</v>
      </c>
      <c r="R25" s="33"/>
      <c r="S25" s="33" t="n">
        <f aca="false">+H16</f>
        <v>199</v>
      </c>
    </row>
    <row r="26" customFormat="false" ht="15" hidden="false" customHeight="false" outlineLevel="0" collapsed="false">
      <c r="A26" s="18" t="s">
        <v>70</v>
      </c>
      <c r="D26" s="33" t="n">
        <f aca="false">ROUND(+Detail!D43/1000,0)</f>
        <v>285</v>
      </c>
      <c r="E26" s="33"/>
      <c r="F26" s="33" t="n">
        <f aca="false">ROUND(+Detail!E43/1000,0)</f>
        <v>277</v>
      </c>
      <c r="G26" s="34"/>
      <c r="H26" s="33" t="n">
        <f aca="false">ROUND(+Detail!R43/1000,0)</f>
        <v>552</v>
      </c>
      <c r="I26" s="33"/>
      <c r="J26" s="33" t="n">
        <f aca="false">ROUND(+Detail!S43/1000,0)</f>
        <v>590</v>
      </c>
      <c r="K26" s="33"/>
      <c r="L26" s="33" t="n">
        <f aca="false">ROUND(+Detail!T43/1000,0)</f>
        <v>613</v>
      </c>
      <c r="M26" s="33"/>
      <c r="N26" s="33"/>
      <c r="O26" s="33"/>
      <c r="P26" s="33"/>
      <c r="Q26" s="18" t="s">
        <v>71</v>
      </c>
      <c r="R26" s="33"/>
      <c r="S26" s="33" t="n">
        <f aca="false">+H17</f>
        <v>2</v>
      </c>
    </row>
    <row r="27" customFormat="false" ht="15" hidden="false" customHeight="false" outlineLevel="0" collapsed="false">
      <c r="A27" s="18" t="s">
        <v>72</v>
      </c>
      <c r="D27" s="33" t="n">
        <f aca="false">ROUND(+Detail!D216/1000,0)</f>
        <v>55</v>
      </c>
      <c r="E27" s="33"/>
      <c r="F27" s="33" t="n">
        <f aca="false">ROUND(+Detail!E216/1000,0)</f>
        <v>75</v>
      </c>
      <c r="G27" s="34"/>
      <c r="H27" s="33" t="n">
        <f aca="false">ROUND(+Detail!R216/1000,0)</f>
        <v>296</v>
      </c>
      <c r="I27" s="33"/>
      <c r="J27" s="33" t="n">
        <f aca="false">ROUND(+Detail!S216/1000,0)</f>
        <v>311</v>
      </c>
      <c r="K27" s="33"/>
      <c r="L27" s="33" t="n">
        <f aca="false">ROUND(+Detail!T216/1000,0)</f>
        <v>327</v>
      </c>
      <c r="M27" s="33"/>
      <c r="N27" s="33"/>
      <c r="O27" s="33"/>
      <c r="P27" s="33"/>
      <c r="Q27" s="18" t="s">
        <v>73</v>
      </c>
      <c r="R27" s="33"/>
      <c r="S27" s="33" t="n">
        <f aca="false">+H20</f>
        <v>4</v>
      </c>
    </row>
    <row r="28" customFormat="false" ht="15" hidden="false" customHeight="false" outlineLevel="0" collapsed="false">
      <c r="A28" s="18" t="s">
        <v>74</v>
      </c>
      <c r="D28" s="33" t="n">
        <f aca="false">ROUND(+Detail!D217/1000,0)</f>
        <v>75</v>
      </c>
      <c r="E28" s="33"/>
      <c r="F28" s="33" t="n">
        <f aca="false">ROUND(+Detail!E217/1000,0)</f>
        <v>204</v>
      </c>
      <c r="G28" s="34"/>
      <c r="H28" s="33" t="n">
        <f aca="false">ROUND(+Detail!R217/1000,0)</f>
        <v>204</v>
      </c>
      <c r="I28" s="33"/>
      <c r="J28" s="33" t="n">
        <f aca="false">ROUND(+Detail!S217/1000,0)</f>
        <v>214</v>
      </c>
      <c r="K28" s="33"/>
      <c r="L28" s="33" t="n">
        <f aca="false">ROUND(+Detail!T217/1000,0)</f>
        <v>224</v>
      </c>
      <c r="M28" s="33"/>
      <c r="N28" s="33"/>
      <c r="O28" s="33"/>
      <c r="P28" s="33"/>
      <c r="Q28" s="18" t="s">
        <v>75</v>
      </c>
      <c r="R28" s="33"/>
      <c r="S28" s="33" t="n">
        <f aca="false">+H18</f>
        <v>76</v>
      </c>
    </row>
    <row r="29" customFormat="false" ht="15" hidden="false" customHeight="false" outlineLevel="0" collapsed="false">
      <c r="A29" s="18" t="s">
        <v>76</v>
      </c>
      <c r="D29" s="41" t="n">
        <f aca="false">ROUND(+Detail!D218/1000,0)</f>
        <v>188</v>
      </c>
      <c r="E29" s="41"/>
      <c r="F29" s="41" t="n">
        <f aca="false">ROUND(+Detail!E218/1000,0)</f>
        <v>372</v>
      </c>
      <c r="G29" s="34"/>
      <c r="H29" s="41" t="n">
        <f aca="false">ROUND(+Detail!R218/1000,0)</f>
        <v>188</v>
      </c>
      <c r="I29" s="41"/>
      <c r="J29" s="41" t="n">
        <f aca="false">ROUND(+Detail!S218/1000,0)</f>
        <v>194</v>
      </c>
      <c r="K29" s="41"/>
      <c r="L29" s="41" t="n">
        <f aca="false">ROUND(+Detail!T218/1000,0)</f>
        <v>199</v>
      </c>
      <c r="M29" s="33"/>
      <c r="N29" s="33"/>
      <c r="O29" s="33"/>
      <c r="P29" s="33"/>
      <c r="Q29" s="18" t="s">
        <v>77</v>
      </c>
      <c r="R29" s="33"/>
      <c r="S29" s="33" t="n">
        <f aca="false">+H19</f>
        <v>36</v>
      </c>
    </row>
    <row r="30" customFormat="false" ht="15" hidden="false" customHeight="false" outlineLevel="0" collapsed="false">
      <c r="D30" s="33"/>
      <c r="E30" s="33"/>
      <c r="F30" s="33"/>
      <c r="G30" s="34"/>
      <c r="H30" s="33"/>
      <c r="I30" s="33"/>
      <c r="J30" s="33"/>
      <c r="K30" s="33"/>
      <c r="L30" s="33"/>
      <c r="M30" s="33"/>
      <c r="N30" s="33"/>
      <c r="O30" s="33"/>
      <c r="P30" s="33"/>
      <c r="Q30" s="18" t="s">
        <v>78</v>
      </c>
      <c r="R30" s="33"/>
      <c r="S30" s="33" t="n">
        <f aca="false">+H21</f>
        <v>0</v>
      </c>
    </row>
    <row r="31" customFormat="false" ht="15" hidden="false" customHeight="false" outlineLevel="0" collapsed="false">
      <c r="B31" s="18" t="s">
        <v>79</v>
      </c>
      <c r="D31" s="41" t="n">
        <f aca="false">SUM(D23:D29)</f>
        <v>3138</v>
      </c>
      <c r="E31" s="41"/>
      <c r="F31" s="41" t="n">
        <f aca="false">SUM(F23:F29)</f>
        <v>4281</v>
      </c>
      <c r="G31" s="34"/>
      <c r="H31" s="41" t="n">
        <f aca="false">SUM(H23:H29)</f>
        <v>6776</v>
      </c>
      <c r="I31" s="41"/>
      <c r="J31" s="41" t="n">
        <f aca="false">SUM(J23:J29)</f>
        <v>6752</v>
      </c>
      <c r="K31" s="41"/>
      <c r="L31" s="41" t="n">
        <f aca="false">SUM(L23:L29)</f>
        <v>7028</v>
      </c>
      <c r="M31" s="33"/>
      <c r="N31" s="33"/>
      <c r="O31" s="33"/>
      <c r="P31" s="33"/>
      <c r="Q31" s="18" t="s">
        <v>68</v>
      </c>
      <c r="R31" s="33"/>
      <c r="S31" s="33" t="n">
        <f aca="false">+H25</f>
        <v>308</v>
      </c>
    </row>
    <row r="32" customFormat="false" ht="15" hidden="false" customHeight="false" outlineLevel="0" collapsed="false">
      <c r="D32" s="33" t="s">
        <v>46</v>
      </c>
      <c r="E32" s="33"/>
      <c r="F32" s="33" t="s">
        <v>46</v>
      </c>
      <c r="G32" s="34"/>
      <c r="H32" s="33" t="s">
        <v>46</v>
      </c>
      <c r="I32" s="33"/>
      <c r="J32" s="33" t="s">
        <v>46</v>
      </c>
      <c r="K32" s="33"/>
      <c r="L32" s="33" t="s">
        <v>46</v>
      </c>
      <c r="M32" s="33"/>
      <c r="N32" s="33"/>
      <c r="O32" s="33"/>
      <c r="P32" s="33"/>
      <c r="Q32" s="18" t="s">
        <v>70</v>
      </c>
      <c r="R32" s="33"/>
      <c r="S32" s="33" t="n">
        <f aca="false">+H26</f>
        <v>552</v>
      </c>
    </row>
    <row r="33" customFormat="false" ht="15" hidden="false" customHeight="false" outlineLevel="0" collapsed="false">
      <c r="A33" s="18" t="s">
        <v>80</v>
      </c>
      <c r="D33" s="33" t="n">
        <f aca="false">ROUND(+Allocations!C51/1000,0)</f>
        <v>-3138</v>
      </c>
      <c r="E33" s="33"/>
      <c r="F33" s="33" t="n">
        <f aca="false">ROUND(+Allocations!D51/1000,0)</f>
        <v>-3138</v>
      </c>
      <c r="G33" s="34"/>
      <c r="H33" s="33" t="n">
        <f aca="false">ROUND(+Allocations!Q51/1000,0)</f>
        <v>-6031</v>
      </c>
      <c r="I33" s="33"/>
      <c r="J33" s="33" t="n">
        <f aca="false">ROUND(+Allocations!R51/1000,0)</f>
        <v>-6008</v>
      </c>
      <c r="K33" s="33"/>
      <c r="L33" s="33" t="n">
        <f aca="false">ROUND(+Allocations!S51/1000,0)</f>
        <v>-6255</v>
      </c>
      <c r="Q33" s="18" t="s">
        <v>72</v>
      </c>
      <c r="R33" s="33"/>
      <c r="S33" s="33" t="n">
        <f aca="false">+H27</f>
        <v>296</v>
      </c>
    </row>
    <row r="34" customFormat="false" ht="15" hidden="false" customHeight="false" outlineLevel="0" collapsed="false">
      <c r="Q34" s="18" t="s">
        <v>74</v>
      </c>
      <c r="R34" s="33"/>
      <c r="S34" s="33" t="n">
        <f aca="false">+H28</f>
        <v>204</v>
      </c>
    </row>
    <row r="35" customFormat="false" ht="15.75" hidden="false" customHeight="false" outlineLevel="0" collapsed="false">
      <c r="B35" s="18" t="s">
        <v>81</v>
      </c>
      <c r="D35" s="42" t="n">
        <f aca="false">ROUND(D31+D33,1)</f>
        <v>0</v>
      </c>
      <c r="E35" s="42"/>
      <c r="F35" s="42" t="n">
        <f aca="false">ROUND(F31+F33,1)</f>
        <v>1143</v>
      </c>
      <c r="G35" s="34"/>
      <c r="H35" s="42" t="n">
        <f aca="false">ROUND(H31+H33,1)</f>
        <v>745</v>
      </c>
      <c r="I35" s="42"/>
      <c r="J35" s="42" t="n">
        <f aca="false">ROUND(J31+J33,1)</f>
        <v>744</v>
      </c>
      <c r="K35" s="42"/>
      <c r="L35" s="42" t="n">
        <f aca="false">ROUND(L31+L33,1)</f>
        <v>773</v>
      </c>
      <c r="Q35" s="18" t="s">
        <v>76</v>
      </c>
      <c r="S35" s="33" t="n">
        <f aca="false">+H29</f>
        <v>188</v>
      </c>
    </row>
    <row r="36" customFormat="false" ht="15.75" hidden="false" customHeight="false" outlineLevel="0" collapsed="false">
      <c r="Q36" s="0"/>
    </row>
    <row r="38" customFormat="false" ht="15" hidden="false" customHeight="false" outlineLevel="0" collapsed="false">
      <c r="A38" s="18" t="s">
        <v>82</v>
      </c>
      <c r="D38" s="18" t="n">
        <f aca="false">ROUND(+Capital!F12/1000,0)</f>
        <v>80</v>
      </c>
      <c r="F38" s="18" t="n">
        <f aca="false">ROUND(+Capital!H12/1000,0)</f>
        <v>0</v>
      </c>
      <c r="H38" s="18" t="n">
        <f aca="false">ROUND(+Capital!J12/1000,0)</f>
        <v>80</v>
      </c>
      <c r="J38" s="18" t="n">
        <f aca="false">ROUND(+Capital!L12/1000,0)</f>
        <v>82</v>
      </c>
      <c r="L38" s="18" t="n">
        <f aca="false">ROUND(+Capital!N12/1000,0)</f>
        <v>85</v>
      </c>
    </row>
    <row r="40" customFormat="false" ht="15" hidden="false" customHeight="false" outlineLevel="0" collapsed="false">
      <c r="A40" s="18" t="s">
        <v>83</v>
      </c>
      <c r="D40" s="18" t="n">
        <f aca="false">+Detail!D13</f>
        <v>18</v>
      </c>
      <c r="F40" s="18" t="n">
        <f aca="false">+Detail!E13</f>
        <v>18</v>
      </c>
      <c r="H40" s="18" t="n">
        <f aca="false">+Detail!R13</f>
        <v>30</v>
      </c>
      <c r="J40" s="18" t="n">
        <f aca="false">+Detail!S13</f>
        <v>33</v>
      </c>
      <c r="L40" s="18" t="n">
        <f aca="false">+Detail!T13</f>
        <v>33</v>
      </c>
    </row>
    <row r="42" customFormat="false" ht="12.75" hidden="false" customHeight="false" outlineLevel="0" collapsed="false">
      <c r="A42" s="43" t="str">
        <f aca="true">CELL("filename",A41)</f>
        <v>'file:///mnt/12tb/@roms/datasets/enron/EDRM Enron Email Data Set v2 XML/filtered-attachments/xls/RC0826_WJK_0921.xls'#$Exec Summ</v>
      </c>
      <c r="B42" s="44"/>
      <c r="C42" s="44"/>
      <c r="D42" s="44"/>
      <c r="E42" s="44"/>
      <c r="F42" s="44"/>
      <c r="G42" s="45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/>
      <c r="EZ42" s="44"/>
      <c r="FA42" s="44"/>
      <c r="FB42" s="44"/>
      <c r="FC42" s="44"/>
      <c r="FD42" s="44"/>
      <c r="FE42" s="44"/>
      <c r="FF42" s="44"/>
      <c r="FG42" s="44"/>
      <c r="FH42" s="44"/>
      <c r="FI42" s="44"/>
      <c r="FJ42" s="44"/>
      <c r="FK42" s="44"/>
      <c r="FL42" s="44"/>
      <c r="FM42" s="44"/>
      <c r="FN42" s="44"/>
      <c r="FO42" s="44"/>
      <c r="FP42" s="44"/>
      <c r="FQ42" s="44"/>
      <c r="FR42" s="44"/>
      <c r="FS42" s="44"/>
      <c r="FT42" s="44"/>
      <c r="FU42" s="44"/>
      <c r="FV42" s="44"/>
      <c r="FW42" s="44"/>
      <c r="FX42" s="44"/>
      <c r="FY42" s="44"/>
      <c r="FZ42" s="44"/>
      <c r="GA42" s="44"/>
      <c r="GB42" s="44"/>
      <c r="GC42" s="44"/>
      <c r="GD42" s="44"/>
      <c r="GE42" s="44"/>
      <c r="GF42" s="44"/>
      <c r="GG42" s="44"/>
      <c r="GH42" s="44"/>
      <c r="GI42" s="44"/>
      <c r="GJ42" s="44"/>
      <c r="GK42" s="44"/>
      <c r="GL42" s="44"/>
      <c r="GM42" s="44"/>
      <c r="GN42" s="44"/>
      <c r="GO42" s="44"/>
      <c r="GP42" s="44"/>
      <c r="GQ42" s="44"/>
      <c r="GR42" s="44"/>
      <c r="GS42" s="44"/>
      <c r="GT42" s="44"/>
      <c r="GU42" s="44"/>
      <c r="GV42" s="44"/>
      <c r="GW42" s="44"/>
      <c r="GX42" s="44"/>
      <c r="GY42" s="44"/>
      <c r="GZ42" s="44"/>
      <c r="HA42" s="44"/>
      <c r="HB42" s="44"/>
      <c r="HC42" s="44"/>
      <c r="HD42" s="44"/>
      <c r="HE42" s="44"/>
      <c r="HF42" s="44"/>
      <c r="HG42" s="44"/>
      <c r="HH42" s="44"/>
      <c r="HI42" s="44"/>
      <c r="HJ42" s="44"/>
      <c r="HK42" s="44"/>
      <c r="HL42" s="44"/>
      <c r="HM42" s="44"/>
      <c r="HN42" s="44"/>
      <c r="HO42" s="44"/>
      <c r="HP42" s="44"/>
      <c r="HQ42" s="44"/>
      <c r="HR42" s="44"/>
      <c r="HS42" s="44"/>
      <c r="HT42" s="44"/>
      <c r="HU42" s="44"/>
      <c r="HV42" s="44"/>
      <c r="HW42" s="44"/>
      <c r="HX42" s="44"/>
      <c r="HY42" s="44"/>
      <c r="HZ42" s="44"/>
      <c r="IA42" s="44"/>
      <c r="IB42" s="44"/>
      <c r="IC42" s="44"/>
      <c r="ID42" s="44"/>
      <c r="IE42" s="44"/>
      <c r="IF42" s="44"/>
      <c r="IG42" s="44"/>
      <c r="IH42" s="44"/>
      <c r="II42" s="44"/>
      <c r="IJ42" s="44"/>
      <c r="IK42" s="44"/>
      <c r="IL42" s="44"/>
      <c r="IM42" s="44"/>
      <c r="IN42" s="44"/>
      <c r="IO42" s="44"/>
      <c r="IP42" s="44"/>
      <c r="IQ42" s="44"/>
      <c r="IR42" s="44"/>
      <c r="IS42" s="44"/>
      <c r="IT42" s="44"/>
      <c r="IU42" s="44"/>
      <c r="IV42" s="44"/>
      <c r="IW42" s="44"/>
    </row>
    <row r="43" customFormat="false" ht="15" hidden="false" customHeight="false" outlineLevel="0" collapsed="false">
      <c r="A43" s="46" t="s">
        <v>84</v>
      </c>
    </row>
    <row r="44" customFormat="false" ht="15" hidden="false" customHeight="false" outlineLevel="0" collapsed="false">
      <c r="A44" s="43"/>
    </row>
    <row r="45" customFormat="false" ht="15" hidden="false" customHeight="false" outlineLevel="0" collapsed="false">
      <c r="C45" s="43"/>
      <c r="D45" s="33"/>
      <c r="E45" s="33"/>
      <c r="F45" s="33"/>
      <c r="G45" s="34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</row>
    <row r="46" customFormat="false" ht="15.75" hidden="false" customHeight="false" outlineLevel="0" collapsed="false">
      <c r="A46" s="26" t="s">
        <v>85</v>
      </c>
      <c r="B46" s="47"/>
      <c r="C46" s="47"/>
      <c r="D46" s="48"/>
      <c r="E46" s="48"/>
      <c r="F46" s="48"/>
      <c r="G46" s="49"/>
      <c r="H46" s="48"/>
      <c r="I46" s="48"/>
      <c r="J46" s="48"/>
      <c r="K46" s="48"/>
      <c r="L46" s="48"/>
      <c r="M46" s="33"/>
      <c r="N46" s="33"/>
      <c r="O46" s="33"/>
      <c r="P46" s="33"/>
      <c r="Q46" s="33"/>
      <c r="R46" s="33"/>
      <c r="S46" s="33"/>
    </row>
  </sheetData>
  <mergeCells count="5">
    <mergeCell ref="A3:L3"/>
    <mergeCell ref="A4:L4"/>
    <mergeCell ref="A5:L5"/>
    <mergeCell ref="A6:L6"/>
    <mergeCell ref="H9:L9"/>
  </mergeCells>
  <printOptions headings="false" gridLines="false" gridLinesSet="true" horizontalCentered="true" verticalCentered="false"/>
  <pageMargins left="0.25" right="0.25" top="0.5" bottom="0.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&amp;R&amp;8&amp;D 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74"/>
  <sheetViews>
    <sheetView showFormulas="false" showGridLines="true" showRowColHeaders="true" showZeros="true" rightToLeft="false" tabSelected="false" showOutlineSymbols="true" defaultGridColor="true" view="normal" topLeftCell="A1" colorId="64" zoomScale="50" zoomScaleNormal="50" zoomScalePageLayoutView="100" workbookViewId="0">
      <pane xSplit="5" ySplit="10" topLeftCell="F197" activePane="bottomRight" state="frozen"/>
      <selection pane="topLeft" activeCell="A1" activeCellId="0" sqref="A1"/>
      <selection pane="topRight" activeCell="F1" activeCellId="0" sqref="F1"/>
      <selection pane="bottomLeft" activeCell="A197" activeCellId="0" sqref="A197"/>
      <selection pane="bottomRight" activeCell="C197" activeCellId="0" sqref="C197"/>
    </sheetView>
  </sheetViews>
  <sheetFormatPr defaultColWidth="10.32421875" defaultRowHeight="15" customHeight="true" zeroHeight="false" outlineLevelRow="0" outlineLevelCol="0"/>
  <cols>
    <col collapsed="false" customWidth="true" hidden="true" outlineLevel="0" max="1" min="1" style="0" width="12.32"/>
    <col collapsed="false" customWidth="true" hidden="false" outlineLevel="0" max="2" min="2" style="50" width="11.1"/>
    <col collapsed="false" customWidth="true" hidden="false" outlineLevel="0" max="3" min="3" style="0" width="35.99"/>
    <col collapsed="false" customWidth="true" hidden="false" outlineLevel="0" max="4" min="4" style="51" width="12.99"/>
    <col collapsed="false" customWidth="true" hidden="false" outlineLevel="0" max="5" min="5" style="51" width="13.21"/>
    <col collapsed="false" customWidth="true" hidden="false" outlineLevel="0" max="9" min="6" style="52" width="11.21"/>
    <col collapsed="false" customWidth="true" hidden="false" outlineLevel="0" max="10" min="10" style="52" width="13.88"/>
    <col collapsed="false" customWidth="true" hidden="false" outlineLevel="0" max="17" min="11" style="52" width="10.99"/>
    <col collapsed="false" customWidth="true" hidden="false" outlineLevel="0" max="18" min="18" style="52" width="13.44"/>
    <col collapsed="false" customWidth="true" hidden="false" outlineLevel="0" max="19" min="19" style="52" width="12.99"/>
    <col collapsed="false" customWidth="true" hidden="false" outlineLevel="0" max="20" min="20" style="52" width="13.44"/>
  </cols>
  <sheetData>
    <row r="1" customFormat="false" ht="18" hidden="false" customHeight="false" outlineLevel="0" collapsed="false">
      <c r="A1" s="53" t="s">
        <v>86</v>
      </c>
      <c r="B1" s="54" t="s">
        <v>87</v>
      </c>
      <c r="C1" s="55"/>
      <c r="D1" s="56"/>
      <c r="E1" s="57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9"/>
      <c r="S1" s="60"/>
      <c r="T1" s="59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8" hidden="false" customHeight="false" outlineLevel="0" collapsed="false">
      <c r="A2" s="61" t="s">
        <v>88</v>
      </c>
      <c r="B2" s="62" t="s">
        <v>88</v>
      </c>
      <c r="C2" s="63"/>
      <c r="D2" s="64"/>
      <c r="E2" s="65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9"/>
      <c r="S2" s="59"/>
      <c r="T2" s="59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8" hidden="false" customHeight="false" outlineLevel="0" collapsed="false">
      <c r="A3" s="61"/>
      <c r="B3" s="62"/>
      <c r="C3" s="66" t="s">
        <v>89</v>
      </c>
      <c r="D3" s="67"/>
      <c r="E3" s="65"/>
      <c r="F3" s="6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9"/>
      <c r="S3" s="59"/>
      <c r="T3" s="59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8" hidden="false" customHeight="false" outlineLevel="0" collapsed="false">
      <c r="A4" s="61"/>
      <c r="B4" s="62"/>
      <c r="C4" s="63" t="s">
        <v>90</v>
      </c>
      <c r="D4" s="67"/>
      <c r="E4" s="65"/>
      <c r="F4" s="6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9"/>
      <c r="S4" s="59"/>
      <c r="T4" s="59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8" hidden="false" customHeight="false" outlineLevel="0" collapsed="false">
      <c r="A5" s="61"/>
      <c r="B5" s="62"/>
      <c r="C5" s="69" t="s">
        <v>91</v>
      </c>
      <c r="D5" s="64"/>
      <c r="E5" s="65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9"/>
      <c r="S5" s="59"/>
      <c r="T5" s="59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8"/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8"/>
      <c r="DE5" s="58"/>
      <c r="DF5" s="58"/>
      <c r="DG5" s="58"/>
      <c r="DH5" s="58"/>
      <c r="DI5" s="58"/>
      <c r="DJ5" s="58"/>
      <c r="DK5" s="58"/>
      <c r="DL5" s="58"/>
      <c r="DM5" s="58"/>
      <c r="DN5" s="58"/>
      <c r="DO5" s="58"/>
      <c r="DP5" s="58"/>
      <c r="DQ5" s="58"/>
      <c r="DR5" s="58"/>
      <c r="DS5" s="58"/>
      <c r="DT5" s="58"/>
      <c r="DU5" s="58"/>
      <c r="DV5" s="58"/>
      <c r="DW5" s="58"/>
      <c r="DX5" s="58"/>
      <c r="DY5" s="58"/>
      <c r="DZ5" s="58"/>
      <c r="EA5" s="58"/>
      <c r="EB5" s="58"/>
      <c r="EC5" s="58"/>
      <c r="ED5" s="58"/>
      <c r="EE5" s="58"/>
      <c r="EF5" s="58"/>
      <c r="EG5" s="58"/>
      <c r="EH5" s="58"/>
      <c r="EI5" s="58"/>
      <c r="EJ5" s="58"/>
      <c r="EK5" s="58"/>
      <c r="EL5" s="58"/>
      <c r="EM5" s="58"/>
      <c r="EN5" s="58"/>
      <c r="EO5" s="58"/>
      <c r="EP5" s="58"/>
      <c r="EQ5" s="58"/>
      <c r="ER5" s="58"/>
      <c r="ES5" s="58"/>
      <c r="ET5" s="58"/>
      <c r="EU5" s="58"/>
      <c r="EV5" s="58"/>
      <c r="EW5" s="58"/>
      <c r="EX5" s="58"/>
      <c r="EY5" s="58"/>
      <c r="EZ5" s="58"/>
      <c r="FA5" s="58"/>
      <c r="FB5" s="58"/>
      <c r="FC5" s="58"/>
      <c r="FD5" s="58"/>
      <c r="FE5" s="58"/>
      <c r="FF5" s="58"/>
      <c r="FG5" s="58"/>
      <c r="FH5" s="58"/>
      <c r="FI5" s="58"/>
      <c r="FJ5" s="58"/>
      <c r="FK5" s="58"/>
      <c r="FL5" s="58"/>
      <c r="FM5" s="58"/>
      <c r="FN5" s="58"/>
      <c r="FO5" s="58"/>
      <c r="FP5" s="58"/>
      <c r="FQ5" s="58"/>
      <c r="FR5" s="58"/>
      <c r="FS5" s="58"/>
      <c r="FT5" s="58"/>
      <c r="FU5" s="58"/>
      <c r="FV5" s="58"/>
      <c r="FW5" s="58"/>
      <c r="FX5" s="58"/>
      <c r="FY5" s="58"/>
      <c r="FZ5" s="58"/>
      <c r="GA5" s="58"/>
      <c r="GB5" s="58"/>
      <c r="GC5" s="58"/>
      <c r="GD5" s="58"/>
      <c r="GE5" s="58"/>
      <c r="GF5" s="58"/>
      <c r="GG5" s="58"/>
      <c r="GH5" s="58"/>
      <c r="GI5" s="58"/>
      <c r="GJ5" s="58"/>
      <c r="GK5" s="58"/>
      <c r="GL5" s="58"/>
      <c r="GM5" s="58"/>
      <c r="GN5" s="58"/>
      <c r="GO5" s="58"/>
      <c r="GP5" s="58"/>
      <c r="GQ5" s="58"/>
      <c r="GR5" s="58"/>
      <c r="GS5" s="58"/>
      <c r="GT5" s="58"/>
      <c r="GU5" s="58"/>
      <c r="GV5" s="58"/>
      <c r="GW5" s="58"/>
      <c r="GX5" s="58"/>
      <c r="GY5" s="58"/>
      <c r="GZ5" s="58"/>
      <c r="HA5" s="58"/>
      <c r="HB5" s="58"/>
      <c r="HC5" s="58"/>
      <c r="HD5" s="58"/>
      <c r="HE5" s="58"/>
      <c r="HF5" s="58"/>
      <c r="HG5" s="58"/>
      <c r="HH5" s="58"/>
      <c r="HI5" s="58"/>
      <c r="HJ5" s="58"/>
      <c r="HK5" s="58"/>
      <c r="HL5" s="58"/>
      <c r="HM5" s="58"/>
      <c r="HN5" s="58"/>
      <c r="HO5" s="58"/>
      <c r="HP5" s="58"/>
      <c r="HQ5" s="58"/>
      <c r="HR5" s="58"/>
      <c r="HS5" s="58"/>
      <c r="HT5" s="58"/>
      <c r="HU5" s="58"/>
      <c r="HV5" s="58"/>
      <c r="HW5" s="58"/>
      <c r="HX5" s="58"/>
      <c r="HY5" s="58"/>
      <c r="HZ5" s="58"/>
      <c r="IA5" s="58"/>
      <c r="IB5" s="58"/>
      <c r="IC5" s="58"/>
      <c r="ID5" s="58"/>
      <c r="IE5" s="58"/>
      <c r="IF5" s="58"/>
      <c r="IG5" s="58"/>
      <c r="IH5" s="58"/>
      <c r="II5" s="58"/>
      <c r="IJ5" s="58"/>
      <c r="IK5" s="58"/>
      <c r="IL5" s="58"/>
      <c r="IM5" s="58"/>
      <c r="IN5" s="58"/>
      <c r="IO5" s="58"/>
      <c r="IP5" s="58"/>
      <c r="IQ5" s="58"/>
      <c r="IR5" s="58"/>
      <c r="IS5" s="58"/>
      <c r="IT5" s="58"/>
      <c r="IU5" s="58"/>
      <c r="IV5" s="58"/>
      <c r="IW5" s="58"/>
    </row>
    <row r="6" customFormat="false" ht="18" hidden="false" customHeight="false" outlineLevel="0" collapsed="false">
      <c r="A6" s="70"/>
      <c r="B6" s="71"/>
      <c r="C6" s="72"/>
      <c r="D6" s="73"/>
      <c r="E6" s="74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9"/>
      <c r="S6" s="59"/>
      <c r="T6" s="59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58"/>
      <c r="BO6" s="58"/>
      <c r="BP6" s="58"/>
      <c r="BQ6" s="58"/>
      <c r="BR6" s="58"/>
      <c r="BS6" s="58"/>
      <c r="BT6" s="58"/>
      <c r="BU6" s="58"/>
      <c r="BV6" s="58"/>
      <c r="BW6" s="58"/>
      <c r="BX6" s="58"/>
      <c r="BY6" s="58"/>
      <c r="BZ6" s="58"/>
      <c r="CA6" s="58"/>
      <c r="CB6" s="58"/>
      <c r="CC6" s="58"/>
      <c r="CD6" s="58"/>
      <c r="CE6" s="58"/>
      <c r="CF6" s="58"/>
      <c r="CG6" s="58"/>
      <c r="CH6" s="58"/>
      <c r="CI6" s="58"/>
      <c r="CJ6" s="58"/>
      <c r="CK6" s="58"/>
      <c r="CL6" s="58"/>
      <c r="CM6" s="58"/>
      <c r="CN6" s="58"/>
      <c r="CO6" s="58"/>
      <c r="CP6" s="58"/>
      <c r="CQ6" s="58"/>
      <c r="CR6" s="58"/>
      <c r="CS6" s="58"/>
      <c r="CT6" s="58"/>
      <c r="CU6" s="58"/>
      <c r="CV6" s="58"/>
      <c r="CW6" s="58"/>
      <c r="CX6" s="58"/>
      <c r="CY6" s="58"/>
      <c r="CZ6" s="58"/>
      <c r="DA6" s="58"/>
      <c r="DB6" s="58"/>
      <c r="DC6" s="58"/>
      <c r="DD6" s="58"/>
      <c r="DE6" s="58"/>
      <c r="DF6" s="58"/>
      <c r="DG6" s="58"/>
      <c r="DH6" s="58"/>
      <c r="DI6" s="58"/>
      <c r="DJ6" s="58"/>
      <c r="DK6" s="58"/>
      <c r="DL6" s="58"/>
      <c r="DM6" s="58"/>
      <c r="DN6" s="58"/>
      <c r="DO6" s="58"/>
      <c r="DP6" s="58"/>
      <c r="DQ6" s="58"/>
      <c r="DR6" s="58"/>
      <c r="DS6" s="58"/>
      <c r="DT6" s="58"/>
      <c r="DU6" s="58"/>
      <c r="DV6" s="58"/>
      <c r="DW6" s="58"/>
      <c r="DX6" s="58"/>
      <c r="DY6" s="58"/>
      <c r="DZ6" s="58"/>
      <c r="EA6" s="58"/>
      <c r="EB6" s="58"/>
      <c r="EC6" s="58"/>
      <c r="ED6" s="58"/>
      <c r="EE6" s="58"/>
      <c r="EF6" s="58"/>
      <c r="EG6" s="58"/>
      <c r="EH6" s="58"/>
      <c r="EI6" s="58"/>
      <c r="EJ6" s="58"/>
      <c r="EK6" s="58"/>
      <c r="EL6" s="58"/>
      <c r="EM6" s="58"/>
      <c r="EN6" s="58"/>
      <c r="EO6" s="58"/>
      <c r="EP6" s="58"/>
      <c r="EQ6" s="58"/>
      <c r="ER6" s="58"/>
      <c r="ES6" s="58"/>
      <c r="ET6" s="58"/>
      <c r="EU6" s="58"/>
      <c r="EV6" s="58"/>
      <c r="EW6" s="58"/>
      <c r="EX6" s="58"/>
      <c r="EY6" s="58"/>
      <c r="EZ6" s="58"/>
      <c r="FA6" s="58"/>
      <c r="FB6" s="58"/>
      <c r="FC6" s="58"/>
      <c r="FD6" s="58"/>
      <c r="FE6" s="58"/>
      <c r="FF6" s="58"/>
      <c r="FG6" s="58"/>
      <c r="FH6" s="58"/>
      <c r="FI6" s="58"/>
      <c r="FJ6" s="58"/>
      <c r="FK6" s="58"/>
      <c r="FL6" s="58"/>
      <c r="FM6" s="58"/>
      <c r="FN6" s="58"/>
      <c r="FO6" s="58"/>
      <c r="FP6" s="58"/>
      <c r="FQ6" s="58"/>
      <c r="FR6" s="58"/>
      <c r="FS6" s="58"/>
      <c r="FT6" s="58"/>
      <c r="FU6" s="58"/>
      <c r="FV6" s="58"/>
      <c r="FW6" s="58"/>
      <c r="FX6" s="58"/>
      <c r="FY6" s="58"/>
      <c r="FZ6" s="58"/>
      <c r="GA6" s="58"/>
      <c r="GB6" s="58"/>
      <c r="GC6" s="58"/>
      <c r="GD6" s="58"/>
      <c r="GE6" s="58"/>
      <c r="GF6" s="58"/>
      <c r="GG6" s="58"/>
      <c r="GH6" s="58"/>
      <c r="GI6" s="58"/>
      <c r="GJ6" s="58"/>
      <c r="GK6" s="58"/>
      <c r="GL6" s="58"/>
      <c r="GM6" s="58"/>
      <c r="GN6" s="58"/>
      <c r="GO6" s="58"/>
      <c r="GP6" s="58"/>
      <c r="GQ6" s="58"/>
      <c r="GR6" s="58"/>
      <c r="GS6" s="58"/>
      <c r="GT6" s="58"/>
      <c r="GU6" s="58"/>
      <c r="GV6" s="58"/>
      <c r="GW6" s="58"/>
      <c r="GX6" s="58"/>
      <c r="GY6" s="58"/>
      <c r="GZ6" s="58"/>
      <c r="HA6" s="58"/>
      <c r="HB6" s="58"/>
      <c r="HC6" s="58"/>
      <c r="HD6" s="58"/>
      <c r="HE6" s="58"/>
      <c r="HF6" s="58"/>
      <c r="HG6" s="58"/>
      <c r="HH6" s="58"/>
      <c r="HI6" s="58"/>
      <c r="HJ6" s="58"/>
      <c r="HK6" s="58"/>
      <c r="HL6" s="58"/>
      <c r="HM6" s="58"/>
      <c r="HN6" s="58"/>
      <c r="HO6" s="58"/>
      <c r="HP6" s="58"/>
      <c r="HQ6" s="58"/>
      <c r="HR6" s="58"/>
      <c r="HS6" s="58"/>
      <c r="HT6" s="58"/>
      <c r="HU6" s="58"/>
      <c r="HV6" s="58"/>
      <c r="HW6" s="58"/>
      <c r="HX6" s="58"/>
      <c r="HY6" s="58"/>
      <c r="HZ6" s="58"/>
      <c r="IA6" s="58"/>
      <c r="IB6" s="58"/>
      <c r="IC6" s="58"/>
      <c r="ID6" s="58"/>
      <c r="IE6" s="58"/>
      <c r="IF6" s="58"/>
      <c r="IG6" s="58"/>
      <c r="IH6" s="58"/>
      <c r="II6" s="58"/>
      <c r="IJ6" s="58"/>
      <c r="IK6" s="58"/>
      <c r="IL6" s="58"/>
      <c r="IM6" s="58"/>
      <c r="IN6" s="58"/>
      <c r="IO6" s="58"/>
      <c r="IP6" s="58"/>
      <c r="IQ6" s="58"/>
      <c r="IR6" s="58"/>
      <c r="IS6" s="58"/>
      <c r="IT6" s="58"/>
      <c r="IU6" s="58"/>
      <c r="IV6" s="58"/>
      <c r="IW6" s="58"/>
    </row>
    <row r="7" customFormat="false" ht="18" hidden="false" customHeight="false" outlineLevel="0" collapsed="false">
      <c r="A7" s="58"/>
      <c r="B7" s="75" t="str">
        <f aca="false">+Intro!C3</f>
        <v>Research Group - Kaminski</v>
      </c>
      <c r="C7" s="75"/>
      <c r="D7" s="76"/>
      <c r="E7" s="77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78"/>
      <c r="S7" s="78"/>
      <c r="T7" s="7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  <c r="CJ7" s="58"/>
      <c r="CK7" s="58"/>
      <c r="CL7" s="58"/>
      <c r="CM7" s="58"/>
      <c r="CN7" s="58"/>
      <c r="CO7" s="58"/>
      <c r="CP7" s="58"/>
      <c r="CQ7" s="58"/>
      <c r="CR7" s="58"/>
      <c r="CS7" s="58"/>
      <c r="CT7" s="58"/>
      <c r="CU7" s="58"/>
      <c r="CV7" s="58"/>
      <c r="CW7" s="58"/>
      <c r="CX7" s="58"/>
      <c r="CY7" s="58"/>
      <c r="CZ7" s="58"/>
      <c r="DA7" s="58"/>
      <c r="DB7" s="58"/>
      <c r="DC7" s="58"/>
      <c r="DD7" s="58"/>
      <c r="DE7" s="58"/>
      <c r="DF7" s="58"/>
      <c r="DG7" s="58"/>
      <c r="DH7" s="58"/>
      <c r="DI7" s="58"/>
      <c r="DJ7" s="58"/>
      <c r="DK7" s="58"/>
      <c r="DL7" s="58"/>
      <c r="DM7" s="58"/>
      <c r="DN7" s="58"/>
      <c r="DO7" s="58"/>
      <c r="DP7" s="58"/>
      <c r="DQ7" s="58"/>
      <c r="DR7" s="58"/>
      <c r="DS7" s="58"/>
      <c r="DT7" s="58"/>
      <c r="DU7" s="58"/>
      <c r="DV7" s="58"/>
      <c r="DW7" s="58"/>
      <c r="DX7" s="58"/>
      <c r="DY7" s="58"/>
      <c r="DZ7" s="58"/>
      <c r="EA7" s="58"/>
      <c r="EB7" s="58"/>
      <c r="EC7" s="58"/>
      <c r="ED7" s="58"/>
      <c r="EE7" s="58"/>
      <c r="EF7" s="58"/>
      <c r="EG7" s="58"/>
      <c r="EH7" s="58"/>
      <c r="EI7" s="58"/>
      <c r="EJ7" s="58"/>
      <c r="EK7" s="58"/>
      <c r="EL7" s="58"/>
      <c r="EM7" s="58"/>
      <c r="EN7" s="58"/>
      <c r="EO7" s="58"/>
      <c r="EP7" s="58"/>
      <c r="EQ7" s="58"/>
      <c r="ER7" s="58"/>
      <c r="ES7" s="58"/>
      <c r="ET7" s="58"/>
      <c r="EU7" s="58"/>
      <c r="EV7" s="58"/>
      <c r="EW7" s="58"/>
      <c r="EX7" s="58"/>
      <c r="EY7" s="58"/>
      <c r="EZ7" s="58"/>
      <c r="FA7" s="58"/>
      <c r="FB7" s="58"/>
      <c r="FC7" s="58"/>
      <c r="FD7" s="58"/>
      <c r="FE7" s="58"/>
      <c r="FF7" s="58"/>
      <c r="FG7" s="58"/>
      <c r="FH7" s="58"/>
      <c r="FI7" s="58"/>
      <c r="FJ7" s="58"/>
      <c r="FK7" s="58"/>
      <c r="FL7" s="58"/>
      <c r="FM7" s="58"/>
      <c r="FN7" s="58"/>
      <c r="FO7" s="58"/>
      <c r="FP7" s="58"/>
      <c r="FQ7" s="58"/>
      <c r="FR7" s="58"/>
      <c r="FS7" s="58"/>
      <c r="FT7" s="58"/>
      <c r="FU7" s="58"/>
      <c r="FV7" s="58"/>
      <c r="FW7" s="58"/>
      <c r="FX7" s="58"/>
      <c r="FY7" s="58"/>
      <c r="FZ7" s="58"/>
      <c r="GA7" s="58"/>
      <c r="GB7" s="58"/>
      <c r="GC7" s="58"/>
      <c r="GD7" s="58"/>
      <c r="GE7" s="58"/>
      <c r="GF7" s="58"/>
      <c r="GG7" s="58"/>
      <c r="GH7" s="58"/>
      <c r="GI7" s="58"/>
      <c r="GJ7" s="58"/>
      <c r="GK7" s="58"/>
      <c r="GL7" s="58"/>
      <c r="GM7" s="58"/>
      <c r="GN7" s="58"/>
      <c r="GO7" s="58"/>
      <c r="GP7" s="58"/>
      <c r="GQ7" s="58"/>
      <c r="GR7" s="58"/>
      <c r="GS7" s="58"/>
      <c r="GT7" s="58"/>
      <c r="GU7" s="58"/>
      <c r="GV7" s="58"/>
      <c r="GW7" s="58"/>
      <c r="GX7" s="58"/>
      <c r="GY7" s="58"/>
      <c r="GZ7" s="58"/>
      <c r="HA7" s="58"/>
      <c r="HB7" s="58"/>
      <c r="HC7" s="58"/>
      <c r="HD7" s="58"/>
      <c r="HE7" s="58"/>
      <c r="HF7" s="58"/>
      <c r="HG7" s="58"/>
      <c r="HH7" s="58"/>
      <c r="HI7" s="58"/>
      <c r="HJ7" s="58"/>
      <c r="HK7" s="58"/>
      <c r="HL7" s="58"/>
      <c r="HM7" s="58"/>
      <c r="HN7" s="58"/>
      <c r="HO7" s="58"/>
      <c r="HP7" s="58"/>
      <c r="HQ7" s="58"/>
      <c r="HR7" s="58"/>
      <c r="HS7" s="58"/>
      <c r="HT7" s="58"/>
      <c r="HU7" s="58"/>
      <c r="HV7" s="58"/>
      <c r="HW7" s="58"/>
      <c r="HX7" s="58"/>
      <c r="HY7" s="58"/>
      <c r="HZ7" s="58"/>
      <c r="IA7" s="58"/>
      <c r="IB7" s="58"/>
      <c r="IC7" s="58"/>
      <c r="ID7" s="58"/>
      <c r="IE7" s="58"/>
      <c r="IF7" s="58"/>
      <c r="IG7" s="58"/>
      <c r="IH7" s="58"/>
      <c r="II7" s="58"/>
      <c r="IJ7" s="58"/>
      <c r="IK7" s="58"/>
      <c r="IL7" s="58"/>
      <c r="IM7" s="58"/>
      <c r="IN7" s="58"/>
      <c r="IO7" s="58"/>
      <c r="IP7" s="58"/>
      <c r="IQ7" s="58"/>
      <c r="IR7" s="58"/>
      <c r="IS7" s="58"/>
      <c r="IT7" s="58"/>
      <c r="IU7" s="58"/>
      <c r="IV7" s="58"/>
      <c r="IW7" s="58"/>
    </row>
    <row r="8" customFormat="false" ht="18" hidden="false" customHeight="false" outlineLevel="0" collapsed="false">
      <c r="B8" s="79" t="n">
        <f aca="false">+Intro!C4</f>
        <v>11</v>
      </c>
      <c r="C8" s="80" t="n">
        <f aca="false">+Intro!F4</f>
        <v>100038</v>
      </c>
      <c r="D8" s="81"/>
      <c r="E8" s="81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82" t="n">
        <v>2000</v>
      </c>
      <c r="S8" s="82" t="n">
        <v>2001</v>
      </c>
      <c r="T8" s="82" t="n">
        <v>2002</v>
      </c>
    </row>
    <row r="9" customFormat="false" ht="15.75" hidden="false" customHeight="false" outlineLevel="0" collapsed="false">
      <c r="D9" s="83" t="n">
        <v>1999</v>
      </c>
      <c r="E9" s="83" t="n">
        <v>1999</v>
      </c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84" t="s">
        <v>92</v>
      </c>
      <c r="S9" s="84" t="s">
        <v>92</v>
      </c>
      <c r="T9" s="84" t="s">
        <v>92</v>
      </c>
    </row>
    <row r="10" customFormat="false" ht="15.75" hidden="false" customHeight="false" outlineLevel="0" collapsed="false">
      <c r="A10" s="85"/>
      <c r="B10" s="86"/>
      <c r="C10" s="85"/>
      <c r="D10" s="87" t="s">
        <v>49</v>
      </c>
      <c r="E10" s="87" t="s">
        <v>50</v>
      </c>
      <c r="F10" s="88" t="s">
        <v>93</v>
      </c>
      <c r="G10" s="88" t="s">
        <v>94</v>
      </c>
      <c r="H10" s="88" t="s">
        <v>95</v>
      </c>
      <c r="I10" s="88" t="s">
        <v>96</v>
      </c>
      <c r="J10" s="88" t="s">
        <v>97</v>
      </c>
      <c r="K10" s="88" t="s">
        <v>98</v>
      </c>
      <c r="L10" s="88" t="s">
        <v>99</v>
      </c>
      <c r="M10" s="88" t="s">
        <v>100</v>
      </c>
      <c r="N10" s="88" t="s">
        <v>101</v>
      </c>
      <c r="O10" s="88" t="s">
        <v>102</v>
      </c>
      <c r="P10" s="88" t="s">
        <v>103</v>
      </c>
      <c r="Q10" s="88" t="s">
        <v>104</v>
      </c>
      <c r="R10" s="89" t="s">
        <v>105</v>
      </c>
      <c r="S10" s="89" t="s">
        <v>105</v>
      </c>
      <c r="T10" s="89" t="s">
        <v>105</v>
      </c>
      <c r="U10" s="85"/>
      <c r="V10" s="85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AN10" s="85"/>
      <c r="AO10" s="85"/>
      <c r="AP10" s="85"/>
      <c r="AQ10" s="85"/>
      <c r="AR10" s="85"/>
      <c r="AS10" s="85"/>
      <c r="AT10" s="85"/>
      <c r="AU10" s="85"/>
      <c r="AV10" s="85"/>
      <c r="AW10" s="85"/>
      <c r="AX10" s="85"/>
      <c r="AY10" s="85"/>
      <c r="AZ10" s="85"/>
      <c r="BA10" s="85"/>
      <c r="BB10" s="85"/>
      <c r="BC10" s="85"/>
      <c r="BD10" s="85"/>
      <c r="BE10" s="85"/>
      <c r="BF10" s="85"/>
      <c r="BG10" s="85"/>
      <c r="BH10" s="85"/>
      <c r="BI10" s="85"/>
      <c r="BJ10" s="85"/>
      <c r="BK10" s="85"/>
      <c r="BL10" s="85"/>
      <c r="BM10" s="85"/>
      <c r="BN10" s="85"/>
      <c r="BO10" s="85"/>
      <c r="BP10" s="85"/>
      <c r="BQ10" s="85"/>
      <c r="BR10" s="85"/>
      <c r="BS10" s="85"/>
      <c r="BT10" s="85"/>
      <c r="BU10" s="85"/>
      <c r="BV10" s="85"/>
      <c r="BW10" s="85"/>
      <c r="BX10" s="85"/>
      <c r="BY10" s="85"/>
      <c r="BZ10" s="85"/>
      <c r="CA10" s="85"/>
      <c r="CB10" s="85"/>
      <c r="CC10" s="85"/>
      <c r="CD10" s="85"/>
      <c r="CE10" s="85"/>
      <c r="CF10" s="85"/>
      <c r="CG10" s="85"/>
      <c r="CH10" s="85"/>
      <c r="CI10" s="85"/>
      <c r="CJ10" s="85"/>
      <c r="CK10" s="85"/>
      <c r="CL10" s="85"/>
      <c r="CM10" s="85"/>
      <c r="CN10" s="85"/>
      <c r="CO10" s="85"/>
      <c r="CP10" s="85"/>
      <c r="CQ10" s="85"/>
      <c r="CR10" s="85"/>
      <c r="CS10" s="85"/>
      <c r="CT10" s="85"/>
      <c r="CU10" s="85"/>
      <c r="CV10" s="85"/>
      <c r="CW10" s="85"/>
      <c r="CX10" s="85"/>
      <c r="CY10" s="85"/>
      <c r="CZ10" s="85"/>
      <c r="DA10" s="85"/>
      <c r="DB10" s="85"/>
      <c r="DC10" s="85"/>
      <c r="DD10" s="85"/>
      <c r="DE10" s="85"/>
      <c r="DF10" s="85"/>
      <c r="DG10" s="85"/>
      <c r="DH10" s="85"/>
      <c r="DI10" s="85"/>
      <c r="DJ10" s="85"/>
      <c r="DK10" s="85"/>
      <c r="DL10" s="85"/>
      <c r="DM10" s="85"/>
      <c r="DN10" s="85"/>
      <c r="DO10" s="85"/>
      <c r="DP10" s="85"/>
      <c r="DQ10" s="85"/>
      <c r="DR10" s="85"/>
      <c r="DS10" s="85"/>
      <c r="DT10" s="85"/>
      <c r="DU10" s="85"/>
      <c r="DV10" s="85"/>
      <c r="DW10" s="85"/>
      <c r="DX10" s="85"/>
      <c r="DY10" s="85"/>
      <c r="DZ10" s="85"/>
      <c r="EA10" s="85"/>
      <c r="EB10" s="85"/>
      <c r="EC10" s="85"/>
      <c r="ED10" s="85"/>
      <c r="EE10" s="85"/>
      <c r="EF10" s="85"/>
      <c r="EG10" s="85"/>
      <c r="EH10" s="85"/>
      <c r="EI10" s="85"/>
      <c r="EJ10" s="85"/>
      <c r="EK10" s="85"/>
      <c r="EL10" s="85"/>
      <c r="EM10" s="85"/>
      <c r="EN10" s="85"/>
      <c r="EO10" s="85"/>
      <c r="EP10" s="85"/>
      <c r="EQ10" s="85"/>
      <c r="ER10" s="85"/>
      <c r="ES10" s="85"/>
      <c r="ET10" s="85"/>
      <c r="EU10" s="85"/>
      <c r="EV10" s="85"/>
      <c r="EW10" s="85"/>
      <c r="EX10" s="85"/>
      <c r="EY10" s="85"/>
      <c r="EZ10" s="85"/>
      <c r="FA10" s="85"/>
      <c r="FB10" s="85"/>
      <c r="FC10" s="85"/>
      <c r="FD10" s="85"/>
      <c r="FE10" s="85"/>
      <c r="FF10" s="85"/>
      <c r="FG10" s="85"/>
      <c r="FH10" s="85"/>
      <c r="FI10" s="85"/>
      <c r="FJ10" s="85"/>
      <c r="FK10" s="85"/>
      <c r="FL10" s="85"/>
      <c r="FM10" s="85"/>
      <c r="FN10" s="85"/>
      <c r="FO10" s="85"/>
      <c r="FP10" s="85"/>
      <c r="FQ10" s="85"/>
      <c r="FR10" s="85"/>
      <c r="FS10" s="85"/>
      <c r="FT10" s="85"/>
      <c r="FU10" s="85"/>
      <c r="FV10" s="85"/>
      <c r="FW10" s="85"/>
      <c r="FX10" s="85"/>
      <c r="FY10" s="85"/>
      <c r="FZ10" s="85"/>
      <c r="GA10" s="85"/>
      <c r="GB10" s="85"/>
      <c r="GC10" s="85"/>
      <c r="GD10" s="85"/>
      <c r="GE10" s="85"/>
      <c r="GF10" s="85"/>
      <c r="GG10" s="85"/>
      <c r="GH10" s="85"/>
      <c r="GI10" s="85"/>
      <c r="GJ10" s="85"/>
      <c r="GK10" s="85"/>
      <c r="GL10" s="85"/>
      <c r="GM10" s="85"/>
      <c r="GN10" s="85"/>
      <c r="GO10" s="85"/>
      <c r="GP10" s="85"/>
      <c r="GQ10" s="85"/>
      <c r="GR10" s="85"/>
      <c r="GS10" s="85"/>
      <c r="GT10" s="85"/>
      <c r="GU10" s="85"/>
      <c r="GV10" s="85"/>
      <c r="GW10" s="85"/>
      <c r="GX10" s="85"/>
      <c r="GY10" s="85"/>
      <c r="GZ10" s="85"/>
      <c r="HA10" s="85"/>
      <c r="HB10" s="85"/>
      <c r="HC10" s="85"/>
      <c r="HD10" s="85"/>
      <c r="HE10" s="85"/>
      <c r="HF10" s="85"/>
      <c r="HG10" s="85"/>
      <c r="HH10" s="85"/>
      <c r="HI10" s="85"/>
      <c r="HJ10" s="85"/>
      <c r="HK10" s="85"/>
      <c r="HL10" s="85"/>
      <c r="HM10" s="85"/>
      <c r="HN10" s="85"/>
      <c r="HO10" s="85"/>
      <c r="HP10" s="85"/>
      <c r="HQ10" s="85"/>
      <c r="HR10" s="85"/>
      <c r="HS10" s="85"/>
      <c r="HT10" s="85"/>
      <c r="HU10" s="85"/>
      <c r="HV10" s="85"/>
      <c r="HW10" s="85"/>
      <c r="HX10" s="85"/>
      <c r="HY10" s="85"/>
      <c r="HZ10" s="85"/>
      <c r="IA10" s="85"/>
      <c r="IB10" s="85"/>
      <c r="IC10" s="85"/>
      <c r="ID10" s="85"/>
      <c r="IE10" s="85"/>
      <c r="IF10" s="85"/>
      <c r="IG10" s="85"/>
      <c r="IH10" s="85"/>
      <c r="II10" s="85"/>
      <c r="IJ10" s="85"/>
      <c r="IK10" s="85"/>
      <c r="IL10" s="85"/>
      <c r="IM10" s="85"/>
      <c r="IN10" s="85"/>
      <c r="IO10" s="85"/>
      <c r="IP10" s="85"/>
      <c r="IQ10" s="85"/>
      <c r="IR10" s="85"/>
      <c r="IS10" s="85"/>
      <c r="IT10" s="85"/>
      <c r="IU10" s="85"/>
      <c r="IV10" s="85"/>
      <c r="IW10" s="85"/>
    </row>
    <row r="11" customFormat="false" ht="15.75" hidden="false" customHeight="false" outlineLevel="0" collapsed="false">
      <c r="A11" s="85"/>
      <c r="B11" s="86"/>
      <c r="C11" s="85"/>
      <c r="D11" s="90"/>
      <c r="E11" s="90"/>
      <c r="F11" s="91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R11" s="92"/>
      <c r="S11" s="92"/>
      <c r="T11" s="92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5"/>
      <c r="AK11" s="85"/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85"/>
      <c r="BL11" s="85"/>
      <c r="BM11" s="85"/>
      <c r="BN11" s="85"/>
      <c r="BO11" s="85"/>
      <c r="BP11" s="85"/>
      <c r="BQ11" s="85"/>
      <c r="BR11" s="85"/>
      <c r="BS11" s="85"/>
      <c r="BT11" s="85"/>
      <c r="BU11" s="85"/>
      <c r="BV11" s="85"/>
      <c r="BW11" s="85"/>
      <c r="BX11" s="85"/>
      <c r="BY11" s="85"/>
      <c r="BZ11" s="85"/>
      <c r="CA11" s="85"/>
      <c r="CB11" s="85"/>
      <c r="CC11" s="85"/>
      <c r="CD11" s="85"/>
      <c r="CE11" s="85"/>
      <c r="CF11" s="85"/>
      <c r="CG11" s="85"/>
      <c r="CH11" s="85"/>
      <c r="CI11" s="85"/>
      <c r="CJ11" s="85"/>
      <c r="CK11" s="85"/>
      <c r="CL11" s="85"/>
      <c r="CM11" s="85"/>
      <c r="CN11" s="85"/>
      <c r="CO11" s="85"/>
      <c r="CP11" s="85"/>
      <c r="CQ11" s="85"/>
      <c r="CR11" s="85"/>
      <c r="CS11" s="85"/>
      <c r="CT11" s="85"/>
      <c r="CU11" s="85"/>
      <c r="CV11" s="85"/>
      <c r="CW11" s="85"/>
      <c r="CX11" s="85"/>
      <c r="CY11" s="85"/>
      <c r="CZ11" s="85"/>
      <c r="DA11" s="85"/>
      <c r="DB11" s="85"/>
      <c r="DC11" s="85"/>
      <c r="DD11" s="85"/>
      <c r="DE11" s="85"/>
      <c r="DF11" s="85"/>
      <c r="DG11" s="85"/>
      <c r="DH11" s="85"/>
      <c r="DI11" s="85"/>
      <c r="DJ11" s="85"/>
      <c r="DK11" s="85"/>
      <c r="DL11" s="85"/>
      <c r="DM11" s="85"/>
      <c r="DN11" s="85"/>
      <c r="DO11" s="85"/>
      <c r="DP11" s="85"/>
      <c r="DQ11" s="85"/>
      <c r="DR11" s="85"/>
      <c r="DS11" s="85"/>
      <c r="DT11" s="85"/>
      <c r="DU11" s="85"/>
      <c r="DV11" s="85"/>
      <c r="DW11" s="85"/>
      <c r="DX11" s="85"/>
      <c r="DY11" s="85"/>
      <c r="DZ11" s="85"/>
      <c r="EA11" s="85"/>
      <c r="EB11" s="85"/>
      <c r="EC11" s="85"/>
      <c r="ED11" s="85"/>
      <c r="EE11" s="85"/>
      <c r="EF11" s="85"/>
      <c r="EG11" s="85"/>
      <c r="EH11" s="85"/>
      <c r="EI11" s="85"/>
      <c r="EJ11" s="85"/>
      <c r="EK11" s="85"/>
      <c r="EL11" s="85"/>
      <c r="EM11" s="85"/>
      <c r="EN11" s="85"/>
      <c r="EO11" s="85"/>
      <c r="EP11" s="85"/>
      <c r="EQ11" s="85"/>
      <c r="ER11" s="85"/>
      <c r="ES11" s="85"/>
      <c r="ET11" s="85"/>
      <c r="EU11" s="85"/>
      <c r="EV11" s="85"/>
      <c r="EW11" s="85"/>
      <c r="EX11" s="85"/>
      <c r="EY11" s="85"/>
      <c r="EZ11" s="85"/>
      <c r="FA11" s="85"/>
      <c r="FB11" s="85"/>
      <c r="FC11" s="85"/>
      <c r="FD11" s="85"/>
      <c r="FE11" s="85"/>
      <c r="FF11" s="85"/>
      <c r="FG11" s="85"/>
      <c r="FH11" s="85"/>
      <c r="FI11" s="85"/>
      <c r="FJ11" s="85"/>
      <c r="FK11" s="85"/>
      <c r="FL11" s="85"/>
      <c r="FM11" s="85"/>
      <c r="FN11" s="85"/>
      <c r="FO11" s="85"/>
      <c r="FP11" s="85"/>
      <c r="FQ11" s="85"/>
      <c r="FR11" s="85"/>
      <c r="FS11" s="85"/>
      <c r="FT11" s="85"/>
      <c r="FU11" s="85"/>
      <c r="FV11" s="85"/>
      <c r="FW11" s="85"/>
      <c r="FX11" s="85"/>
      <c r="FY11" s="85"/>
      <c r="FZ11" s="85"/>
      <c r="GA11" s="85"/>
      <c r="GB11" s="85"/>
      <c r="GC11" s="85"/>
      <c r="GD11" s="85"/>
      <c r="GE11" s="85"/>
      <c r="GF11" s="85"/>
      <c r="GG11" s="85"/>
      <c r="GH11" s="85"/>
      <c r="GI11" s="85"/>
      <c r="GJ11" s="85"/>
      <c r="GK11" s="85"/>
      <c r="GL11" s="85"/>
      <c r="GM11" s="85"/>
      <c r="GN11" s="85"/>
      <c r="GO11" s="85"/>
      <c r="GP11" s="85"/>
      <c r="GQ11" s="85"/>
      <c r="GR11" s="85"/>
      <c r="GS11" s="85"/>
      <c r="GT11" s="85"/>
      <c r="GU11" s="85"/>
      <c r="GV11" s="85"/>
      <c r="GW11" s="85"/>
      <c r="GX11" s="85"/>
      <c r="GY11" s="85"/>
      <c r="GZ11" s="85"/>
      <c r="HA11" s="85"/>
      <c r="HB11" s="85"/>
      <c r="HC11" s="85"/>
      <c r="HD11" s="85"/>
      <c r="HE11" s="85"/>
      <c r="HF11" s="85"/>
      <c r="HG11" s="85"/>
      <c r="HH11" s="85"/>
      <c r="HI11" s="85"/>
      <c r="HJ11" s="85"/>
      <c r="HK11" s="85"/>
      <c r="HL11" s="85"/>
      <c r="HM11" s="85"/>
      <c r="HN11" s="85"/>
      <c r="HO11" s="85"/>
      <c r="HP11" s="85"/>
      <c r="HQ11" s="85"/>
      <c r="HR11" s="85"/>
      <c r="HS11" s="85"/>
      <c r="HT11" s="85"/>
      <c r="HU11" s="85"/>
      <c r="HV11" s="85"/>
      <c r="HW11" s="85"/>
      <c r="HX11" s="85"/>
      <c r="HY11" s="85"/>
      <c r="HZ11" s="85"/>
      <c r="IA11" s="85"/>
      <c r="IB11" s="85"/>
      <c r="IC11" s="85"/>
      <c r="ID11" s="85"/>
      <c r="IE11" s="85"/>
      <c r="IF11" s="85"/>
      <c r="IG11" s="85"/>
      <c r="IH11" s="85"/>
      <c r="II11" s="85"/>
      <c r="IJ11" s="85"/>
      <c r="IK11" s="85"/>
      <c r="IL11" s="85"/>
      <c r="IM11" s="85"/>
      <c r="IN11" s="85"/>
      <c r="IO11" s="85"/>
      <c r="IP11" s="85"/>
      <c r="IQ11" s="85"/>
      <c r="IR11" s="85"/>
      <c r="IS11" s="85"/>
      <c r="IT11" s="85"/>
      <c r="IU11" s="85"/>
      <c r="IV11" s="85"/>
      <c r="IW11" s="85"/>
    </row>
    <row r="12" customFormat="false" ht="15.75" hidden="false" customHeight="false" outlineLevel="0" collapsed="false">
      <c r="A12" s="93"/>
      <c r="B12" s="94" t="s">
        <v>106</v>
      </c>
      <c r="C12" s="94"/>
      <c r="D12" s="87"/>
      <c r="E12" s="87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9"/>
      <c r="S12" s="95"/>
      <c r="T12" s="9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5"/>
      <c r="AK12" s="85"/>
      <c r="AL12" s="85"/>
      <c r="AM12" s="85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5"/>
      <c r="AY12" s="85"/>
      <c r="AZ12" s="85"/>
      <c r="BA12" s="85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5"/>
      <c r="BM12" s="85"/>
      <c r="BN12" s="85"/>
      <c r="BO12" s="85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5"/>
      <c r="CA12" s="85"/>
      <c r="CB12" s="85"/>
      <c r="CC12" s="85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5"/>
      <c r="CO12" s="85"/>
      <c r="CP12" s="85"/>
      <c r="CQ12" s="85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5"/>
      <c r="DC12" s="85"/>
      <c r="DD12" s="85"/>
      <c r="DE12" s="85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5"/>
      <c r="DQ12" s="85"/>
      <c r="DR12" s="85"/>
      <c r="DS12" s="85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5"/>
      <c r="EE12" s="85"/>
      <c r="EF12" s="85"/>
      <c r="EG12" s="85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5"/>
      <c r="ES12" s="85"/>
      <c r="ET12" s="85"/>
      <c r="EU12" s="85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5"/>
      <c r="FG12" s="85"/>
      <c r="FH12" s="85"/>
      <c r="FI12" s="85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5"/>
      <c r="FU12" s="85"/>
      <c r="FV12" s="85"/>
      <c r="FW12" s="85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5"/>
      <c r="GI12" s="85"/>
      <c r="GJ12" s="85"/>
      <c r="GK12" s="85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5"/>
      <c r="GW12" s="85"/>
      <c r="GX12" s="85"/>
      <c r="GY12" s="85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5"/>
      <c r="HK12" s="85"/>
      <c r="HL12" s="85"/>
      <c r="HM12" s="85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5"/>
      <c r="HY12" s="85"/>
      <c r="HZ12" s="85"/>
      <c r="IA12" s="85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5"/>
      <c r="IM12" s="85"/>
      <c r="IN12" s="85"/>
      <c r="IO12" s="85"/>
      <c r="IP12" s="85"/>
      <c r="IQ12" s="85"/>
      <c r="IR12" s="85"/>
      <c r="IS12" s="85"/>
      <c r="IT12" s="85"/>
      <c r="IU12" s="85"/>
      <c r="IV12" s="85"/>
      <c r="IW12" s="85"/>
    </row>
    <row r="13" customFormat="false" ht="15" hidden="false" customHeight="false" outlineLevel="0" collapsed="false">
      <c r="A13" s="96" t="s">
        <v>107</v>
      </c>
      <c r="B13" s="97"/>
      <c r="C13" s="96" t="s">
        <v>108</v>
      </c>
      <c r="D13" s="98" t="n">
        <v>18</v>
      </c>
      <c r="E13" s="98" t="n">
        <v>18</v>
      </c>
      <c r="F13" s="99" t="n">
        <v>30</v>
      </c>
      <c r="G13" s="99" t="n">
        <v>30</v>
      </c>
      <c r="H13" s="99" t="n">
        <v>30</v>
      </c>
      <c r="I13" s="99" t="n">
        <v>30</v>
      </c>
      <c r="J13" s="99" t="n">
        <v>30</v>
      </c>
      <c r="K13" s="99" t="n">
        <v>30</v>
      </c>
      <c r="L13" s="99" t="n">
        <v>30</v>
      </c>
      <c r="M13" s="99" t="n">
        <v>30</v>
      </c>
      <c r="N13" s="99" t="n">
        <v>30</v>
      </c>
      <c r="O13" s="99" t="n">
        <v>30</v>
      </c>
      <c r="P13" s="99" t="n">
        <v>30</v>
      </c>
      <c r="Q13" s="99" t="n">
        <v>30</v>
      </c>
      <c r="R13" s="81" t="n">
        <f aca="false">+Q13</f>
        <v>30</v>
      </c>
      <c r="S13" s="100" t="n">
        <v>33</v>
      </c>
      <c r="T13" s="100" t="n">
        <v>33</v>
      </c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  <c r="BS13" s="96"/>
      <c r="BT13" s="96"/>
      <c r="BU13" s="96"/>
      <c r="BV13" s="96"/>
      <c r="BW13" s="96"/>
      <c r="BX13" s="96"/>
      <c r="BY13" s="96"/>
      <c r="BZ13" s="96"/>
      <c r="CA13" s="96"/>
      <c r="CB13" s="96"/>
      <c r="CC13" s="96"/>
      <c r="CD13" s="96"/>
      <c r="CE13" s="96"/>
      <c r="CF13" s="96"/>
      <c r="CG13" s="96"/>
      <c r="CH13" s="96"/>
      <c r="CI13" s="96"/>
      <c r="CJ13" s="96"/>
      <c r="CK13" s="96"/>
      <c r="CL13" s="96"/>
      <c r="CM13" s="96"/>
      <c r="CN13" s="96"/>
      <c r="CO13" s="96"/>
      <c r="CP13" s="96"/>
      <c r="CQ13" s="96"/>
      <c r="CR13" s="96"/>
      <c r="CS13" s="96"/>
      <c r="CT13" s="96"/>
      <c r="CU13" s="96"/>
      <c r="CV13" s="96"/>
      <c r="CW13" s="96"/>
      <c r="CX13" s="96"/>
      <c r="CY13" s="96"/>
      <c r="CZ13" s="96"/>
      <c r="DA13" s="96"/>
      <c r="DB13" s="96"/>
      <c r="DC13" s="96"/>
      <c r="DD13" s="96"/>
      <c r="DE13" s="96"/>
      <c r="DF13" s="96"/>
      <c r="DG13" s="96"/>
      <c r="DH13" s="96"/>
      <c r="DI13" s="96"/>
      <c r="DJ13" s="96"/>
      <c r="DK13" s="96"/>
      <c r="DL13" s="96"/>
      <c r="DM13" s="96"/>
      <c r="DN13" s="96"/>
      <c r="DO13" s="96"/>
      <c r="DP13" s="96"/>
      <c r="DQ13" s="96"/>
      <c r="DR13" s="96"/>
      <c r="DS13" s="96"/>
      <c r="DT13" s="96"/>
      <c r="DU13" s="96"/>
      <c r="DV13" s="96"/>
      <c r="DW13" s="96"/>
      <c r="DX13" s="96"/>
      <c r="DY13" s="96"/>
      <c r="DZ13" s="96"/>
      <c r="EA13" s="96"/>
      <c r="EB13" s="96"/>
      <c r="EC13" s="96"/>
      <c r="ED13" s="96"/>
      <c r="EE13" s="96"/>
      <c r="EF13" s="96"/>
      <c r="EG13" s="96"/>
      <c r="EH13" s="96"/>
      <c r="EI13" s="96"/>
      <c r="EJ13" s="96"/>
      <c r="EK13" s="96"/>
      <c r="EL13" s="96"/>
      <c r="EM13" s="96"/>
      <c r="EN13" s="96"/>
      <c r="EO13" s="96"/>
      <c r="EP13" s="96"/>
      <c r="EQ13" s="96"/>
      <c r="ER13" s="96"/>
      <c r="ES13" s="96"/>
      <c r="ET13" s="96"/>
      <c r="EU13" s="96"/>
      <c r="EV13" s="96"/>
      <c r="EW13" s="96"/>
      <c r="EX13" s="96"/>
      <c r="EY13" s="96"/>
      <c r="EZ13" s="96"/>
      <c r="FA13" s="96"/>
      <c r="FB13" s="96"/>
      <c r="FC13" s="96"/>
      <c r="FD13" s="96"/>
      <c r="FE13" s="96"/>
      <c r="FF13" s="96"/>
      <c r="FG13" s="96"/>
      <c r="FH13" s="96"/>
      <c r="FI13" s="96"/>
      <c r="FJ13" s="96"/>
      <c r="FK13" s="96"/>
      <c r="FL13" s="96"/>
      <c r="FM13" s="96"/>
      <c r="FN13" s="96"/>
      <c r="FO13" s="96"/>
      <c r="FP13" s="96"/>
      <c r="FQ13" s="96"/>
      <c r="FR13" s="96"/>
      <c r="FS13" s="96"/>
      <c r="FT13" s="96"/>
      <c r="FU13" s="96"/>
      <c r="FV13" s="96"/>
      <c r="FW13" s="96"/>
      <c r="FX13" s="96"/>
      <c r="FY13" s="96"/>
      <c r="FZ13" s="96"/>
      <c r="GA13" s="96"/>
      <c r="GB13" s="96"/>
      <c r="GC13" s="96"/>
      <c r="GD13" s="96"/>
      <c r="GE13" s="96"/>
      <c r="GF13" s="96"/>
      <c r="GG13" s="96"/>
      <c r="GH13" s="96"/>
      <c r="GI13" s="96"/>
      <c r="GJ13" s="96"/>
      <c r="GK13" s="96"/>
      <c r="GL13" s="96"/>
      <c r="GM13" s="96"/>
      <c r="GN13" s="96"/>
      <c r="GO13" s="96"/>
      <c r="GP13" s="96"/>
      <c r="GQ13" s="96"/>
      <c r="GR13" s="96"/>
      <c r="GS13" s="96"/>
      <c r="GT13" s="96"/>
      <c r="GU13" s="96"/>
      <c r="GV13" s="96"/>
      <c r="GW13" s="96"/>
      <c r="GX13" s="96"/>
      <c r="GY13" s="96"/>
      <c r="GZ13" s="96"/>
      <c r="HA13" s="96"/>
      <c r="HB13" s="96"/>
      <c r="HC13" s="96"/>
      <c r="HD13" s="96"/>
      <c r="HE13" s="96"/>
      <c r="HF13" s="96"/>
      <c r="HG13" s="96"/>
      <c r="HH13" s="96"/>
      <c r="HI13" s="96"/>
      <c r="HJ13" s="96"/>
      <c r="HK13" s="96"/>
      <c r="HL13" s="96"/>
      <c r="HM13" s="96"/>
      <c r="HN13" s="96"/>
      <c r="HO13" s="96"/>
      <c r="HP13" s="96"/>
      <c r="HQ13" s="96"/>
      <c r="HR13" s="96"/>
      <c r="HS13" s="96"/>
      <c r="HT13" s="96"/>
      <c r="HU13" s="96"/>
      <c r="HV13" s="96"/>
      <c r="HW13" s="96"/>
      <c r="HX13" s="96"/>
      <c r="HY13" s="96"/>
      <c r="HZ13" s="96"/>
      <c r="IA13" s="96"/>
      <c r="IB13" s="96"/>
      <c r="IC13" s="96"/>
      <c r="ID13" s="96"/>
      <c r="IE13" s="96"/>
      <c r="IF13" s="96"/>
      <c r="IG13" s="96"/>
      <c r="IH13" s="96"/>
      <c r="II13" s="96"/>
      <c r="IJ13" s="96"/>
      <c r="IK13" s="96"/>
      <c r="IL13" s="96"/>
      <c r="IM13" s="96"/>
      <c r="IN13" s="96"/>
      <c r="IO13" s="96"/>
      <c r="IP13" s="96"/>
      <c r="IQ13" s="96"/>
      <c r="IR13" s="96"/>
      <c r="IS13" s="96"/>
      <c r="IT13" s="96"/>
      <c r="IU13" s="96"/>
      <c r="IV13" s="96"/>
      <c r="IW13" s="96"/>
    </row>
    <row r="14" customFormat="false" ht="15" hidden="false" customHeight="false" outlineLevel="0" collapsed="false">
      <c r="A14" s="96"/>
      <c r="B14" s="97"/>
      <c r="C14" s="96" t="s">
        <v>109</v>
      </c>
      <c r="D14" s="100" t="n">
        <v>2</v>
      </c>
      <c r="E14" s="100" t="n">
        <v>2</v>
      </c>
      <c r="F14" s="99" t="n">
        <v>2</v>
      </c>
      <c r="G14" s="99" t="n">
        <v>2</v>
      </c>
      <c r="H14" s="99" t="n">
        <v>2</v>
      </c>
      <c r="I14" s="99" t="n">
        <v>2</v>
      </c>
      <c r="J14" s="99" t="n">
        <v>2</v>
      </c>
      <c r="K14" s="99" t="n">
        <v>2</v>
      </c>
      <c r="L14" s="99" t="n">
        <v>2</v>
      </c>
      <c r="M14" s="99" t="n">
        <v>2</v>
      </c>
      <c r="N14" s="99" t="n">
        <v>2</v>
      </c>
      <c r="O14" s="99" t="n">
        <v>2</v>
      </c>
      <c r="P14" s="99" t="n">
        <v>2</v>
      </c>
      <c r="Q14" s="99" t="n">
        <v>2</v>
      </c>
      <c r="R14" s="81" t="n">
        <f aca="false">+Q14</f>
        <v>2</v>
      </c>
      <c r="S14" s="100" t="n">
        <f aca="false">+R14</f>
        <v>2</v>
      </c>
      <c r="T14" s="100" t="n">
        <f aca="false">+S14</f>
        <v>2</v>
      </c>
      <c r="U14" s="96"/>
      <c r="V14" s="96"/>
      <c r="W14" s="96"/>
      <c r="X14" s="96"/>
      <c r="Y14" s="96"/>
      <c r="Z14" s="96"/>
      <c r="AA14" s="96"/>
      <c r="AB14" s="96"/>
      <c r="AC14" s="96"/>
      <c r="AD14" s="96"/>
      <c r="AE14" s="96"/>
      <c r="AF14" s="96"/>
      <c r="AG14" s="96"/>
      <c r="AH14" s="96"/>
      <c r="AI14" s="96"/>
      <c r="AJ14" s="96"/>
      <c r="AK14" s="96"/>
      <c r="AL14" s="96"/>
      <c r="AM14" s="96"/>
      <c r="AN14" s="96"/>
      <c r="AO14" s="96"/>
      <c r="AP14" s="96"/>
      <c r="AQ14" s="96"/>
      <c r="AR14" s="96"/>
      <c r="AS14" s="96"/>
      <c r="AT14" s="96"/>
      <c r="AU14" s="96"/>
      <c r="AV14" s="96"/>
      <c r="AW14" s="96"/>
      <c r="AX14" s="96"/>
      <c r="AY14" s="96"/>
      <c r="AZ14" s="96"/>
      <c r="BA14" s="96"/>
      <c r="BB14" s="96"/>
      <c r="BC14" s="96"/>
      <c r="BD14" s="96"/>
      <c r="BE14" s="96"/>
      <c r="BF14" s="96"/>
      <c r="BG14" s="96"/>
      <c r="BH14" s="96"/>
      <c r="BI14" s="96"/>
      <c r="BJ14" s="96"/>
      <c r="BK14" s="96"/>
      <c r="BL14" s="96"/>
      <c r="BM14" s="96"/>
      <c r="BN14" s="96"/>
      <c r="BO14" s="96"/>
      <c r="BP14" s="96"/>
      <c r="BQ14" s="96"/>
      <c r="BR14" s="96"/>
      <c r="BS14" s="96"/>
      <c r="BT14" s="96"/>
      <c r="BU14" s="96"/>
      <c r="BV14" s="96"/>
      <c r="BW14" s="96"/>
      <c r="BX14" s="96"/>
      <c r="BY14" s="96"/>
      <c r="BZ14" s="96"/>
      <c r="CA14" s="96"/>
      <c r="CB14" s="96"/>
      <c r="CC14" s="96"/>
      <c r="CD14" s="96"/>
      <c r="CE14" s="96"/>
      <c r="CF14" s="96"/>
      <c r="CG14" s="96"/>
      <c r="CH14" s="96"/>
      <c r="CI14" s="96"/>
      <c r="CJ14" s="96"/>
      <c r="CK14" s="96"/>
      <c r="CL14" s="96"/>
      <c r="CM14" s="96"/>
      <c r="CN14" s="96"/>
      <c r="CO14" s="96"/>
      <c r="CP14" s="96"/>
      <c r="CQ14" s="96"/>
      <c r="CR14" s="96"/>
      <c r="CS14" s="96"/>
      <c r="CT14" s="96"/>
      <c r="CU14" s="96"/>
      <c r="CV14" s="96"/>
      <c r="CW14" s="96"/>
      <c r="CX14" s="96"/>
      <c r="CY14" s="96"/>
      <c r="CZ14" s="96"/>
      <c r="DA14" s="96"/>
      <c r="DB14" s="96"/>
      <c r="DC14" s="96"/>
      <c r="DD14" s="96"/>
      <c r="DE14" s="96"/>
      <c r="DF14" s="96"/>
      <c r="DG14" s="96"/>
      <c r="DH14" s="96"/>
      <c r="DI14" s="96"/>
      <c r="DJ14" s="96"/>
      <c r="DK14" s="96"/>
      <c r="DL14" s="96"/>
      <c r="DM14" s="96"/>
      <c r="DN14" s="96"/>
      <c r="DO14" s="96"/>
      <c r="DP14" s="96"/>
      <c r="DQ14" s="96"/>
      <c r="DR14" s="96"/>
      <c r="DS14" s="96"/>
      <c r="DT14" s="96"/>
      <c r="DU14" s="96"/>
      <c r="DV14" s="96"/>
      <c r="DW14" s="96"/>
      <c r="DX14" s="96"/>
      <c r="DY14" s="96"/>
      <c r="DZ14" s="96"/>
      <c r="EA14" s="96"/>
      <c r="EB14" s="96"/>
      <c r="EC14" s="96"/>
      <c r="ED14" s="96"/>
      <c r="EE14" s="96"/>
      <c r="EF14" s="96"/>
      <c r="EG14" s="96"/>
      <c r="EH14" s="96"/>
      <c r="EI14" s="96"/>
      <c r="EJ14" s="96"/>
      <c r="EK14" s="96"/>
      <c r="EL14" s="96"/>
      <c r="EM14" s="96"/>
      <c r="EN14" s="96"/>
      <c r="EO14" s="96"/>
      <c r="EP14" s="96"/>
      <c r="EQ14" s="96"/>
      <c r="ER14" s="96"/>
      <c r="ES14" s="96"/>
      <c r="ET14" s="96"/>
      <c r="EU14" s="96"/>
      <c r="EV14" s="96"/>
      <c r="EW14" s="96"/>
      <c r="EX14" s="96"/>
      <c r="EY14" s="96"/>
      <c r="EZ14" s="96"/>
      <c r="FA14" s="96"/>
      <c r="FB14" s="96"/>
      <c r="FC14" s="96"/>
      <c r="FD14" s="96"/>
      <c r="FE14" s="96"/>
      <c r="FF14" s="96"/>
      <c r="FG14" s="96"/>
      <c r="FH14" s="96"/>
      <c r="FI14" s="96"/>
      <c r="FJ14" s="96"/>
      <c r="FK14" s="96"/>
      <c r="FL14" s="96"/>
      <c r="FM14" s="96"/>
      <c r="FN14" s="96"/>
      <c r="FO14" s="96"/>
      <c r="FP14" s="96"/>
      <c r="FQ14" s="96"/>
      <c r="FR14" s="96"/>
      <c r="FS14" s="96"/>
      <c r="FT14" s="96"/>
      <c r="FU14" s="96"/>
      <c r="FV14" s="96"/>
      <c r="FW14" s="96"/>
      <c r="FX14" s="96"/>
      <c r="FY14" s="96"/>
      <c r="FZ14" s="96"/>
      <c r="GA14" s="96"/>
      <c r="GB14" s="96"/>
      <c r="GC14" s="96"/>
      <c r="GD14" s="96"/>
      <c r="GE14" s="96"/>
      <c r="GF14" s="96"/>
      <c r="GG14" s="96"/>
      <c r="GH14" s="96"/>
      <c r="GI14" s="96"/>
      <c r="GJ14" s="96"/>
      <c r="GK14" s="96"/>
      <c r="GL14" s="96"/>
      <c r="GM14" s="96"/>
      <c r="GN14" s="96"/>
      <c r="GO14" s="96"/>
      <c r="GP14" s="96"/>
      <c r="GQ14" s="96"/>
      <c r="GR14" s="96"/>
      <c r="GS14" s="96"/>
      <c r="GT14" s="96"/>
      <c r="GU14" s="96"/>
      <c r="GV14" s="96"/>
      <c r="GW14" s="96"/>
      <c r="GX14" s="96"/>
      <c r="GY14" s="96"/>
      <c r="GZ14" s="96"/>
      <c r="HA14" s="96"/>
      <c r="HB14" s="96"/>
      <c r="HC14" s="96"/>
      <c r="HD14" s="96"/>
      <c r="HE14" s="96"/>
      <c r="HF14" s="96"/>
      <c r="HG14" s="96"/>
      <c r="HH14" s="96"/>
      <c r="HI14" s="96"/>
      <c r="HJ14" s="96"/>
      <c r="HK14" s="96"/>
      <c r="HL14" s="96"/>
      <c r="HM14" s="96"/>
      <c r="HN14" s="96"/>
      <c r="HO14" s="96"/>
      <c r="HP14" s="96"/>
      <c r="HQ14" s="96"/>
      <c r="HR14" s="96"/>
      <c r="HS14" s="96"/>
      <c r="HT14" s="96"/>
      <c r="HU14" s="96"/>
      <c r="HV14" s="96"/>
      <c r="HW14" s="96"/>
      <c r="HX14" s="96"/>
      <c r="HY14" s="96"/>
      <c r="HZ14" s="96"/>
      <c r="IA14" s="96"/>
      <c r="IB14" s="96"/>
      <c r="IC14" s="96"/>
      <c r="ID14" s="96"/>
      <c r="IE14" s="96"/>
      <c r="IF14" s="96"/>
      <c r="IG14" s="96"/>
      <c r="IH14" s="96"/>
      <c r="II14" s="96"/>
      <c r="IJ14" s="96"/>
      <c r="IK14" s="96"/>
      <c r="IL14" s="96"/>
      <c r="IM14" s="96"/>
      <c r="IN14" s="96"/>
      <c r="IO14" s="96"/>
      <c r="IP14" s="96"/>
      <c r="IQ14" s="96"/>
      <c r="IR14" s="96"/>
      <c r="IS14" s="96"/>
      <c r="IT14" s="96"/>
      <c r="IU14" s="96"/>
      <c r="IV14" s="96"/>
      <c r="IW14" s="96"/>
    </row>
    <row r="15" customFormat="false" ht="15" hidden="false" customHeight="false" outlineLevel="0" collapsed="false">
      <c r="A15" s="96"/>
      <c r="B15" s="97"/>
      <c r="C15" s="96" t="s">
        <v>110</v>
      </c>
      <c r="D15" s="100" t="n">
        <v>0</v>
      </c>
      <c r="E15" s="100" t="n">
        <v>0</v>
      </c>
      <c r="F15" s="99" t="n">
        <v>0</v>
      </c>
      <c r="G15" s="99" t="n">
        <v>0</v>
      </c>
      <c r="H15" s="99" t="n">
        <v>0</v>
      </c>
      <c r="I15" s="99" t="n">
        <v>0</v>
      </c>
      <c r="J15" s="99" t="n">
        <v>0</v>
      </c>
      <c r="K15" s="99" t="n">
        <v>0</v>
      </c>
      <c r="L15" s="99" t="n">
        <v>0</v>
      </c>
      <c r="M15" s="99" t="n">
        <v>0</v>
      </c>
      <c r="N15" s="99" t="n">
        <v>0</v>
      </c>
      <c r="O15" s="99" t="n">
        <v>0</v>
      </c>
      <c r="P15" s="99" t="n">
        <v>0</v>
      </c>
      <c r="Q15" s="101" t="n">
        <v>0</v>
      </c>
      <c r="R15" s="81" t="n">
        <f aca="false">+Q15</f>
        <v>0</v>
      </c>
      <c r="S15" s="100" t="n">
        <f aca="false">+R15</f>
        <v>0</v>
      </c>
      <c r="T15" s="100" t="n">
        <f aca="false">+S15</f>
        <v>0</v>
      </c>
      <c r="U15" s="96"/>
      <c r="V15" s="96"/>
      <c r="W15" s="96"/>
      <c r="X15" s="96"/>
      <c r="Y15" s="96"/>
      <c r="Z15" s="96"/>
      <c r="AA15" s="96"/>
      <c r="AB15" s="96"/>
      <c r="AC15" s="96"/>
      <c r="AD15" s="96"/>
      <c r="AE15" s="96"/>
      <c r="AF15" s="96"/>
      <c r="AG15" s="96"/>
      <c r="AH15" s="96"/>
      <c r="AI15" s="96"/>
      <c r="AJ15" s="96"/>
      <c r="AK15" s="96"/>
      <c r="AL15" s="96"/>
      <c r="AM15" s="96"/>
      <c r="AN15" s="96"/>
      <c r="AO15" s="96"/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/>
      <c r="BA15" s="96"/>
      <c r="BB15" s="96"/>
      <c r="BC15" s="96"/>
      <c r="BD15" s="96"/>
      <c r="BE15" s="96"/>
      <c r="BF15" s="96"/>
      <c r="BG15" s="96"/>
      <c r="BH15" s="96"/>
      <c r="BI15" s="96"/>
      <c r="BJ15" s="96"/>
      <c r="BK15" s="96"/>
      <c r="BL15" s="96"/>
      <c r="BM15" s="96"/>
      <c r="BN15" s="96"/>
      <c r="BO15" s="96"/>
      <c r="BP15" s="96"/>
      <c r="BQ15" s="96"/>
      <c r="BR15" s="96"/>
      <c r="BS15" s="96"/>
      <c r="BT15" s="96"/>
      <c r="BU15" s="96"/>
      <c r="BV15" s="96"/>
      <c r="BW15" s="96"/>
      <c r="BX15" s="96"/>
      <c r="BY15" s="96"/>
      <c r="BZ15" s="96"/>
      <c r="CA15" s="96"/>
      <c r="CB15" s="96"/>
      <c r="CC15" s="96"/>
      <c r="CD15" s="96"/>
      <c r="CE15" s="96"/>
      <c r="CF15" s="96"/>
      <c r="CG15" s="96"/>
      <c r="CH15" s="96"/>
      <c r="CI15" s="96"/>
      <c r="CJ15" s="96"/>
      <c r="CK15" s="96"/>
      <c r="CL15" s="96"/>
      <c r="CM15" s="96"/>
      <c r="CN15" s="96"/>
      <c r="CO15" s="96"/>
      <c r="CP15" s="96"/>
      <c r="CQ15" s="96"/>
      <c r="CR15" s="96"/>
      <c r="CS15" s="96"/>
      <c r="CT15" s="96"/>
      <c r="CU15" s="96"/>
      <c r="CV15" s="96"/>
      <c r="CW15" s="96"/>
      <c r="CX15" s="96"/>
      <c r="CY15" s="96"/>
      <c r="CZ15" s="96"/>
      <c r="DA15" s="96"/>
      <c r="DB15" s="96"/>
      <c r="DC15" s="96"/>
      <c r="DD15" s="96"/>
      <c r="DE15" s="96"/>
      <c r="DF15" s="96"/>
      <c r="DG15" s="96"/>
      <c r="DH15" s="96"/>
      <c r="DI15" s="96"/>
      <c r="DJ15" s="96"/>
      <c r="DK15" s="96"/>
      <c r="DL15" s="96"/>
      <c r="DM15" s="96"/>
      <c r="DN15" s="96"/>
      <c r="DO15" s="96"/>
      <c r="DP15" s="96"/>
      <c r="DQ15" s="96"/>
      <c r="DR15" s="96"/>
      <c r="DS15" s="96"/>
      <c r="DT15" s="96"/>
      <c r="DU15" s="96"/>
      <c r="DV15" s="96"/>
      <c r="DW15" s="96"/>
      <c r="DX15" s="96"/>
      <c r="DY15" s="96"/>
      <c r="DZ15" s="96"/>
      <c r="EA15" s="96"/>
      <c r="EB15" s="96"/>
      <c r="EC15" s="96"/>
      <c r="ED15" s="96"/>
      <c r="EE15" s="96"/>
      <c r="EF15" s="96"/>
      <c r="EG15" s="96"/>
      <c r="EH15" s="96"/>
      <c r="EI15" s="96"/>
      <c r="EJ15" s="96"/>
      <c r="EK15" s="96"/>
      <c r="EL15" s="96"/>
      <c r="EM15" s="96"/>
      <c r="EN15" s="96"/>
      <c r="EO15" s="96"/>
      <c r="EP15" s="96"/>
      <c r="EQ15" s="96"/>
      <c r="ER15" s="96"/>
      <c r="ES15" s="96"/>
      <c r="ET15" s="96"/>
      <c r="EU15" s="96"/>
      <c r="EV15" s="96"/>
      <c r="EW15" s="96"/>
      <c r="EX15" s="96"/>
      <c r="EY15" s="96"/>
      <c r="EZ15" s="96"/>
      <c r="FA15" s="96"/>
      <c r="FB15" s="96"/>
      <c r="FC15" s="96"/>
      <c r="FD15" s="96"/>
      <c r="FE15" s="96"/>
      <c r="FF15" s="96"/>
      <c r="FG15" s="96"/>
      <c r="FH15" s="96"/>
      <c r="FI15" s="96"/>
      <c r="FJ15" s="96"/>
      <c r="FK15" s="96"/>
      <c r="FL15" s="96"/>
      <c r="FM15" s="96"/>
      <c r="FN15" s="96"/>
      <c r="FO15" s="96"/>
      <c r="FP15" s="96"/>
      <c r="FQ15" s="96"/>
      <c r="FR15" s="96"/>
      <c r="FS15" s="96"/>
      <c r="FT15" s="96"/>
      <c r="FU15" s="96"/>
      <c r="FV15" s="96"/>
      <c r="FW15" s="96"/>
      <c r="FX15" s="96"/>
      <c r="FY15" s="96"/>
      <c r="FZ15" s="96"/>
      <c r="GA15" s="96"/>
      <c r="GB15" s="96"/>
      <c r="GC15" s="96"/>
      <c r="GD15" s="96"/>
      <c r="GE15" s="96"/>
      <c r="GF15" s="96"/>
      <c r="GG15" s="96"/>
      <c r="GH15" s="96"/>
      <c r="GI15" s="96"/>
      <c r="GJ15" s="96"/>
      <c r="GK15" s="96"/>
      <c r="GL15" s="96"/>
      <c r="GM15" s="96"/>
      <c r="GN15" s="96"/>
      <c r="GO15" s="96"/>
      <c r="GP15" s="96"/>
      <c r="GQ15" s="96"/>
      <c r="GR15" s="96"/>
      <c r="GS15" s="96"/>
      <c r="GT15" s="96"/>
      <c r="GU15" s="96"/>
      <c r="GV15" s="96"/>
      <c r="GW15" s="96"/>
      <c r="GX15" s="96"/>
      <c r="GY15" s="96"/>
      <c r="GZ15" s="96"/>
      <c r="HA15" s="96"/>
      <c r="HB15" s="96"/>
      <c r="HC15" s="96"/>
      <c r="HD15" s="96"/>
      <c r="HE15" s="96"/>
      <c r="HF15" s="96"/>
      <c r="HG15" s="96"/>
      <c r="HH15" s="96"/>
      <c r="HI15" s="96"/>
      <c r="HJ15" s="96"/>
      <c r="HK15" s="96"/>
      <c r="HL15" s="96"/>
      <c r="HM15" s="96"/>
      <c r="HN15" s="96"/>
      <c r="HO15" s="96"/>
      <c r="HP15" s="96"/>
      <c r="HQ15" s="96"/>
      <c r="HR15" s="96"/>
      <c r="HS15" s="96"/>
      <c r="HT15" s="96"/>
      <c r="HU15" s="96"/>
      <c r="HV15" s="96"/>
      <c r="HW15" s="96"/>
      <c r="HX15" s="96"/>
      <c r="HY15" s="96"/>
      <c r="HZ15" s="96"/>
      <c r="IA15" s="96"/>
      <c r="IB15" s="96"/>
      <c r="IC15" s="96"/>
      <c r="ID15" s="96"/>
      <c r="IE15" s="96"/>
      <c r="IF15" s="96"/>
      <c r="IG15" s="96"/>
      <c r="IH15" s="96"/>
      <c r="II15" s="96"/>
      <c r="IJ15" s="96"/>
      <c r="IK15" s="96"/>
      <c r="IL15" s="96"/>
      <c r="IM15" s="96"/>
      <c r="IN15" s="96"/>
      <c r="IO15" s="96"/>
      <c r="IP15" s="96"/>
      <c r="IQ15" s="96"/>
      <c r="IR15" s="96"/>
      <c r="IS15" s="96"/>
      <c r="IT15" s="96"/>
      <c r="IU15" s="96"/>
      <c r="IV15" s="96"/>
      <c r="IW15" s="96"/>
    </row>
    <row r="16" customFormat="false" ht="15" hidden="false" customHeight="false" outlineLevel="0" collapsed="false">
      <c r="A16" s="96"/>
      <c r="B16" s="97"/>
      <c r="C16" s="96" t="s">
        <v>111</v>
      </c>
      <c r="D16" s="100" t="n">
        <v>0</v>
      </c>
      <c r="E16" s="100" t="n">
        <v>0</v>
      </c>
      <c r="F16" s="99" t="n">
        <v>0</v>
      </c>
      <c r="G16" s="99" t="n">
        <v>0</v>
      </c>
      <c r="H16" s="99" t="n">
        <v>0</v>
      </c>
      <c r="I16" s="99" t="n">
        <v>0</v>
      </c>
      <c r="J16" s="99" t="n">
        <v>0</v>
      </c>
      <c r="K16" s="99" t="n">
        <v>0</v>
      </c>
      <c r="L16" s="99" t="n">
        <v>0</v>
      </c>
      <c r="M16" s="99" t="n">
        <v>0</v>
      </c>
      <c r="N16" s="99" t="n">
        <v>0</v>
      </c>
      <c r="O16" s="99" t="n">
        <v>0</v>
      </c>
      <c r="P16" s="99" t="n">
        <v>0</v>
      </c>
      <c r="Q16" s="101" t="n">
        <v>0</v>
      </c>
      <c r="R16" s="81" t="n">
        <f aca="false">+Q16</f>
        <v>0</v>
      </c>
      <c r="S16" s="100" t="n">
        <f aca="false">+R16</f>
        <v>0</v>
      </c>
      <c r="T16" s="100" t="n">
        <f aca="false">+S16</f>
        <v>0</v>
      </c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96"/>
      <c r="CU16" s="96"/>
      <c r="CV16" s="96"/>
      <c r="CW16" s="96"/>
      <c r="CX16" s="96"/>
      <c r="CY16" s="96"/>
      <c r="CZ16" s="96"/>
      <c r="DA16" s="96"/>
      <c r="DB16" s="96"/>
      <c r="DC16" s="96"/>
      <c r="DD16" s="96"/>
      <c r="DE16" s="96"/>
      <c r="DF16" s="96"/>
      <c r="DG16" s="96"/>
      <c r="DH16" s="96"/>
      <c r="DI16" s="96"/>
      <c r="DJ16" s="96"/>
      <c r="DK16" s="96"/>
      <c r="DL16" s="96"/>
      <c r="DM16" s="96"/>
      <c r="DN16" s="96"/>
      <c r="DO16" s="96"/>
      <c r="DP16" s="96"/>
      <c r="DQ16" s="96"/>
      <c r="DR16" s="96"/>
      <c r="DS16" s="96"/>
      <c r="DT16" s="96"/>
      <c r="DU16" s="96"/>
      <c r="DV16" s="96"/>
      <c r="DW16" s="96"/>
      <c r="DX16" s="96"/>
      <c r="DY16" s="96"/>
      <c r="DZ16" s="96"/>
      <c r="EA16" s="96"/>
      <c r="EB16" s="96"/>
      <c r="EC16" s="96"/>
      <c r="ED16" s="96"/>
      <c r="EE16" s="96"/>
      <c r="EF16" s="96"/>
      <c r="EG16" s="96"/>
      <c r="EH16" s="96"/>
      <c r="EI16" s="96"/>
      <c r="EJ16" s="96"/>
      <c r="EK16" s="96"/>
      <c r="EL16" s="96"/>
      <c r="EM16" s="96"/>
      <c r="EN16" s="96"/>
      <c r="EO16" s="96"/>
      <c r="EP16" s="96"/>
      <c r="EQ16" s="96"/>
      <c r="ER16" s="96"/>
      <c r="ES16" s="96"/>
      <c r="ET16" s="96"/>
      <c r="EU16" s="96"/>
      <c r="EV16" s="96"/>
      <c r="EW16" s="96"/>
      <c r="EX16" s="96"/>
      <c r="EY16" s="96"/>
      <c r="EZ16" s="96"/>
      <c r="FA16" s="96"/>
      <c r="FB16" s="96"/>
      <c r="FC16" s="96"/>
      <c r="FD16" s="96"/>
      <c r="FE16" s="96"/>
      <c r="FF16" s="96"/>
      <c r="FG16" s="96"/>
      <c r="FH16" s="96"/>
      <c r="FI16" s="96"/>
      <c r="FJ16" s="96"/>
      <c r="FK16" s="96"/>
      <c r="FL16" s="96"/>
      <c r="FM16" s="96"/>
      <c r="FN16" s="96"/>
      <c r="FO16" s="96"/>
      <c r="FP16" s="96"/>
      <c r="FQ16" s="96"/>
      <c r="FR16" s="96"/>
      <c r="FS16" s="96"/>
      <c r="FT16" s="96"/>
      <c r="FU16" s="96"/>
      <c r="FV16" s="96"/>
      <c r="FW16" s="96"/>
      <c r="FX16" s="96"/>
      <c r="FY16" s="96"/>
      <c r="FZ16" s="96"/>
      <c r="GA16" s="96"/>
      <c r="GB16" s="96"/>
      <c r="GC16" s="96"/>
      <c r="GD16" s="96"/>
      <c r="GE16" s="96"/>
      <c r="GF16" s="96"/>
      <c r="GG16" s="96"/>
      <c r="GH16" s="96"/>
      <c r="GI16" s="96"/>
      <c r="GJ16" s="96"/>
      <c r="GK16" s="96"/>
      <c r="GL16" s="96"/>
      <c r="GM16" s="96"/>
      <c r="GN16" s="96"/>
      <c r="GO16" s="96"/>
      <c r="GP16" s="96"/>
      <c r="GQ16" s="96"/>
      <c r="GR16" s="96"/>
      <c r="GS16" s="96"/>
      <c r="GT16" s="96"/>
      <c r="GU16" s="96"/>
      <c r="GV16" s="96"/>
      <c r="GW16" s="96"/>
      <c r="GX16" s="96"/>
      <c r="GY16" s="96"/>
      <c r="GZ16" s="96"/>
      <c r="HA16" s="96"/>
      <c r="HB16" s="96"/>
      <c r="HC16" s="96"/>
      <c r="HD16" s="96"/>
      <c r="HE16" s="96"/>
      <c r="HF16" s="96"/>
      <c r="HG16" s="96"/>
      <c r="HH16" s="96"/>
      <c r="HI16" s="96"/>
      <c r="HJ16" s="96"/>
      <c r="HK16" s="96"/>
      <c r="HL16" s="96"/>
      <c r="HM16" s="96"/>
      <c r="HN16" s="96"/>
      <c r="HO16" s="96"/>
      <c r="HP16" s="96"/>
      <c r="HQ16" s="96"/>
      <c r="HR16" s="96"/>
      <c r="HS16" s="96"/>
      <c r="HT16" s="96"/>
      <c r="HU16" s="96"/>
      <c r="HV16" s="96"/>
      <c r="HW16" s="96"/>
      <c r="HX16" s="96"/>
      <c r="HY16" s="96"/>
      <c r="HZ16" s="96"/>
      <c r="IA16" s="96"/>
      <c r="IB16" s="96"/>
      <c r="IC16" s="96"/>
      <c r="ID16" s="96"/>
      <c r="IE16" s="96"/>
      <c r="IF16" s="96"/>
      <c r="IG16" s="96"/>
      <c r="IH16" s="96"/>
      <c r="II16" s="96"/>
      <c r="IJ16" s="96"/>
      <c r="IK16" s="96"/>
      <c r="IL16" s="96"/>
      <c r="IM16" s="96"/>
      <c r="IN16" s="96"/>
      <c r="IO16" s="96"/>
      <c r="IP16" s="96"/>
      <c r="IQ16" s="96"/>
      <c r="IR16" s="96"/>
      <c r="IS16" s="96"/>
      <c r="IT16" s="96"/>
      <c r="IU16" s="96"/>
      <c r="IV16" s="96"/>
      <c r="IW16" s="96"/>
    </row>
    <row r="17" customFormat="false" ht="15" hidden="false" customHeight="false" outlineLevel="0" collapsed="false">
      <c r="A17" s="96"/>
      <c r="B17" s="97"/>
      <c r="C17" s="96" t="s">
        <v>112</v>
      </c>
      <c r="D17" s="100" t="n">
        <v>0</v>
      </c>
      <c r="E17" s="100" t="n">
        <v>0</v>
      </c>
      <c r="F17" s="99" t="n">
        <v>0</v>
      </c>
      <c r="G17" s="99" t="n">
        <v>0</v>
      </c>
      <c r="H17" s="99" t="n">
        <v>0</v>
      </c>
      <c r="I17" s="99" t="n">
        <v>0</v>
      </c>
      <c r="J17" s="99" t="n">
        <v>0</v>
      </c>
      <c r="K17" s="99" t="n">
        <v>0</v>
      </c>
      <c r="L17" s="99" t="n">
        <v>0</v>
      </c>
      <c r="M17" s="99" t="n">
        <v>0</v>
      </c>
      <c r="N17" s="99" t="n">
        <v>0</v>
      </c>
      <c r="O17" s="99" t="n">
        <v>0</v>
      </c>
      <c r="P17" s="99" t="n">
        <v>0</v>
      </c>
      <c r="Q17" s="101" t="n">
        <v>0</v>
      </c>
      <c r="R17" s="81" t="n">
        <f aca="false">+Q17</f>
        <v>0</v>
      </c>
      <c r="S17" s="100" t="n">
        <f aca="false">+R17</f>
        <v>0</v>
      </c>
      <c r="T17" s="100" t="n">
        <f aca="false">+S17</f>
        <v>0</v>
      </c>
      <c r="U17" s="96"/>
      <c r="V17" s="96"/>
      <c r="W17" s="96"/>
      <c r="X17" s="96"/>
      <c r="Y17" s="96"/>
      <c r="Z17" s="96"/>
      <c r="AA17" s="96"/>
      <c r="AB17" s="96"/>
      <c r="AC17" s="96"/>
      <c r="AD17" s="96"/>
      <c r="AE17" s="96"/>
      <c r="AF17" s="96"/>
      <c r="AG17" s="96"/>
      <c r="AH17" s="96"/>
      <c r="AI17" s="96"/>
      <c r="AJ17" s="96"/>
      <c r="AK17" s="96"/>
      <c r="AL17" s="96"/>
      <c r="AM17" s="96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  <c r="BG17" s="96"/>
      <c r="BH17" s="96"/>
      <c r="BI17" s="96"/>
      <c r="BJ17" s="96"/>
      <c r="BK17" s="96"/>
      <c r="BL17" s="96"/>
      <c r="BM17" s="96"/>
      <c r="BN17" s="96"/>
      <c r="BO17" s="96"/>
      <c r="BP17" s="96"/>
      <c r="BQ17" s="96"/>
      <c r="BR17" s="96"/>
      <c r="BS17" s="96"/>
      <c r="BT17" s="96"/>
      <c r="BU17" s="96"/>
      <c r="BV17" s="96"/>
      <c r="BW17" s="96"/>
      <c r="BX17" s="96"/>
      <c r="BY17" s="96"/>
      <c r="BZ17" s="96"/>
      <c r="CA17" s="96"/>
      <c r="CB17" s="96"/>
      <c r="CC17" s="96"/>
      <c r="CD17" s="96"/>
      <c r="CE17" s="96"/>
      <c r="CF17" s="96"/>
      <c r="CG17" s="96"/>
      <c r="CH17" s="96"/>
      <c r="CI17" s="96"/>
      <c r="CJ17" s="96"/>
      <c r="CK17" s="96"/>
      <c r="CL17" s="96"/>
      <c r="CM17" s="96"/>
      <c r="CN17" s="96"/>
      <c r="CO17" s="96"/>
      <c r="CP17" s="96"/>
      <c r="CQ17" s="96"/>
      <c r="CR17" s="96"/>
      <c r="CS17" s="96"/>
      <c r="CT17" s="96"/>
      <c r="CU17" s="96"/>
      <c r="CV17" s="96"/>
      <c r="CW17" s="96"/>
      <c r="CX17" s="96"/>
      <c r="CY17" s="96"/>
      <c r="CZ17" s="96"/>
      <c r="DA17" s="96"/>
      <c r="DB17" s="96"/>
      <c r="DC17" s="96"/>
      <c r="DD17" s="96"/>
      <c r="DE17" s="96"/>
      <c r="DF17" s="96"/>
      <c r="DG17" s="96"/>
      <c r="DH17" s="96"/>
      <c r="DI17" s="96"/>
      <c r="DJ17" s="96"/>
      <c r="DK17" s="96"/>
      <c r="DL17" s="96"/>
      <c r="DM17" s="96"/>
      <c r="DN17" s="96"/>
      <c r="DO17" s="96"/>
      <c r="DP17" s="96"/>
      <c r="DQ17" s="96"/>
      <c r="DR17" s="96"/>
      <c r="DS17" s="96"/>
      <c r="DT17" s="96"/>
      <c r="DU17" s="96"/>
      <c r="DV17" s="96"/>
      <c r="DW17" s="96"/>
      <c r="DX17" s="96"/>
      <c r="DY17" s="96"/>
      <c r="DZ17" s="96"/>
      <c r="EA17" s="96"/>
      <c r="EB17" s="96"/>
      <c r="EC17" s="96"/>
      <c r="ED17" s="96"/>
      <c r="EE17" s="96"/>
      <c r="EF17" s="96"/>
      <c r="EG17" s="96"/>
      <c r="EH17" s="96"/>
      <c r="EI17" s="96"/>
      <c r="EJ17" s="96"/>
      <c r="EK17" s="96"/>
      <c r="EL17" s="96"/>
      <c r="EM17" s="96"/>
      <c r="EN17" s="96"/>
      <c r="EO17" s="96"/>
      <c r="EP17" s="96"/>
      <c r="EQ17" s="96"/>
      <c r="ER17" s="96"/>
      <c r="ES17" s="96"/>
      <c r="ET17" s="96"/>
      <c r="EU17" s="96"/>
      <c r="EV17" s="96"/>
      <c r="EW17" s="96"/>
      <c r="EX17" s="96"/>
      <c r="EY17" s="96"/>
      <c r="EZ17" s="96"/>
      <c r="FA17" s="96"/>
      <c r="FB17" s="96"/>
      <c r="FC17" s="96"/>
      <c r="FD17" s="96"/>
      <c r="FE17" s="96"/>
      <c r="FF17" s="96"/>
      <c r="FG17" s="96"/>
      <c r="FH17" s="96"/>
      <c r="FI17" s="96"/>
      <c r="FJ17" s="96"/>
      <c r="FK17" s="96"/>
      <c r="FL17" s="96"/>
      <c r="FM17" s="96"/>
      <c r="FN17" s="96"/>
      <c r="FO17" s="96"/>
      <c r="FP17" s="96"/>
      <c r="FQ17" s="96"/>
      <c r="FR17" s="96"/>
      <c r="FS17" s="96"/>
      <c r="FT17" s="96"/>
      <c r="FU17" s="96"/>
      <c r="FV17" s="96"/>
      <c r="FW17" s="96"/>
      <c r="FX17" s="96"/>
      <c r="FY17" s="96"/>
      <c r="FZ17" s="96"/>
      <c r="GA17" s="96"/>
      <c r="GB17" s="96"/>
      <c r="GC17" s="96"/>
      <c r="GD17" s="96"/>
      <c r="GE17" s="96"/>
      <c r="GF17" s="96"/>
      <c r="GG17" s="96"/>
      <c r="GH17" s="96"/>
      <c r="GI17" s="96"/>
      <c r="GJ17" s="96"/>
      <c r="GK17" s="96"/>
      <c r="GL17" s="96"/>
      <c r="GM17" s="96"/>
      <c r="GN17" s="96"/>
      <c r="GO17" s="96"/>
      <c r="GP17" s="96"/>
      <c r="GQ17" s="96"/>
      <c r="GR17" s="96"/>
      <c r="GS17" s="96"/>
      <c r="GT17" s="96"/>
      <c r="GU17" s="96"/>
      <c r="GV17" s="96"/>
      <c r="GW17" s="96"/>
      <c r="GX17" s="96"/>
      <c r="GY17" s="96"/>
      <c r="GZ17" s="96"/>
      <c r="HA17" s="96"/>
      <c r="HB17" s="96"/>
      <c r="HC17" s="96"/>
      <c r="HD17" s="96"/>
      <c r="HE17" s="96"/>
      <c r="HF17" s="96"/>
      <c r="HG17" s="96"/>
      <c r="HH17" s="96"/>
      <c r="HI17" s="96"/>
      <c r="HJ17" s="96"/>
      <c r="HK17" s="96"/>
      <c r="HL17" s="96"/>
      <c r="HM17" s="96"/>
      <c r="HN17" s="96"/>
      <c r="HO17" s="96"/>
      <c r="HP17" s="96"/>
      <c r="HQ17" s="96"/>
      <c r="HR17" s="96"/>
      <c r="HS17" s="96"/>
      <c r="HT17" s="96"/>
      <c r="HU17" s="96"/>
      <c r="HV17" s="96"/>
      <c r="HW17" s="96"/>
      <c r="HX17" s="96"/>
      <c r="HY17" s="96"/>
      <c r="HZ17" s="96"/>
      <c r="IA17" s="96"/>
      <c r="IB17" s="96"/>
      <c r="IC17" s="96"/>
      <c r="ID17" s="96"/>
      <c r="IE17" s="96"/>
      <c r="IF17" s="96"/>
      <c r="IG17" s="96"/>
      <c r="IH17" s="96"/>
      <c r="II17" s="96"/>
      <c r="IJ17" s="96"/>
      <c r="IK17" s="96"/>
      <c r="IL17" s="96"/>
      <c r="IM17" s="96"/>
      <c r="IN17" s="96"/>
      <c r="IO17" s="96"/>
      <c r="IP17" s="96"/>
      <c r="IQ17" s="96"/>
      <c r="IR17" s="96"/>
      <c r="IS17" s="96"/>
      <c r="IT17" s="96"/>
      <c r="IU17" s="96"/>
      <c r="IV17" s="96"/>
      <c r="IW17" s="96"/>
    </row>
    <row r="18" customFormat="false" ht="15.75" hidden="false" customHeight="false" outlineLevel="0" collapsed="false">
      <c r="A18" s="102"/>
      <c r="B18" s="103"/>
      <c r="C18" s="26" t="s">
        <v>113</v>
      </c>
      <c r="D18" s="104" t="n">
        <f aca="false">SUM(D13:D17)</f>
        <v>20</v>
      </c>
      <c r="E18" s="104" t="n">
        <f aca="false">SUM(E13:E17)</f>
        <v>20</v>
      </c>
      <c r="F18" s="105" t="n">
        <f aca="false">SUM(F13:F17)</f>
        <v>32</v>
      </c>
      <c r="G18" s="105" t="n">
        <f aca="false">SUM(G13:G17)</f>
        <v>32</v>
      </c>
      <c r="H18" s="105" t="n">
        <f aca="false">SUM(H13:H17)</f>
        <v>32</v>
      </c>
      <c r="I18" s="105" t="n">
        <f aca="false">SUM(I13:I17)</f>
        <v>32</v>
      </c>
      <c r="J18" s="105" t="n">
        <f aca="false">SUM(J13:J17)</f>
        <v>32</v>
      </c>
      <c r="K18" s="105" t="n">
        <f aca="false">SUM(K13:K17)</f>
        <v>32</v>
      </c>
      <c r="L18" s="105" t="n">
        <f aca="false">SUM(L13:L17)</f>
        <v>32</v>
      </c>
      <c r="M18" s="105" t="n">
        <f aca="false">SUM(M13:M17)</f>
        <v>32</v>
      </c>
      <c r="N18" s="105" t="n">
        <f aca="false">SUM(N13:N17)</f>
        <v>32</v>
      </c>
      <c r="O18" s="105" t="n">
        <f aca="false">SUM(O13:O17)</f>
        <v>32</v>
      </c>
      <c r="P18" s="105" t="n">
        <f aca="false">SUM(P13:P17)</f>
        <v>32</v>
      </c>
      <c r="Q18" s="105" t="n">
        <f aca="false">SUM(Q13:Q17)</f>
        <v>32</v>
      </c>
      <c r="R18" s="106" t="n">
        <f aca="false">SUM(R13:R17)</f>
        <v>32</v>
      </c>
      <c r="S18" s="106" t="n">
        <f aca="false">SUM(S13:S17)</f>
        <v>35</v>
      </c>
      <c r="T18" s="106" t="n">
        <f aca="false">SUM(T13:T17)</f>
        <v>35</v>
      </c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</row>
    <row r="19" customFormat="false" ht="15" hidden="false" customHeight="false" outlineLevel="0" collapsed="false">
      <c r="D19" s="81"/>
      <c r="E19" s="81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107"/>
      <c r="S19" s="107"/>
      <c r="T19" s="107"/>
    </row>
    <row r="20" customFormat="false" ht="15.75" hidden="false" customHeight="false" outlineLevel="0" collapsed="false">
      <c r="A20" s="93"/>
      <c r="B20" s="94" t="s">
        <v>114</v>
      </c>
      <c r="C20" s="94"/>
      <c r="D20" s="81"/>
      <c r="E20" s="81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107"/>
      <c r="S20" s="107"/>
      <c r="T20" s="107"/>
    </row>
    <row r="21" customFormat="false" ht="15" hidden="false" customHeight="false" outlineLevel="0" collapsed="false">
      <c r="A21" s="108" t="s">
        <v>115</v>
      </c>
      <c r="B21" s="109" t="n">
        <v>52000500</v>
      </c>
      <c r="C21" s="0" t="s">
        <v>114</v>
      </c>
      <c r="D21" s="100"/>
      <c r="E21" s="100"/>
      <c r="F21" s="110"/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11"/>
      <c r="R21" s="107"/>
      <c r="S21" s="107"/>
      <c r="T21" s="107"/>
    </row>
    <row r="22" customFormat="false" ht="15.75" hidden="false" customHeight="false" outlineLevel="0" collapsed="false">
      <c r="A22" s="112"/>
      <c r="B22" s="113"/>
      <c r="C22" s="114" t="s">
        <v>116</v>
      </c>
      <c r="D22" s="115" t="n">
        <f aca="false">+D387</f>
        <v>1990424</v>
      </c>
      <c r="E22" s="115" t="n">
        <f aca="false">+E387</f>
        <v>2571983</v>
      </c>
      <c r="F22" s="114" t="n">
        <f aca="false">+F387</f>
        <v>345497.25</v>
      </c>
      <c r="G22" s="114" t="n">
        <f aca="false">+G387</f>
        <v>345497.25</v>
      </c>
      <c r="H22" s="114" t="n">
        <f aca="false">+H387</f>
        <v>345497.25</v>
      </c>
      <c r="I22" s="114" t="n">
        <f aca="false">+I387</f>
        <v>345497.25</v>
      </c>
      <c r="J22" s="114" t="n">
        <f aca="false">+J387</f>
        <v>360185</v>
      </c>
      <c r="K22" s="114" t="n">
        <f aca="false">+K387</f>
        <v>360185</v>
      </c>
      <c r="L22" s="114" t="n">
        <f aca="false">+L387</f>
        <v>360185</v>
      </c>
      <c r="M22" s="114" t="n">
        <f aca="false">+M387</f>
        <v>360185</v>
      </c>
      <c r="N22" s="114" t="n">
        <f aca="false">+N387</f>
        <v>360185</v>
      </c>
      <c r="O22" s="114" t="n">
        <f aca="false">+O387</f>
        <v>360185</v>
      </c>
      <c r="P22" s="114" t="n">
        <f aca="false">+P387</f>
        <v>360185</v>
      </c>
      <c r="Q22" s="114" t="n">
        <f aca="false">+Q387</f>
        <v>360185</v>
      </c>
      <c r="R22" s="116" t="n">
        <f aca="false">SUM(F22:Q22)</f>
        <v>4263469</v>
      </c>
      <c r="S22" s="116" t="n">
        <f aca="false">+S387</f>
        <v>4434007.76</v>
      </c>
      <c r="T22" s="116" t="n">
        <f aca="false">+T387</f>
        <v>4611368.0704</v>
      </c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4"/>
      <c r="EL22" s="114"/>
      <c r="EM22" s="114"/>
      <c r="EN22" s="114"/>
      <c r="EO22" s="114"/>
      <c r="EP22" s="114"/>
      <c r="EQ22" s="114"/>
      <c r="ER22" s="114"/>
      <c r="ES22" s="114"/>
      <c r="ET22" s="114"/>
      <c r="EU22" s="114"/>
      <c r="EV22" s="114"/>
      <c r="EW22" s="114"/>
      <c r="EX22" s="114"/>
      <c r="EY22" s="114"/>
      <c r="EZ22" s="114"/>
      <c r="FA22" s="114"/>
      <c r="FB22" s="114"/>
      <c r="FC22" s="114"/>
      <c r="FD22" s="114"/>
      <c r="FE22" s="114"/>
      <c r="FF22" s="114"/>
      <c r="FG22" s="114"/>
      <c r="FH22" s="114"/>
      <c r="FI22" s="114"/>
      <c r="FJ22" s="114"/>
      <c r="FK22" s="114"/>
      <c r="FL22" s="114"/>
      <c r="FM22" s="114"/>
      <c r="FN22" s="114"/>
      <c r="FO22" s="114"/>
      <c r="FP22" s="114"/>
      <c r="FQ22" s="114"/>
      <c r="FR22" s="114"/>
      <c r="FS22" s="114"/>
      <c r="FT22" s="114"/>
      <c r="FU22" s="114"/>
      <c r="FV22" s="114"/>
      <c r="FW22" s="114"/>
      <c r="FX22" s="114"/>
      <c r="FY22" s="114"/>
      <c r="FZ22" s="114"/>
      <c r="GA22" s="114"/>
      <c r="GB22" s="114"/>
      <c r="GC22" s="114"/>
      <c r="GD22" s="114"/>
      <c r="GE22" s="114"/>
      <c r="GF22" s="114"/>
      <c r="GG22" s="114"/>
      <c r="GH22" s="114"/>
      <c r="GI22" s="114"/>
      <c r="GJ22" s="114"/>
      <c r="GK22" s="114"/>
      <c r="GL22" s="114"/>
      <c r="GM22" s="114"/>
      <c r="GN22" s="114"/>
      <c r="GO22" s="114"/>
      <c r="GP22" s="114"/>
      <c r="GQ22" s="114"/>
      <c r="GR22" s="114"/>
      <c r="GS22" s="114"/>
      <c r="GT22" s="114"/>
      <c r="GU22" s="114"/>
      <c r="GV22" s="114"/>
      <c r="GW22" s="114"/>
      <c r="GX22" s="114"/>
      <c r="GY22" s="114"/>
      <c r="GZ22" s="114"/>
      <c r="HA22" s="114"/>
      <c r="HB22" s="114"/>
      <c r="HC22" s="114"/>
      <c r="HD22" s="114"/>
      <c r="HE22" s="114"/>
      <c r="HF22" s="114"/>
      <c r="HG22" s="114"/>
      <c r="HH22" s="114"/>
      <c r="HI22" s="114"/>
      <c r="HJ22" s="114"/>
      <c r="HK22" s="114"/>
      <c r="HL22" s="114"/>
      <c r="HM22" s="114"/>
      <c r="HN22" s="114"/>
      <c r="HO22" s="114"/>
      <c r="HP22" s="114"/>
      <c r="HQ22" s="114"/>
      <c r="HR22" s="114"/>
      <c r="HS22" s="114"/>
      <c r="HT22" s="114"/>
      <c r="HU22" s="114"/>
      <c r="HV22" s="114"/>
      <c r="HW22" s="114"/>
      <c r="HX22" s="114"/>
      <c r="HY22" s="114"/>
      <c r="HZ22" s="114"/>
      <c r="IA22" s="114"/>
      <c r="IB22" s="114"/>
      <c r="IC22" s="114"/>
      <c r="ID22" s="114"/>
      <c r="IE22" s="114"/>
      <c r="IF22" s="114"/>
      <c r="IG22" s="114"/>
      <c r="IH22" s="114"/>
      <c r="II22" s="114"/>
      <c r="IJ22" s="114"/>
      <c r="IK22" s="114"/>
      <c r="IL22" s="114"/>
      <c r="IM22" s="114"/>
      <c r="IN22" s="114"/>
      <c r="IO22" s="114"/>
      <c r="IP22" s="114"/>
      <c r="IQ22" s="114"/>
      <c r="IR22" s="114"/>
      <c r="IS22" s="114"/>
      <c r="IT22" s="114"/>
      <c r="IU22" s="114"/>
      <c r="IV22" s="114"/>
      <c r="IW22" s="114"/>
    </row>
    <row r="23" customFormat="false" ht="15" hidden="false" customHeight="false" outlineLevel="0" collapsed="false">
      <c r="A23" s="117"/>
      <c r="B23" s="118"/>
      <c r="C23" s="96" t="s">
        <v>117</v>
      </c>
      <c r="D23" s="100" t="n">
        <v>0</v>
      </c>
      <c r="E23" s="100" t="n">
        <v>0</v>
      </c>
      <c r="F23" s="119" t="n">
        <v>0</v>
      </c>
      <c r="G23" s="119" t="n">
        <v>0</v>
      </c>
      <c r="H23" s="119" t="n">
        <v>0</v>
      </c>
      <c r="I23" s="119" t="n">
        <v>0</v>
      </c>
      <c r="J23" s="119" t="n">
        <v>0</v>
      </c>
      <c r="K23" s="119" t="n">
        <v>0</v>
      </c>
      <c r="L23" s="119" t="n">
        <v>0</v>
      </c>
      <c r="M23" s="119" t="n">
        <v>0</v>
      </c>
      <c r="N23" s="119" t="n">
        <v>0</v>
      </c>
      <c r="O23" s="119" t="n">
        <v>0</v>
      </c>
      <c r="P23" s="119" t="n">
        <v>0</v>
      </c>
      <c r="Q23" s="119" t="n">
        <v>0</v>
      </c>
      <c r="R23" s="81" t="n">
        <f aca="false">SUM(F23:Q23)</f>
        <v>0</v>
      </c>
      <c r="S23" s="120" t="n">
        <f aca="false">+R23</f>
        <v>0</v>
      </c>
      <c r="T23" s="120" t="n">
        <f aca="false">+S23</f>
        <v>0</v>
      </c>
      <c r="U23" s="96"/>
      <c r="V23" s="96"/>
      <c r="W23" s="96"/>
      <c r="X23" s="96"/>
      <c r="Y23" s="96"/>
      <c r="Z23" s="96"/>
      <c r="AA23" s="96"/>
      <c r="AB23" s="96"/>
      <c r="AC23" s="96"/>
      <c r="AD23" s="96"/>
      <c r="AE23" s="96"/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  <c r="DJ23" s="96"/>
      <c r="DK23" s="96"/>
      <c r="DL23" s="96"/>
      <c r="DM23" s="96"/>
      <c r="DN23" s="96"/>
      <c r="DO23" s="96"/>
      <c r="DP23" s="96"/>
      <c r="DQ23" s="96"/>
      <c r="DR23" s="96"/>
      <c r="DS23" s="96"/>
      <c r="DT23" s="96"/>
      <c r="DU23" s="96"/>
      <c r="DV23" s="96"/>
      <c r="DW23" s="96"/>
      <c r="DX23" s="96"/>
      <c r="DY23" s="96"/>
      <c r="DZ23" s="96"/>
      <c r="EA23" s="96"/>
      <c r="EB23" s="96"/>
      <c r="EC23" s="96"/>
      <c r="ED23" s="96"/>
      <c r="EE23" s="96"/>
      <c r="EF23" s="96"/>
      <c r="EG23" s="96"/>
      <c r="EH23" s="96"/>
      <c r="EI23" s="96"/>
      <c r="EJ23" s="96"/>
      <c r="EK23" s="96"/>
      <c r="EL23" s="96"/>
      <c r="EM23" s="96"/>
      <c r="EN23" s="96"/>
      <c r="EO23" s="96"/>
      <c r="EP23" s="96"/>
      <c r="EQ23" s="96"/>
      <c r="ER23" s="96"/>
      <c r="ES23" s="96"/>
      <c r="ET23" s="96"/>
      <c r="EU23" s="96"/>
      <c r="EV23" s="96"/>
      <c r="EW23" s="96"/>
      <c r="EX23" s="96"/>
      <c r="EY23" s="96"/>
      <c r="EZ23" s="96"/>
      <c r="FA23" s="96"/>
      <c r="FB23" s="96"/>
      <c r="FC23" s="96"/>
      <c r="FD23" s="96"/>
      <c r="FE23" s="96"/>
      <c r="FF23" s="96"/>
      <c r="FG23" s="96"/>
      <c r="FH23" s="96"/>
      <c r="FI23" s="96"/>
      <c r="FJ23" s="96"/>
      <c r="FK23" s="96"/>
      <c r="FL23" s="96"/>
      <c r="FM23" s="96"/>
      <c r="FN23" s="96"/>
      <c r="FO23" s="96"/>
      <c r="FP23" s="96"/>
      <c r="FQ23" s="96"/>
      <c r="FR23" s="96"/>
      <c r="FS23" s="96"/>
      <c r="FT23" s="96"/>
      <c r="FU23" s="96"/>
      <c r="FV23" s="96"/>
      <c r="FW23" s="96"/>
      <c r="FX23" s="96"/>
      <c r="FY23" s="96"/>
      <c r="FZ23" s="96"/>
      <c r="GA23" s="96"/>
      <c r="GB23" s="96"/>
      <c r="GC23" s="96"/>
      <c r="GD23" s="96"/>
      <c r="GE23" s="96"/>
      <c r="GF23" s="96"/>
      <c r="GG23" s="96"/>
      <c r="GH23" s="96"/>
      <c r="GI23" s="96"/>
      <c r="GJ23" s="96"/>
      <c r="GK23" s="96"/>
      <c r="GL23" s="96"/>
      <c r="GM23" s="96"/>
      <c r="GN23" s="96"/>
      <c r="GO23" s="96"/>
      <c r="GP23" s="96"/>
      <c r="GQ23" s="96"/>
      <c r="GR23" s="96"/>
      <c r="GS23" s="96"/>
      <c r="GT23" s="96"/>
      <c r="GU23" s="96"/>
      <c r="GV23" s="96"/>
      <c r="GW23" s="96"/>
      <c r="GX23" s="96"/>
      <c r="GY23" s="96"/>
      <c r="GZ23" s="96"/>
      <c r="HA23" s="96"/>
      <c r="HB23" s="96"/>
      <c r="HC23" s="96"/>
      <c r="HD23" s="96"/>
      <c r="HE23" s="96"/>
      <c r="HF23" s="96"/>
      <c r="HG23" s="96"/>
      <c r="HH23" s="96"/>
      <c r="HI23" s="96"/>
      <c r="HJ23" s="96"/>
      <c r="HK23" s="96"/>
      <c r="HL23" s="96"/>
      <c r="HM23" s="96"/>
      <c r="HN23" s="96"/>
      <c r="HO23" s="96"/>
      <c r="HP23" s="96"/>
      <c r="HQ23" s="96"/>
      <c r="HR23" s="96"/>
      <c r="HS23" s="96"/>
      <c r="HT23" s="96"/>
      <c r="HU23" s="96"/>
      <c r="HV23" s="96"/>
      <c r="HW23" s="96"/>
      <c r="HX23" s="96"/>
      <c r="HY23" s="96"/>
      <c r="HZ23" s="96"/>
      <c r="IA23" s="96"/>
      <c r="IB23" s="96"/>
      <c r="IC23" s="96"/>
      <c r="ID23" s="96"/>
      <c r="IE23" s="96"/>
      <c r="IF23" s="96"/>
      <c r="IG23" s="96"/>
      <c r="IH23" s="96"/>
      <c r="II23" s="96"/>
      <c r="IJ23" s="96"/>
      <c r="IK23" s="96"/>
      <c r="IL23" s="96"/>
      <c r="IM23" s="96"/>
      <c r="IN23" s="96"/>
      <c r="IO23" s="96"/>
      <c r="IP23" s="96"/>
      <c r="IQ23" s="96"/>
      <c r="IR23" s="96"/>
      <c r="IS23" s="96"/>
      <c r="IT23" s="96"/>
      <c r="IU23" s="96"/>
      <c r="IV23" s="96"/>
      <c r="IW23" s="96"/>
    </row>
    <row r="24" customFormat="false" ht="15" hidden="false" customHeight="false" outlineLevel="0" collapsed="false">
      <c r="A24" s="117"/>
      <c r="B24" s="118"/>
      <c r="C24" s="96" t="s">
        <v>78</v>
      </c>
      <c r="D24" s="121" t="n">
        <v>0</v>
      </c>
      <c r="E24" s="121" t="n">
        <v>0</v>
      </c>
      <c r="F24" s="122" t="n">
        <v>0</v>
      </c>
      <c r="G24" s="122" t="n">
        <v>0</v>
      </c>
      <c r="H24" s="122" t="n">
        <v>0</v>
      </c>
      <c r="I24" s="122" t="n">
        <v>0</v>
      </c>
      <c r="J24" s="122" t="n">
        <v>0</v>
      </c>
      <c r="K24" s="122" t="n">
        <v>0</v>
      </c>
      <c r="L24" s="122" t="n">
        <v>0</v>
      </c>
      <c r="M24" s="122" t="n">
        <v>0</v>
      </c>
      <c r="N24" s="122" t="n">
        <v>0</v>
      </c>
      <c r="O24" s="122" t="n">
        <v>0</v>
      </c>
      <c r="P24" s="122" t="n">
        <v>0</v>
      </c>
      <c r="Q24" s="122" t="n">
        <v>0</v>
      </c>
      <c r="R24" s="123" t="n">
        <f aca="false">SUM(F24:Q24)</f>
        <v>0</v>
      </c>
      <c r="S24" s="120" t="n">
        <f aca="false">+R24</f>
        <v>0</v>
      </c>
      <c r="T24" s="120" t="n">
        <f aca="false">+S24</f>
        <v>0</v>
      </c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  <c r="DJ24" s="96"/>
      <c r="DK24" s="96"/>
      <c r="DL24" s="96"/>
      <c r="DM24" s="96"/>
      <c r="DN24" s="96"/>
      <c r="DO24" s="96"/>
      <c r="DP24" s="96"/>
      <c r="DQ24" s="96"/>
      <c r="DR24" s="96"/>
      <c r="DS24" s="96"/>
      <c r="DT24" s="96"/>
      <c r="DU24" s="96"/>
      <c r="DV24" s="96"/>
      <c r="DW24" s="96"/>
      <c r="DX24" s="96"/>
      <c r="DY24" s="96"/>
      <c r="DZ24" s="96"/>
      <c r="EA24" s="96"/>
      <c r="EB24" s="96"/>
      <c r="EC24" s="96"/>
      <c r="ED24" s="96"/>
      <c r="EE24" s="96"/>
      <c r="EF24" s="96"/>
      <c r="EG24" s="96"/>
      <c r="EH24" s="96"/>
      <c r="EI24" s="96"/>
      <c r="EJ24" s="96"/>
      <c r="EK24" s="96"/>
      <c r="EL24" s="96"/>
      <c r="EM24" s="96"/>
      <c r="EN24" s="96"/>
      <c r="EO24" s="96"/>
      <c r="EP24" s="96"/>
      <c r="EQ24" s="96"/>
      <c r="ER24" s="96"/>
      <c r="ES24" s="96"/>
      <c r="ET24" s="96"/>
      <c r="EU24" s="96"/>
      <c r="EV24" s="96"/>
      <c r="EW24" s="96"/>
      <c r="EX24" s="96"/>
      <c r="EY24" s="96"/>
      <c r="EZ24" s="96"/>
      <c r="FA24" s="96"/>
      <c r="FB24" s="96"/>
      <c r="FC24" s="96"/>
      <c r="FD24" s="96"/>
      <c r="FE24" s="96"/>
      <c r="FF24" s="96"/>
      <c r="FG24" s="96"/>
      <c r="FH24" s="96"/>
      <c r="FI24" s="96"/>
      <c r="FJ24" s="96"/>
      <c r="FK24" s="96"/>
      <c r="FL24" s="96"/>
      <c r="FM24" s="96"/>
      <c r="FN24" s="96"/>
      <c r="FO24" s="96"/>
      <c r="FP24" s="96"/>
      <c r="FQ24" s="96"/>
      <c r="FR24" s="96"/>
      <c r="FS24" s="96"/>
      <c r="FT24" s="96"/>
      <c r="FU24" s="96"/>
      <c r="FV24" s="96"/>
      <c r="FW24" s="96"/>
      <c r="FX24" s="96"/>
      <c r="FY24" s="96"/>
      <c r="FZ24" s="96"/>
      <c r="GA24" s="96"/>
      <c r="GB24" s="96"/>
      <c r="GC24" s="96"/>
      <c r="GD24" s="96"/>
      <c r="GE24" s="96"/>
      <c r="GF24" s="96"/>
      <c r="GG24" s="96"/>
      <c r="GH24" s="96"/>
      <c r="GI24" s="96"/>
      <c r="GJ24" s="96"/>
      <c r="GK24" s="96"/>
      <c r="GL24" s="96"/>
      <c r="GM24" s="96"/>
      <c r="GN24" s="96"/>
      <c r="GO24" s="96"/>
      <c r="GP24" s="96"/>
      <c r="GQ24" s="96"/>
      <c r="GR24" s="96"/>
      <c r="GS24" s="96"/>
      <c r="GT24" s="96"/>
      <c r="GU24" s="96"/>
      <c r="GV24" s="96"/>
      <c r="GW24" s="96"/>
      <c r="GX24" s="96"/>
      <c r="GY24" s="96"/>
      <c r="GZ24" s="96"/>
      <c r="HA24" s="96"/>
      <c r="HB24" s="96"/>
      <c r="HC24" s="96"/>
      <c r="HD24" s="96"/>
      <c r="HE24" s="96"/>
      <c r="HF24" s="96"/>
      <c r="HG24" s="96"/>
      <c r="HH24" s="96"/>
      <c r="HI24" s="96"/>
      <c r="HJ24" s="96"/>
      <c r="HK24" s="96"/>
      <c r="HL24" s="96"/>
      <c r="HM24" s="96"/>
      <c r="HN24" s="96"/>
      <c r="HO24" s="96"/>
      <c r="HP24" s="96"/>
      <c r="HQ24" s="96"/>
      <c r="HR24" s="96"/>
      <c r="HS24" s="96"/>
      <c r="HT24" s="96"/>
      <c r="HU24" s="96"/>
      <c r="HV24" s="96"/>
      <c r="HW24" s="96"/>
      <c r="HX24" s="96"/>
      <c r="HY24" s="96"/>
      <c r="HZ24" s="96"/>
      <c r="IA24" s="96"/>
      <c r="IB24" s="96"/>
      <c r="IC24" s="96"/>
      <c r="ID24" s="96"/>
      <c r="IE24" s="96"/>
      <c r="IF24" s="96"/>
      <c r="IG24" s="96"/>
      <c r="IH24" s="96"/>
      <c r="II24" s="96"/>
      <c r="IJ24" s="96"/>
      <c r="IK24" s="96"/>
      <c r="IL24" s="96"/>
      <c r="IM24" s="96"/>
      <c r="IN24" s="96"/>
      <c r="IO24" s="96"/>
      <c r="IP24" s="96"/>
      <c r="IQ24" s="96"/>
      <c r="IR24" s="96"/>
      <c r="IS24" s="96"/>
      <c r="IT24" s="96"/>
      <c r="IU24" s="96"/>
      <c r="IV24" s="96"/>
      <c r="IW24" s="96"/>
    </row>
    <row r="25" customFormat="false" ht="15" hidden="false" customHeight="false" outlineLevel="0" collapsed="false">
      <c r="A25" s="124"/>
      <c r="B25" s="125"/>
      <c r="C25" s="28" t="s">
        <v>66</v>
      </c>
      <c r="D25" s="126" t="n">
        <f aca="false">SUM(D22:D24)</f>
        <v>1990424</v>
      </c>
      <c r="E25" s="126" t="n">
        <f aca="false">SUM(E22:E24)</f>
        <v>2571983</v>
      </c>
      <c r="F25" s="127" t="n">
        <f aca="false">SUM(F22:F24)</f>
        <v>345497.25</v>
      </c>
      <c r="G25" s="127" t="n">
        <f aca="false">SUM(G22:G24)</f>
        <v>345497.25</v>
      </c>
      <c r="H25" s="127" t="n">
        <f aca="false">SUM(H22:H24)</f>
        <v>345497.25</v>
      </c>
      <c r="I25" s="127" t="n">
        <f aca="false">SUM(I22:I24)</f>
        <v>345497.25</v>
      </c>
      <c r="J25" s="127" t="n">
        <f aca="false">SUM(J22:J24)</f>
        <v>360185</v>
      </c>
      <c r="K25" s="127" t="n">
        <f aca="false">SUM(K22:K24)</f>
        <v>360185</v>
      </c>
      <c r="L25" s="127" t="n">
        <f aca="false">SUM(L22:L24)</f>
        <v>360185</v>
      </c>
      <c r="M25" s="127" t="n">
        <f aca="false">SUM(M22:M24)</f>
        <v>360185</v>
      </c>
      <c r="N25" s="127" t="n">
        <f aca="false">SUM(N22:N24)</f>
        <v>360185</v>
      </c>
      <c r="O25" s="127" t="n">
        <f aca="false">SUM(O22:O24)</f>
        <v>360185</v>
      </c>
      <c r="P25" s="127" t="n">
        <f aca="false">SUM(P22:P24)</f>
        <v>360185</v>
      </c>
      <c r="Q25" s="127" t="n">
        <f aca="false">SUM(Q22:Q24)</f>
        <v>360185</v>
      </c>
      <c r="R25" s="128" t="n">
        <f aca="false">SUM(R22:R24)</f>
        <v>4263469</v>
      </c>
      <c r="S25" s="128" t="n">
        <f aca="false">SUM(S22:S24)</f>
        <v>4434007.76</v>
      </c>
      <c r="T25" s="128" t="n">
        <f aca="false">SUM(T22:T24)</f>
        <v>4611368.0704</v>
      </c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  <c r="GD25" s="28"/>
      <c r="GE25" s="28"/>
      <c r="GF25" s="28"/>
      <c r="GG25" s="28"/>
      <c r="GH25" s="28"/>
      <c r="GI25" s="28"/>
      <c r="GJ25" s="28"/>
      <c r="GK25" s="28"/>
      <c r="GL25" s="28"/>
      <c r="GM25" s="28"/>
      <c r="GN25" s="28"/>
      <c r="GO25" s="28"/>
      <c r="GP25" s="28"/>
      <c r="GQ25" s="28"/>
      <c r="GR25" s="28"/>
      <c r="GS25" s="28"/>
      <c r="GT25" s="28"/>
      <c r="GU25" s="28"/>
      <c r="GV25" s="28"/>
      <c r="GW25" s="28"/>
      <c r="GX25" s="28"/>
      <c r="GY25" s="28"/>
      <c r="GZ25" s="28"/>
      <c r="HA25" s="28"/>
      <c r="HB25" s="28"/>
      <c r="HC25" s="28"/>
      <c r="HD25" s="28"/>
      <c r="HE25" s="28"/>
      <c r="HF25" s="28"/>
      <c r="HG25" s="28"/>
      <c r="HH25" s="28"/>
      <c r="HI25" s="28"/>
      <c r="HJ25" s="28"/>
      <c r="HK25" s="28"/>
      <c r="HL25" s="28"/>
      <c r="HM25" s="28"/>
      <c r="HN25" s="28"/>
      <c r="HO25" s="28"/>
      <c r="HP25" s="28"/>
      <c r="HQ25" s="28"/>
      <c r="HR25" s="28"/>
      <c r="HS25" s="28"/>
      <c r="HT25" s="28"/>
      <c r="HU25" s="28"/>
      <c r="HV25" s="28"/>
      <c r="HW25" s="28"/>
      <c r="HX25" s="28"/>
      <c r="HY25" s="28"/>
      <c r="HZ25" s="28"/>
      <c r="IA25" s="28"/>
      <c r="IB25" s="28"/>
      <c r="IC25" s="28"/>
      <c r="ID25" s="28"/>
      <c r="IE25" s="28"/>
      <c r="IF25" s="28"/>
      <c r="IG25" s="28"/>
      <c r="IH25" s="28"/>
      <c r="II25" s="28"/>
      <c r="IJ25" s="28"/>
      <c r="IK25" s="28"/>
      <c r="IL25" s="28"/>
      <c r="IM25" s="28"/>
      <c r="IN25" s="28"/>
      <c r="IO25" s="28"/>
      <c r="IP25" s="28"/>
      <c r="IQ25" s="28"/>
      <c r="IR25" s="28"/>
      <c r="IS25" s="28"/>
      <c r="IT25" s="28"/>
      <c r="IU25" s="28"/>
      <c r="IV25" s="28"/>
      <c r="IW25" s="28"/>
    </row>
    <row r="26" customFormat="false" ht="15" hidden="false" customHeight="false" outlineLevel="0" collapsed="false">
      <c r="A26" s="129" t="n">
        <v>46</v>
      </c>
      <c r="B26" s="109" t="n">
        <v>52000500</v>
      </c>
      <c r="C26" s="0" t="s">
        <v>118</v>
      </c>
      <c r="D26" s="100"/>
      <c r="E26" s="100"/>
      <c r="F26" s="110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07"/>
      <c r="S26" s="107"/>
      <c r="T26" s="107"/>
    </row>
    <row r="27" customFormat="false" ht="15" hidden="false" customHeight="false" outlineLevel="0" collapsed="false">
      <c r="A27" s="117"/>
      <c r="B27" s="118"/>
      <c r="C27" s="96" t="s">
        <v>119</v>
      </c>
      <c r="D27" s="100" t="n">
        <v>0</v>
      </c>
      <c r="E27" s="100" t="n">
        <v>0</v>
      </c>
      <c r="F27" s="119" t="n">
        <v>0</v>
      </c>
      <c r="G27" s="119" t="n">
        <v>0</v>
      </c>
      <c r="H27" s="119" t="n">
        <v>0</v>
      </c>
      <c r="I27" s="119" t="n">
        <v>0</v>
      </c>
      <c r="J27" s="119" t="n">
        <v>0</v>
      </c>
      <c r="K27" s="119" t="n">
        <v>0</v>
      </c>
      <c r="L27" s="119" t="n">
        <v>0</v>
      </c>
      <c r="M27" s="119" t="n">
        <v>0</v>
      </c>
      <c r="N27" s="119" t="n">
        <v>0</v>
      </c>
      <c r="O27" s="119" t="n">
        <v>0</v>
      </c>
      <c r="P27" s="119" t="n">
        <v>0</v>
      </c>
      <c r="Q27" s="119" t="n">
        <v>0</v>
      </c>
      <c r="R27" s="81" t="n">
        <f aca="false">SUM(F27:Q27)</f>
        <v>0</v>
      </c>
      <c r="S27" s="120" t="n">
        <v>0</v>
      </c>
      <c r="T27" s="120" t="n">
        <v>0</v>
      </c>
      <c r="U27" s="96"/>
      <c r="V27" s="96"/>
      <c r="W27" s="96"/>
      <c r="X27" s="96"/>
      <c r="Y27" s="96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6"/>
      <c r="CA27" s="96"/>
      <c r="CB27" s="96"/>
      <c r="CC27" s="96"/>
      <c r="CD27" s="96"/>
      <c r="CE27" s="96"/>
      <c r="CF27" s="96"/>
      <c r="CG27" s="96"/>
      <c r="CH27" s="96"/>
      <c r="CI27" s="96"/>
      <c r="CJ27" s="96"/>
      <c r="CK27" s="96"/>
      <c r="CL27" s="96"/>
      <c r="CM27" s="96"/>
      <c r="CN27" s="96"/>
      <c r="CO27" s="96"/>
      <c r="CP27" s="96"/>
      <c r="CQ27" s="96"/>
      <c r="CR27" s="96"/>
      <c r="CS27" s="96"/>
      <c r="CT27" s="96"/>
      <c r="CU27" s="96"/>
      <c r="CV27" s="96"/>
      <c r="CW27" s="96"/>
      <c r="CX27" s="96"/>
      <c r="CY27" s="96"/>
      <c r="CZ27" s="96"/>
      <c r="DA27" s="96"/>
      <c r="DB27" s="96"/>
      <c r="DC27" s="96"/>
      <c r="DD27" s="96"/>
      <c r="DE27" s="96"/>
      <c r="DF27" s="96"/>
      <c r="DG27" s="96"/>
      <c r="DH27" s="96"/>
      <c r="DI27" s="96"/>
      <c r="DJ27" s="96"/>
      <c r="DK27" s="96"/>
      <c r="DL27" s="96"/>
      <c r="DM27" s="96"/>
      <c r="DN27" s="96"/>
      <c r="DO27" s="96"/>
      <c r="DP27" s="96"/>
      <c r="DQ27" s="96"/>
      <c r="DR27" s="96"/>
      <c r="DS27" s="96"/>
      <c r="DT27" s="96"/>
      <c r="DU27" s="96"/>
      <c r="DV27" s="96"/>
      <c r="DW27" s="96"/>
      <c r="DX27" s="96"/>
      <c r="DY27" s="96"/>
      <c r="DZ27" s="96"/>
      <c r="EA27" s="96"/>
      <c r="EB27" s="96"/>
      <c r="EC27" s="96"/>
      <c r="ED27" s="96"/>
      <c r="EE27" s="96"/>
      <c r="EF27" s="96"/>
      <c r="EG27" s="96"/>
      <c r="EH27" s="96"/>
      <c r="EI27" s="96"/>
      <c r="EJ27" s="96"/>
      <c r="EK27" s="96"/>
      <c r="EL27" s="96"/>
      <c r="EM27" s="96"/>
      <c r="EN27" s="96"/>
      <c r="EO27" s="96"/>
      <c r="EP27" s="96"/>
      <c r="EQ27" s="96"/>
      <c r="ER27" s="96"/>
      <c r="ES27" s="96"/>
      <c r="ET27" s="96"/>
      <c r="EU27" s="96"/>
      <c r="EV27" s="96"/>
      <c r="EW27" s="96"/>
      <c r="EX27" s="96"/>
      <c r="EY27" s="96"/>
      <c r="EZ27" s="96"/>
      <c r="FA27" s="96"/>
      <c r="FB27" s="96"/>
      <c r="FC27" s="96"/>
      <c r="FD27" s="96"/>
      <c r="FE27" s="96"/>
      <c r="FF27" s="96"/>
      <c r="FG27" s="96"/>
      <c r="FH27" s="96"/>
      <c r="FI27" s="96"/>
      <c r="FJ27" s="96"/>
      <c r="FK27" s="96"/>
      <c r="FL27" s="96"/>
      <c r="FM27" s="96"/>
      <c r="FN27" s="96"/>
      <c r="FO27" s="96"/>
      <c r="FP27" s="96"/>
      <c r="FQ27" s="96"/>
      <c r="FR27" s="96"/>
      <c r="FS27" s="96"/>
      <c r="FT27" s="96"/>
      <c r="FU27" s="96"/>
      <c r="FV27" s="96"/>
      <c r="FW27" s="96"/>
      <c r="FX27" s="96"/>
      <c r="FY27" s="96"/>
      <c r="FZ27" s="96"/>
      <c r="GA27" s="96"/>
      <c r="GB27" s="96"/>
      <c r="GC27" s="96"/>
      <c r="GD27" s="96"/>
      <c r="GE27" s="96"/>
      <c r="GF27" s="96"/>
      <c r="GG27" s="96"/>
      <c r="GH27" s="96"/>
      <c r="GI27" s="96"/>
      <c r="GJ27" s="96"/>
      <c r="GK27" s="96"/>
      <c r="GL27" s="96"/>
      <c r="GM27" s="96"/>
      <c r="GN27" s="96"/>
      <c r="GO27" s="96"/>
      <c r="GP27" s="96"/>
      <c r="GQ27" s="96"/>
      <c r="GR27" s="96"/>
      <c r="GS27" s="96"/>
      <c r="GT27" s="96"/>
      <c r="GU27" s="96"/>
      <c r="GV27" s="96"/>
      <c r="GW27" s="96"/>
      <c r="GX27" s="96"/>
      <c r="GY27" s="96"/>
      <c r="GZ27" s="96"/>
      <c r="HA27" s="96"/>
      <c r="HB27" s="96"/>
      <c r="HC27" s="96"/>
      <c r="HD27" s="96"/>
      <c r="HE27" s="96"/>
      <c r="HF27" s="96"/>
      <c r="HG27" s="96"/>
      <c r="HH27" s="96"/>
      <c r="HI27" s="96"/>
      <c r="HJ27" s="96"/>
      <c r="HK27" s="96"/>
      <c r="HL27" s="96"/>
      <c r="HM27" s="96"/>
      <c r="HN27" s="96"/>
      <c r="HO27" s="96"/>
      <c r="HP27" s="96"/>
      <c r="HQ27" s="96"/>
      <c r="HR27" s="96"/>
      <c r="HS27" s="96"/>
      <c r="HT27" s="96"/>
      <c r="HU27" s="96"/>
      <c r="HV27" s="96"/>
      <c r="HW27" s="96"/>
      <c r="HX27" s="96"/>
      <c r="HY27" s="96"/>
      <c r="HZ27" s="96"/>
      <c r="IA27" s="96"/>
      <c r="IB27" s="96"/>
      <c r="IC27" s="96"/>
      <c r="ID27" s="96"/>
      <c r="IE27" s="96"/>
      <c r="IF27" s="96"/>
      <c r="IG27" s="96"/>
      <c r="IH27" s="96"/>
      <c r="II27" s="96"/>
      <c r="IJ27" s="96"/>
      <c r="IK27" s="96"/>
      <c r="IL27" s="96"/>
      <c r="IM27" s="96"/>
      <c r="IN27" s="96"/>
      <c r="IO27" s="96"/>
      <c r="IP27" s="96"/>
      <c r="IQ27" s="96"/>
      <c r="IR27" s="96"/>
      <c r="IS27" s="96"/>
      <c r="IT27" s="96"/>
      <c r="IU27" s="96"/>
      <c r="IV27" s="96"/>
      <c r="IW27" s="96"/>
    </row>
    <row r="28" customFormat="false" ht="15" hidden="false" customHeight="false" outlineLevel="0" collapsed="false">
      <c r="A28" s="130"/>
      <c r="B28" s="131"/>
      <c r="C28" s="96" t="s">
        <v>119</v>
      </c>
      <c r="D28" s="100" t="n">
        <v>0</v>
      </c>
      <c r="E28" s="100" t="n">
        <v>0</v>
      </c>
      <c r="F28" s="99" t="n">
        <v>0</v>
      </c>
      <c r="G28" s="99" t="n">
        <v>0</v>
      </c>
      <c r="H28" s="99" t="n">
        <v>0</v>
      </c>
      <c r="I28" s="99" t="n">
        <v>0</v>
      </c>
      <c r="J28" s="99" t="n">
        <v>0</v>
      </c>
      <c r="K28" s="99" t="n">
        <v>0</v>
      </c>
      <c r="L28" s="99" t="n">
        <v>0</v>
      </c>
      <c r="M28" s="99" t="n">
        <v>0</v>
      </c>
      <c r="N28" s="99" t="n">
        <v>0</v>
      </c>
      <c r="O28" s="99" t="n">
        <v>0</v>
      </c>
      <c r="P28" s="99" t="n">
        <v>0</v>
      </c>
      <c r="Q28" s="99" t="n">
        <v>0</v>
      </c>
      <c r="R28" s="81" t="n">
        <f aca="false">SUM(F28:Q28)</f>
        <v>0</v>
      </c>
      <c r="S28" s="120" t="n">
        <v>0</v>
      </c>
      <c r="T28" s="120" t="n">
        <v>0</v>
      </c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32"/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32"/>
      <c r="DO28" s="132"/>
      <c r="DP28" s="132"/>
      <c r="DQ28" s="132"/>
      <c r="DR28" s="132"/>
      <c r="DS28" s="132"/>
      <c r="DT28" s="132"/>
      <c r="DU28" s="132"/>
      <c r="DV28" s="132"/>
      <c r="DW28" s="132"/>
      <c r="DX28" s="132"/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s="132"/>
      <c r="FE28" s="132"/>
      <c r="FF28" s="132"/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  <c r="GB28" s="132"/>
      <c r="GC28" s="132"/>
      <c r="GD28" s="132"/>
      <c r="GE28" s="132"/>
      <c r="GF28" s="132"/>
      <c r="GG28" s="132"/>
      <c r="GH28" s="132"/>
      <c r="GI28" s="132"/>
      <c r="GJ28" s="132"/>
      <c r="GK28" s="132"/>
      <c r="GL28" s="132"/>
      <c r="GM28" s="132"/>
      <c r="GN28" s="132"/>
      <c r="GO28" s="132"/>
      <c r="GP28" s="132"/>
      <c r="GQ28" s="132"/>
      <c r="GR28" s="132"/>
      <c r="GS28" s="132"/>
      <c r="GT28" s="132"/>
      <c r="GU28" s="132"/>
      <c r="GV28" s="132"/>
      <c r="GW28" s="132"/>
      <c r="GX28" s="132"/>
      <c r="GY28" s="132"/>
      <c r="GZ28" s="132"/>
      <c r="HA28" s="132"/>
      <c r="HB28" s="132"/>
      <c r="HC28" s="132"/>
      <c r="HD28" s="132"/>
      <c r="HE28" s="132"/>
      <c r="HF28" s="132"/>
      <c r="HG28" s="132"/>
      <c r="HH28" s="132"/>
      <c r="HI28" s="132"/>
      <c r="HJ28" s="132"/>
      <c r="HK28" s="132"/>
      <c r="HL28" s="132"/>
      <c r="HM28" s="132"/>
      <c r="HN28" s="132"/>
      <c r="HO28" s="132"/>
      <c r="HP28" s="132"/>
      <c r="HQ28" s="132"/>
      <c r="HR28" s="132"/>
      <c r="HS28" s="132"/>
      <c r="HT28" s="132"/>
      <c r="HU28" s="132"/>
      <c r="HV28" s="132"/>
      <c r="HW28" s="132"/>
      <c r="HX28" s="132"/>
      <c r="HY28" s="132"/>
      <c r="HZ28" s="132"/>
      <c r="IA28" s="132"/>
      <c r="IB28" s="132"/>
      <c r="IC28" s="132"/>
      <c r="ID28" s="132"/>
      <c r="IE28" s="132"/>
      <c r="IF28" s="132"/>
      <c r="IG28" s="132"/>
      <c r="IH28" s="132"/>
      <c r="II28" s="132"/>
      <c r="IJ28" s="132"/>
      <c r="IK28" s="132"/>
      <c r="IL28" s="132"/>
      <c r="IM28" s="132"/>
      <c r="IN28" s="132"/>
      <c r="IO28" s="132"/>
      <c r="IP28" s="132"/>
      <c r="IQ28" s="132"/>
      <c r="IR28" s="132"/>
      <c r="IS28" s="132"/>
      <c r="IT28" s="132"/>
      <c r="IU28" s="132"/>
      <c r="IV28" s="132"/>
      <c r="IW28" s="132"/>
    </row>
    <row r="29" customFormat="false" ht="15" hidden="false" customHeight="false" outlineLevel="0" collapsed="false">
      <c r="A29" s="117"/>
      <c r="B29" s="118"/>
      <c r="C29" s="96" t="s">
        <v>119</v>
      </c>
      <c r="D29" s="121" t="n">
        <v>0</v>
      </c>
      <c r="E29" s="121" t="n">
        <v>0</v>
      </c>
      <c r="F29" s="122" t="n">
        <v>0</v>
      </c>
      <c r="G29" s="122" t="n">
        <v>0</v>
      </c>
      <c r="H29" s="122" t="n">
        <v>0</v>
      </c>
      <c r="I29" s="122" t="n">
        <v>0</v>
      </c>
      <c r="J29" s="122" t="n">
        <v>0</v>
      </c>
      <c r="K29" s="122" t="n">
        <v>0</v>
      </c>
      <c r="L29" s="122" t="n">
        <v>0</v>
      </c>
      <c r="M29" s="122" t="n">
        <v>0</v>
      </c>
      <c r="N29" s="122" t="n">
        <v>0</v>
      </c>
      <c r="O29" s="122" t="n">
        <v>0</v>
      </c>
      <c r="P29" s="122" t="n">
        <v>0</v>
      </c>
      <c r="Q29" s="122" t="n">
        <v>0</v>
      </c>
      <c r="R29" s="123" t="n">
        <f aca="false">SUM(F29:Q29)</f>
        <v>0</v>
      </c>
      <c r="S29" s="133" t="n">
        <v>0</v>
      </c>
      <c r="T29" s="133" t="n">
        <v>0</v>
      </c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6"/>
      <c r="CA29" s="96"/>
      <c r="CB29" s="96"/>
      <c r="CC29" s="96"/>
      <c r="CD29" s="96"/>
      <c r="CE29" s="96"/>
      <c r="CF29" s="96"/>
      <c r="CG29" s="96"/>
      <c r="CH29" s="96"/>
      <c r="CI29" s="96"/>
      <c r="CJ29" s="96"/>
      <c r="CK29" s="96"/>
      <c r="CL29" s="96"/>
      <c r="CM29" s="96"/>
      <c r="CN29" s="96"/>
      <c r="CO29" s="96"/>
      <c r="CP29" s="96"/>
      <c r="CQ29" s="96"/>
      <c r="CR29" s="96"/>
      <c r="CS29" s="96"/>
      <c r="CT29" s="96"/>
      <c r="CU29" s="96"/>
      <c r="CV29" s="96"/>
      <c r="CW29" s="96"/>
      <c r="CX29" s="96"/>
      <c r="CY29" s="96"/>
      <c r="CZ29" s="96"/>
      <c r="DA29" s="96"/>
      <c r="DB29" s="96"/>
      <c r="DC29" s="96"/>
      <c r="DD29" s="96"/>
      <c r="DE29" s="96"/>
      <c r="DF29" s="96"/>
      <c r="DG29" s="96"/>
      <c r="DH29" s="96"/>
      <c r="DI29" s="96"/>
      <c r="DJ29" s="96"/>
      <c r="DK29" s="96"/>
      <c r="DL29" s="96"/>
      <c r="DM29" s="96"/>
      <c r="DN29" s="96"/>
      <c r="DO29" s="96"/>
      <c r="DP29" s="96"/>
      <c r="DQ29" s="96"/>
      <c r="DR29" s="96"/>
      <c r="DS29" s="96"/>
      <c r="DT29" s="96"/>
      <c r="DU29" s="96"/>
      <c r="DV29" s="96"/>
      <c r="DW29" s="96"/>
      <c r="DX29" s="96"/>
      <c r="DY29" s="96"/>
      <c r="DZ29" s="96"/>
      <c r="EA29" s="96"/>
      <c r="EB29" s="96"/>
      <c r="EC29" s="96"/>
      <c r="ED29" s="96"/>
      <c r="EE29" s="96"/>
      <c r="EF29" s="96"/>
      <c r="EG29" s="96"/>
      <c r="EH29" s="96"/>
      <c r="EI29" s="96"/>
      <c r="EJ29" s="96"/>
      <c r="EK29" s="96"/>
      <c r="EL29" s="96"/>
      <c r="EM29" s="96"/>
      <c r="EN29" s="96"/>
      <c r="EO29" s="96"/>
      <c r="EP29" s="96"/>
      <c r="EQ29" s="96"/>
      <c r="ER29" s="96"/>
      <c r="ES29" s="96"/>
      <c r="ET29" s="96"/>
      <c r="EU29" s="96"/>
      <c r="EV29" s="96"/>
      <c r="EW29" s="96"/>
      <c r="EX29" s="96"/>
      <c r="EY29" s="96"/>
      <c r="EZ29" s="96"/>
      <c r="FA29" s="96"/>
      <c r="FB29" s="96"/>
      <c r="FC29" s="96"/>
      <c r="FD29" s="96"/>
      <c r="FE29" s="96"/>
      <c r="FF29" s="96"/>
      <c r="FG29" s="96"/>
      <c r="FH29" s="96"/>
      <c r="FI29" s="96"/>
      <c r="FJ29" s="96"/>
      <c r="FK29" s="96"/>
      <c r="FL29" s="96"/>
      <c r="FM29" s="96"/>
      <c r="FN29" s="96"/>
      <c r="FO29" s="96"/>
      <c r="FP29" s="96"/>
      <c r="FQ29" s="96"/>
      <c r="FR29" s="96"/>
      <c r="FS29" s="96"/>
      <c r="FT29" s="96"/>
      <c r="FU29" s="96"/>
      <c r="FV29" s="96"/>
      <c r="FW29" s="96"/>
      <c r="FX29" s="96"/>
      <c r="FY29" s="96"/>
      <c r="FZ29" s="96"/>
      <c r="GA29" s="96"/>
      <c r="GB29" s="96"/>
      <c r="GC29" s="96"/>
      <c r="GD29" s="96"/>
      <c r="GE29" s="96"/>
      <c r="GF29" s="96"/>
      <c r="GG29" s="96"/>
      <c r="GH29" s="96"/>
      <c r="GI29" s="96"/>
      <c r="GJ29" s="96"/>
      <c r="GK29" s="96"/>
      <c r="GL29" s="96"/>
      <c r="GM29" s="96"/>
      <c r="GN29" s="96"/>
      <c r="GO29" s="96"/>
      <c r="GP29" s="96"/>
      <c r="GQ29" s="96"/>
      <c r="GR29" s="96"/>
      <c r="GS29" s="96"/>
      <c r="GT29" s="96"/>
      <c r="GU29" s="96"/>
      <c r="GV29" s="96"/>
      <c r="GW29" s="96"/>
      <c r="GX29" s="96"/>
      <c r="GY29" s="96"/>
      <c r="GZ29" s="96"/>
      <c r="HA29" s="96"/>
      <c r="HB29" s="96"/>
      <c r="HC29" s="96"/>
      <c r="HD29" s="96"/>
      <c r="HE29" s="96"/>
      <c r="HF29" s="96"/>
      <c r="HG29" s="96"/>
      <c r="HH29" s="96"/>
      <c r="HI29" s="96"/>
      <c r="HJ29" s="96"/>
      <c r="HK29" s="96"/>
      <c r="HL29" s="96"/>
      <c r="HM29" s="96"/>
      <c r="HN29" s="96"/>
      <c r="HO29" s="96"/>
      <c r="HP29" s="96"/>
      <c r="HQ29" s="96"/>
      <c r="HR29" s="96"/>
      <c r="HS29" s="96"/>
      <c r="HT29" s="96"/>
      <c r="HU29" s="96"/>
      <c r="HV29" s="96"/>
      <c r="HW29" s="96"/>
      <c r="HX29" s="96"/>
      <c r="HY29" s="96"/>
      <c r="HZ29" s="96"/>
      <c r="IA29" s="96"/>
      <c r="IB29" s="96"/>
      <c r="IC29" s="96"/>
      <c r="ID29" s="96"/>
      <c r="IE29" s="96"/>
      <c r="IF29" s="96"/>
      <c r="IG29" s="96"/>
      <c r="IH29" s="96"/>
      <c r="II29" s="96"/>
      <c r="IJ29" s="96"/>
      <c r="IK29" s="96"/>
      <c r="IL29" s="96"/>
      <c r="IM29" s="96"/>
      <c r="IN29" s="96"/>
      <c r="IO29" s="96"/>
      <c r="IP29" s="96"/>
      <c r="IQ29" s="96"/>
      <c r="IR29" s="96"/>
      <c r="IS29" s="96"/>
      <c r="IT29" s="96"/>
      <c r="IU29" s="96"/>
      <c r="IV29" s="96"/>
      <c r="IW29" s="96"/>
    </row>
    <row r="30" customFormat="false" ht="15" hidden="false" customHeight="false" outlineLevel="0" collapsed="false">
      <c r="A30" s="124"/>
      <c r="B30" s="125"/>
      <c r="C30" s="28" t="s">
        <v>66</v>
      </c>
      <c r="D30" s="134" t="n">
        <f aca="false">SUM(D27:D29)</f>
        <v>0</v>
      </c>
      <c r="E30" s="134" t="n">
        <f aca="false">SUM(E27:E29)</f>
        <v>0</v>
      </c>
      <c r="F30" s="28" t="n">
        <f aca="false">SUM(F27:F29)</f>
        <v>0</v>
      </c>
      <c r="G30" s="28" t="n">
        <f aca="false">SUM(G27:G29)</f>
        <v>0</v>
      </c>
      <c r="H30" s="28" t="n">
        <f aca="false">SUM(H27:H29)</f>
        <v>0</v>
      </c>
      <c r="I30" s="28" t="n">
        <f aca="false">SUM(I27:I29)</f>
        <v>0</v>
      </c>
      <c r="J30" s="28" t="n">
        <f aca="false">SUM(J27:J29)</f>
        <v>0</v>
      </c>
      <c r="K30" s="28" t="n">
        <f aca="false">SUM(K27:K29)</f>
        <v>0</v>
      </c>
      <c r="L30" s="28" t="n">
        <f aca="false">SUM(L27:L29)</f>
        <v>0</v>
      </c>
      <c r="M30" s="28" t="n">
        <f aca="false">SUM(M27:M29)</f>
        <v>0</v>
      </c>
      <c r="N30" s="28" t="n">
        <f aca="false">SUM(N27:N29)</f>
        <v>0</v>
      </c>
      <c r="O30" s="28" t="n">
        <f aca="false">SUM(O27:O29)</f>
        <v>0</v>
      </c>
      <c r="P30" s="28" t="n">
        <f aca="false">SUM(P27:P29)</f>
        <v>0</v>
      </c>
      <c r="Q30" s="28" t="n">
        <f aca="false">SUM(Q27:Q29)</f>
        <v>0</v>
      </c>
      <c r="R30" s="135" t="n">
        <f aca="false">SUM(F30:Q30)</f>
        <v>0</v>
      </c>
      <c r="S30" s="135" t="n">
        <f aca="false">SUM(S27:S29)</f>
        <v>0</v>
      </c>
      <c r="T30" s="135" t="n">
        <f aca="false">SUM(T27:T29)</f>
        <v>0</v>
      </c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28"/>
      <c r="CS30" s="28"/>
      <c r="CT30" s="28"/>
      <c r="CU30" s="28"/>
      <c r="CV30" s="28"/>
      <c r="CW30" s="28"/>
      <c r="CX30" s="28"/>
      <c r="CY30" s="28"/>
      <c r="CZ30" s="28"/>
      <c r="DA30" s="28"/>
      <c r="DB30" s="28"/>
      <c r="DC30" s="28"/>
      <c r="DD30" s="28"/>
      <c r="DE30" s="28"/>
      <c r="DF30" s="28"/>
      <c r="DG30" s="28"/>
      <c r="DH30" s="28"/>
      <c r="DI30" s="28"/>
      <c r="DJ30" s="28"/>
      <c r="DK30" s="28"/>
      <c r="DL30" s="28"/>
      <c r="DM30" s="28"/>
      <c r="DN30" s="28"/>
      <c r="DO30" s="28"/>
      <c r="DP30" s="28"/>
      <c r="DQ30" s="28"/>
      <c r="DR30" s="28"/>
      <c r="DS30" s="28"/>
      <c r="DT30" s="28"/>
      <c r="DU30" s="28"/>
      <c r="DV30" s="28"/>
      <c r="DW30" s="28"/>
      <c r="DX30" s="28"/>
      <c r="DY30" s="28"/>
      <c r="DZ30" s="28"/>
      <c r="EA30" s="28"/>
      <c r="EB30" s="28"/>
      <c r="EC30" s="28"/>
      <c r="ED30" s="28"/>
      <c r="EE30" s="28"/>
      <c r="EF30" s="28"/>
      <c r="EG30" s="28"/>
      <c r="EH30" s="28"/>
      <c r="EI30" s="28"/>
      <c r="EJ30" s="28"/>
      <c r="EK30" s="28"/>
      <c r="EL30" s="28"/>
      <c r="EM30" s="28"/>
      <c r="EN30" s="28"/>
      <c r="EO30" s="28"/>
      <c r="EP30" s="28"/>
      <c r="EQ30" s="28"/>
      <c r="ER30" s="28"/>
      <c r="ES30" s="28"/>
      <c r="ET30" s="28"/>
      <c r="EU30" s="28"/>
      <c r="EV30" s="28"/>
      <c r="EW30" s="28"/>
      <c r="EX30" s="28"/>
      <c r="EY30" s="28"/>
      <c r="EZ30" s="28"/>
      <c r="FA30" s="28"/>
      <c r="FB30" s="28"/>
      <c r="FC30" s="28"/>
      <c r="FD30" s="28"/>
      <c r="FE30" s="28"/>
      <c r="FF30" s="28"/>
      <c r="FG30" s="28"/>
      <c r="FH30" s="28"/>
      <c r="FI30" s="28"/>
      <c r="FJ30" s="28"/>
      <c r="FK30" s="28"/>
      <c r="FL30" s="28"/>
      <c r="FM30" s="28"/>
      <c r="FN30" s="28"/>
      <c r="FO30" s="28"/>
      <c r="FP30" s="28"/>
      <c r="FQ30" s="28"/>
      <c r="FR30" s="28"/>
      <c r="FS30" s="28"/>
      <c r="FT30" s="28"/>
      <c r="FU30" s="28"/>
      <c r="FV30" s="28"/>
      <c r="FW30" s="28"/>
      <c r="FX30" s="28"/>
      <c r="FY30" s="28"/>
      <c r="FZ30" s="28"/>
      <c r="GA30" s="28"/>
      <c r="GB30" s="28"/>
      <c r="GC30" s="28"/>
      <c r="GD30" s="28"/>
      <c r="GE30" s="28"/>
      <c r="GF30" s="28"/>
      <c r="GG30" s="28"/>
      <c r="GH30" s="28"/>
      <c r="GI30" s="28"/>
      <c r="GJ30" s="28"/>
      <c r="GK30" s="28"/>
      <c r="GL30" s="28"/>
      <c r="GM30" s="28"/>
      <c r="GN30" s="28"/>
      <c r="GO30" s="28"/>
      <c r="GP30" s="28"/>
      <c r="GQ30" s="28"/>
      <c r="GR30" s="28"/>
      <c r="GS30" s="28"/>
      <c r="GT30" s="28"/>
      <c r="GU30" s="28"/>
      <c r="GV30" s="28"/>
      <c r="GW30" s="28"/>
      <c r="GX30" s="28"/>
      <c r="GY30" s="28"/>
      <c r="GZ30" s="28"/>
      <c r="HA30" s="28"/>
      <c r="HB30" s="28"/>
      <c r="HC30" s="28"/>
      <c r="HD30" s="28"/>
      <c r="HE30" s="28"/>
      <c r="HF30" s="28"/>
      <c r="HG30" s="28"/>
      <c r="HH30" s="28"/>
      <c r="HI30" s="28"/>
      <c r="HJ30" s="28"/>
      <c r="HK30" s="28"/>
      <c r="HL30" s="28"/>
      <c r="HM30" s="28"/>
      <c r="HN30" s="28"/>
      <c r="HO30" s="28"/>
      <c r="HP30" s="28"/>
      <c r="HQ30" s="28"/>
      <c r="HR30" s="28"/>
      <c r="HS30" s="28"/>
      <c r="HT30" s="28"/>
      <c r="HU30" s="28"/>
      <c r="HV30" s="28"/>
      <c r="HW30" s="28"/>
      <c r="HX30" s="28"/>
      <c r="HY30" s="28"/>
      <c r="HZ30" s="28"/>
      <c r="IA30" s="28"/>
      <c r="IB30" s="28"/>
      <c r="IC30" s="28"/>
      <c r="ID30" s="28"/>
      <c r="IE30" s="28"/>
      <c r="IF30" s="28"/>
      <c r="IG30" s="28"/>
      <c r="IH30" s="28"/>
      <c r="II30" s="28"/>
      <c r="IJ30" s="28"/>
      <c r="IK30" s="28"/>
      <c r="IL30" s="28"/>
      <c r="IM30" s="28"/>
      <c r="IN30" s="28"/>
      <c r="IO30" s="28"/>
      <c r="IP30" s="28"/>
      <c r="IQ30" s="28"/>
      <c r="IR30" s="28"/>
      <c r="IS30" s="28"/>
      <c r="IT30" s="28"/>
      <c r="IU30" s="28"/>
      <c r="IV30" s="28"/>
      <c r="IW30" s="28"/>
    </row>
    <row r="31" customFormat="false" ht="15" hidden="false" customHeight="false" outlineLevel="0" collapsed="false">
      <c r="A31" s="129" t="n">
        <v>47</v>
      </c>
      <c r="B31" s="109" t="n">
        <v>52000500</v>
      </c>
      <c r="C31" s="0" t="s">
        <v>120</v>
      </c>
      <c r="D31" s="100"/>
      <c r="E31" s="100"/>
      <c r="F31" s="110"/>
      <c r="G31" s="111"/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107"/>
      <c r="S31" s="107"/>
      <c r="T31" s="107"/>
    </row>
    <row r="32" customFormat="false" ht="15" hidden="false" customHeight="false" outlineLevel="0" collapsed="false">
      <c r="A32" s="117"/>
      <c r="B32" s="118"/>
      <c r="C32" s="96" t="s">
        <v>78</v>
      </c>
      <c r="D32" s="100" t="n">
        <v>0</v>
      </c>
      <c r="E32" s="100" t="n">
        <v>0</v>
      </c>
      <c r="F32" s="119" t="n">
        <f aca="false">300000/12</f>
        <v>25000</v>
      </c>
      <c r="G32" s="119" t="n">
        <f aca="false">300000/12</f>
        <v>25000</v>
      </c>
      <c r="H32" s="119" t="n">
        <f aca="false">300000/12</f>
        <v>25000</v>
      </c>
      <c r="I32" s="119" t="n">
        <f aca="false">300000/12</f>
        <v>25000</v>
      </c>
      <c r="J32" s="119" t="n">
        <f aca="false">300000/12</f>
        <v>25000</v>
      </c>
      <c r="K32" s="119" t="n">
        <f aca="false">300000/12</f>
        <v>25000</v>
      </c>
      <c r="L32" s="119" t="n">
        <f aca="false">300000/12</f>
        <v>25000</v>
      </c>
      <c r="M32" s="119" t="n">
        <f aca="false">300000/12</f>
        <v>25000</v>
      </c>
      <c r="N32" s="119" t="n">
        <f aca="false">300000/12</f>
        <v>25000</v>
      </c>
      <c r="O32" s="119" t="n">
        <f aca="false">300000/12</f>
        <v>25000</v>
      </c>
      <c r="P32" s="119" t="n">
        <f aca="false">300000/12</f>
        <v>25000</v>
      </c>
      <c r="Q32" s="119" t="n">
        <f aca="false">300000/12</f>
        <v>25000</v>
      </c>
      <c r="R32" s="81" t="n">
        <f aca="false">SUM(F32:Q32)</f>
        <v>300000</v>
      </c>
      <c r="S32" s="120" t="n">
        <v>0</v>
      </c>
      <c r="T32" s="120" t="n">
        <v>0</v>
      </c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96"/>
      <c r="BW32" s="96"/>
      <c r="BX32" s="96"/>
      <c r="BY32" s="96"/>
      <c r="BZ32" s="96"/>
      <c r="CA32" s="96"/>
      <c r="CB32" s="96"/>
      <c r="CC32" s="96"/>
      <c r="CD32" s="96"/>
      <c r="CE32" s="96"/>
      <c r="CF32" s="96"/>
      <c r="CG32" s="96"/>
      <c r="CH32" s="96"/>
      <c r="CI32" s="96"/>
      <c r="CJ32" s="96"/>
      <c r="CK32" s="96"/>
      <c r="CL32" s="96"/>
      <c r="CM32" s="96"/>
      <c r="CN32" s="96"/>
      <c r="CO32" s="96"/>
      <c r="CP32" s="96"/>
      <c r="CQ32" s="96"/>
      <c r="CR32" s="96"/>
      <c r="CS32" s="96"/>
      <c r="CT32" s="96"/>
      <c r="CU32" s="96"/>
      <c r="CV32" s="96"/>
      <c r="CW32" s="96"/>
      <c r="CX32" s="96"/>
      <c r="CY32" s="96"/>
      <c r="CZ32" s="96"/>
      <c r="DA32" s="96"/>
      <c r="DB32" s="96"/>
      <c r="DC32" s="96"/>
      <c r="DD32" s="96"/>
      <c r="DE32" s="96"/>
      <c r="DF32" s="96"/>
      <c r="DG32" s="96"/>
      <c r="DH32" s="96"/>
      <c r="DI32" s="96"/>
      <c r="DJ32" s="96"/>
      <c r="DK32" s="96"/>
      <c r="DL32" s="96"/>
      <c r="DM32" s="96"/>
      <c r="DN32" s="96"/>
      <c r="DO32" s="96"/>
      <c r="DP32" s="96"/>
      <c r="DQ32" s="96"/>
      <c r="DR32" s="96"/>
      <c r="DS32" s="96"/>
      <c r="DT32" s="96"/>
      <c r="DU32" s="96"/>
      <c r="DV32" s="96"/>
      <c r="DW32" s="96"/>
      <c r="DX32" s="96"/>
      <c r="DY32" s="96"/>
      <c r="DZ32" s="96"/>
      <c r="EA32" s="96"/>
      <c r="EB32" s="96"/>
      <c r="EC32" s="96"/>
      <c r="ED32" s="96"/>
      <c r="EE32" s="96"/>
      <c r="EF32" s="96"/>
      <c r="EG32" s="96"/>
      <c r="EH32" s="96"/>
      <c r="EI32" s="96"/>
      <c r="EJ32" s="96"/>
      <c r="EK32" s="96"/>
      <c r="EL32" s="96"/>
      <c r="EM32" s="96"/>
      <c r="EN32" s="96"/>
      <c r="EO32" s="96"/>
      <c r="EP32" s="96"/>
      <c r="EQ32" s="96"/>
      <c r="ER32" s="96"/>
      <c r="ES32" s="96"/>
      <c r="ET32" s="96"/>
      <c r="EU32" s="96"/>
      <c r="EV32" s="96"/>
      <c r="EW32" s="96"/>
      <c r="EX32" s="96"/>
      <c r="EY32" s="96"/>
      <c r="EZ32" s="96"/>
      <c r="FA32" s="96"/>
      <c r="FB32" s="96"/>
      <c r="FC32" s="96"/>
      <c r="FD32" s="96"/>
      <c r="FE32" s="96"/>
      <c r="FF32" s="96"/>
      <c r="FG32" s="96"/>
      <c r="FH32" s="96"/>
      <c r="FI32" s="96"/>
      <c r="FJ32" s="96"/>
      <c r="FK32" s="96"/>
      <c r="FL32" s="96"/>
      <c r="FM32" s="96"/>
      <c r="FN32" s="96"/>
      <c r="FO32" s="96"/>
      <c r="FP32" s="96"/>
      <c r="FQ32" s="96"/>
      <c r="FR32" s="96"/>
      <c r="FS32" s="96"/>
      <c r="FT32" s="96"/>
      <c r="FU32" s="96"/>
      <c r="FV32" s="96"/>
      <c r="FW32" s="96"/>
      <c r="FX32" s="96"/>
      <c r="FY32" s="96"/>
      <c r="FZ32" s="96"/>
      <c r="GA32" s="96"/>
      <c r="GB32" s="96"/>
      <c r="GC32" s="96"/>
      <c r="GD32" s="96"/>
      <c r="GE32" s="96"/>
      <c r="GF32" s="96"/>
      <c r="GG32" s="96"/>
      <c r="GH32" s="96"/>
      <c r="GI32" s="96"/>
      <c r="GJ32" s="96"/>
      <c r="GK32" s="96"/>
      <c r="GL32" s="96"/>
      <c r="GM32" s="96"/>
      <c r="GN32" s="96"/>
      <c r="GO32" s="96"/>
      <c r="GP32" s="96"/>
      <c r="GQ32" s="96"/>
      <c r="GR32" s="96"/>
      <c r="GS32" s="96"/>
      <c r="GT32" s="96"/>
      <c r="GU32" s="96"/>
      <c r="GV32" s="96"/>
      <c r="GW32" s="96"/>
      <c r="GX32" s="96"/>
      <c r="GY32" s="96"/>
      <c r="GZ32" s="96"/>
      <c r="HA32" s="96"/>
      <c r="HB32" s="96"/>
      <c r="HC32" s="96"/>
      <c r="HD32" s="96"/>
      <c r="HE32" s="96"/>
      <c r="HF32" s="96"/>
      <c r="HG32" s="96"/>
      <c r="HH32" s="96"/>
      <c r="HI32" s="96"/>
      <c r="HJ32" s="96"/>
      <c r="HK32" s="96"/>
      <c r="HL32" s="96"/>
      <c r="HM32" s="96"/>
      <c r="HN32" s="96"/>
      <c r="HO32" s="96"/>
      <c r="HP32" s="96"/>
      <c r="HQ32" s="96"/>
      <c r="HR32" s="96"/>
      <c r="HS32" s="96"/>
      <c r="HT32" s="96"/>
      <c r="HU32" s="96"/>
      <c r="HV32" s="96"/>
      <c r="HW32" s="96"/>
      <c r="HX32" s="96"/>
      <c r="HY32" s="96"/>
      <c r="HZ32" s="96"/>
      <c r="IA32" s="96"/>
      <c r="IB32" s="96"/>
      <c r="IC32" s="96"/>
      <c r="ID32" s="96"/>
      <c r="IE32" s="96"/>
      <c r="IF32" s="96"/>
      <c r="IG32" s="96"/>
      <c r="IH32" s="96"/>
      <c r="II32" s="96"/>
      <c r="IJ32" s="96"/>
      <c r="IK32" s="96"/>
      <c r="IL32" s="96"/>
      <c r="IM32" s="96"/>
      <c r="IN32" s="96"/>
      <c r="IO32" s="96"/>
      <c r="IP32" s="96"/>
      <c r="IQ32" s="96"/>
      <c r="IR32" s="96"/>
      <c r="IS32" s="96"/>
      <c r="IT32" s="96"/>
      <c r="IU32" s="96"/>
      <c r="IV32" s="96"/>
      <c r="IW32" s="96"/>
    </row>
    <row r="33" customFormat="false" ht="15" hidden="false" customHeight="false" outlineLevel="0" collapsed="false">
      <c r="A33" s="117"/>
      <c r="B33" s="118"/>
      <c r="C33" s="96" t="s">
        <v>78</v>
      </c>
      <c r="D33" s="121" t="n">
        <v>0</v>
      </c>
      <c r="E33" s="121" t="n">
        <v>0</v>
      </c>
      <c r="F33" s="122" t="n">
        <v>0</v>
      </c>
      <c r="G33" s="122" t="n">
        <v>0</v>
      </c>
      <c r="H33" s="122" t="n">
        <v>0</v>
      </c>
      <c r="I33" s="122" t="n">
        <v>0</v>
      </c>
      <c r="J33" s="122" t="n">
        <v>0</v>
      </c>
      <c r="K33" s="122" t="n">
        <v>0</v>
      </c>
      <c r="L33" s="122" t="n">
        <v>0</v>
      </c>
      <c r="M33" s="122" t="n">
        <v>0</v>
      </c>
      <c r="N33" s="122" t="n">
        <v>0</v>
      </c>
      <c r="O33" s="122" t="n">
        <v>0</v>
      </c>
      <c r="P33" s="122" t="n">
        <v>0</v>
      </c>
      <c r="Q33" s="122" t="n">
        <v>0</v>
      </c>
      <c r="R33" s="123" t="n">
        <f aca="false">SUM(F33:Q33)</f>
        <v>0</v>
      </c>
      <c r="S33" s="133" t="n">
        <v>0</v>
      </c>
      <c r="T33" s="133" t="n">
        <v>0</v>
      </c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96"/>
      <c r="BZ33" s="96"/>
      <c r="CA33" s="96"/>
      <c r="CB33" s="96"/>
      <c r="CC33" s="96"/>
      <c r="CD33" s="96"/>
      <c r="CE33" s="96"/>
      <c r="CF33" s="96"/>
      <c r="CG33" s="96"/>
      <c r="CH33" s="96"/>
      <c r="CI33" s="96"/>
      <c r="CJ33" s="96"/>
      <c r="CK33" s="96"/>
      <c r="CL33" s="96"/>
      <c r="CM33" s="96"/>
      <c r="CN33" s="96"/>
      <c r="CO33" s="96"/>
      <c r="CP33" s="96"/>
      <c r="CQ33" s="96"/>
      <c r="CR33" s="96"/>
      <c r="CS33" s="96"/>
      <c r="CT33" s="96"/>
      <c r="CU33" s="96"/>
      <c r="CV33" s="96"/>
      <c r="CW33" s="96"/>
      <c r="CX33" s="96"/>
      <c r="CY33" s="96"/>
      <c r="CZ33" s="96"/>
      <c r="DA33" s="96"/>
      <c r="DB33" s="96"/>
      <c r="DC33" s="96"/>
      <c r="DD33" s="96"/>
      <c r="DE33" s="96"/>
      <c r="DF33" s="96"/>
      <c r="DG33" s="96"/>
      <c r="DH33" s="96"/>
      <c r="DI33" s="96"/>
      <c r="DJ33" s="96"/>
      <c r="DK33" s="96"/>
      <c r="DL33" s="96"/>
      <c r="DM33" s="96"/>
      <c r="DN33" s="96"/>
      <c r="DO33" s="96"/>
      <c r="DP33" s="96"/>
      <c r="DQ33" s="96"/>
      <c r="DR33" s="96"/>
      <c r="DS33" s="96"/>
      <c r="DT33" s="96"/>
      <c r="DU33" s="96"/>
      <c r="DV33" s="96"/>
      <c r="DW33" s="96"/>
      <c r="DX33" s="96"/>
      <c r="DY33" s="96"/>
      <c r="DZ33" s="96"/>
      <c r="EA33" s="96"/>
      <c r="EB33" s="96"/>
      <c r="EC33" s="96"/>
      <c r="ED33" s="96"/>
      <c r="EE33" s="96"/>
      <c r="EF33" s="96"/>
      <c r="EG33" s="96"/>
      <c r="EH33" s="96"/>
      <c r="EI33" s="96"/>
      <c r="EJ33" s="96"/>
      <c r="EK33" s="96"/>
      <c r="EL33" s="96"/>
      <c r="EM33" s="96"/>
      <c r="EN33" s="96"/>
      <c r="EO33" s="96"/>
      <c r="EP33" s="96"/>
      <c r="EQ33" s="96"/>
      <c r="ER33" s="96"/>
      <c r="ES33" s="96"/>
      <c r="ET33" s="96"/>
      <c r="EU33" s="96"/>
      <c r="EV33" s="96"/>
      <c r="EW33" s="96"/>
      <c r="EX33" s="96"/>
      <c r="EY33" s="96"/>
      <c r="EZ33" s="96"/>
      <c r="FA33" s="96"/>
      <c r="FB33" s="96"/>
      <c r="FC33" s="96"/>
      <c r="FD33" s="96"/>
      <c r="FE33" s="96"/>
      <c r="FF33" s="96"/>
      <c r="FG33" s="96"/>
      <c r="FH33" s="96"/>
      <c r="FI33" s="96"/>
      <c r="FJ33" s="96"/>
      <c r="FK33" s="96"/>
      <c r="FL33" s="96"/>
      <c r="FM33" s="96"/>
      <c r="FN33" s="96"/>
      <c r="FO33" s="96"/>
      <c r="FP33" s="96"/>
      <c r="FQ33" s="96"/>
      <c r="FR33" s="96"/>
      <c r="FS33" s="96"/>
      <c r="FT33" s="96"/>
      <c r="FU33" s="96"/>
      <c r="FV33" s="96"/>
      <c r="FW33" s="96"/>
      <c r="FX33" s="96"/>
      <c r="FY33" s="96"/>
      <c r="FZ33" s="96"/>
      <c r="GA33" s="96"/>
      <c r="GB33" s="96"/>
      <c r="GC33" s="96"/>
      <c r="GD33" s="96"/>
      <c r="GE33" s="96"/>
      <c r="GF33" s="96"/>
      <c r="GG33" s="96"/>
      <c r="GH33" s="96"/>
      <c r="GI33" s="96"/>
      <c r="GJ33" s="96"/>
      <c r="GK33" s="96"/>
      <c r="GL33" s="96"/>
      <c r="GM33" s="96"/>
      <c r="GN33" s="96"/>
      <c r="GO33" s="96"/>
      <c r="GP33" s="96"/>
      <c r="GQ33" s="96"/>
      <c r="GR33" s="96"/>
      <c r="GS33" s="96"/>
      <c r="GT33" s="96"/>
      <c r="GU33" s="96"/>
      <c r="GV33" s="96"/>
      <c r="GW33" s="96"/>
      <c r="GX33" s="96"/>
      <c r="GY33" s="96"/>
      <c r="GZ33" s="96"/>
      <c r="HA33" s="96"/>
      <c r="HB33" s="96"/>
      <c r="HC33" s="96"/>
      <c r="HD33" s="96"/>
      <c r="HE33" s="96"/>
      <c r="HF33" s="96"/>
      <c r="HG33" s="96"/>
      <c r="HH33" s="96"/>
      <c r="HI33" s="96"/>
      <c r="HJ33" s="96"/>
      <c r="HK33" s="96"/>
      <c r="HL33" s="96"/>
      <c r="HM33" s="96"/>
      <c r="HN33" s="96"/>
      <c r="HO33" s="96"/>
      <c r="HP33" s="96"/>
      <c r="HQ33" s="96"/>
      <c r="HR33" s="96"/>
      <c r="HS33" s="96"/>
      <c r="HT33" s="96"/>
      <c r="HU33" s="96"/>
      <c r="HV33" s="96"/>
      <c r="HW33" s="96"/>
      <c r="HX33" s="96"/>
      <c r="HY33" s="96"/>
      <c r="HZ33" s="96"/>
      <c r="IA33" s="96"/>
      <c r="IB33" s="96"/>
      <c r="IC33" s="96"/>
      <c r="ID33" s="96"/>
      <c r="IE33" s="96"/>
      <c r="IF33" s="96"/>
      <c r="IG33" s="96"/>
      <c r="IH33" s="96"/>
      <c r="II33" s="96"/>
      <c r="IJ33" s="96"/>
      <c r="IK33" s="96"/>
      <c r="IL33" s="96"/>
      <c r="IM33" s="96"/>
      <c r="IN33" s="96"/>
      <c r="IO33" s="96"/>
      <c r="IP33" s="96"/>
      <c r="IQ33" s="96"/>
      <c r="IR33" s="96"/>
      <c r="IS33" s="96"/>
      <c r="IT33" s="96"/>
      <c r="IU33" s="96"/>
      <c r="IV33" s="96"/>
      <c r="IW33" s="96"/>
    </row>
    <row r="34" customFormat="false" ht="15" hidden="false" customHeight="false" outlineLevel="0" collapsed="false">
      <c r="A34" s="136"/>
      <c r="B34" s="137"/>
      <c r="C34" s="138" t="s">
        <v>66</v>
      </c>
      <c r="D34" s="139" t="n">
        <f aca="false">SUM(D32:D33)</f>
        <v>0</v>
      </c>
      <c r="E34" s="139" t="n">
        <f aca="false">SUM(E32:E33)</f>
        <v>0</v>
      </c>
      <c r="F34" s="138" t="n">
        <f aca="false">SUM(F32:F33)</f>
        <v>25000</v>
      </c>
      <c r="G34" s="138" t="n">
        <f aca="false">SUM(G32:G33)</f>
        <v>25000</v>
      </c>
      <c r="H34" s="138" t="n">
        <f aca="false">SUM(H32:H33)</f>
        <v>25000</v>
      </c>
      <c r="I34" s="138" t="n">
        <f aca="false">SUM(I32:I33)</f>
        <v>25000</v>
      </c>
      <c r="J34" s="138" t="n">
        <f aca="false">SUM(J32:J33)</f>
        <v>25000</v>
      </c>
      <c r="K34" s="138" t="n">
        <f aca="false">SUM(K32:K33)</f>
        <v>25000</v>
      </c>
      <c r="L34" s="138" t="n">
        <f aca="false">SUM(L32:L33)</f>
        <v>25000</v>
      </c>
      <c r="M34" s="138" t="n">
        <f aca="false">SUM(M32:M33)</f>
        <v>25000</v>
      </c>
      <c r="N34" s="138" t="n">
        <f aca="false">SUM(N32:N33)</f>
        <v>25000</v>
      </c>
      <c r="O34" s="138" t="n">
        <f aca="false">SUM(O32:O33)</f>
        <v>25000</v>
      </c>
      <c r="P34" s="138" t="n">
        <f aca="false">SUM(P32:P33)</f>
        <v>25000</v>
      </c>
      <c r="Q34" s="138" t="n">
        <f aca="false">SUM(Q32:Q33)</f>
        <v>25000</v>
      </c>
      <c r="R34" s="140" t="n">
        <f aca="false">SUM(F34:Q34)</f>
        <v>300000</v>
      </c>
      <c r="S34" s="140" t="n">
        <f aca="false">SUM(S32:S33)</f>
        <v>0</v>
      </c>
      <c r="T34" s="140" t="n">
        <f aca="false">SUM(T32:T33)</f>
        <v>0</v>
      </c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38"/>
      <c r="AJ34" s="138"/>
      <c r="AK34" s="138"/>
      <c r="AL34" s="138"/>
      <c r="AM34" s="138"/>
      <c r="AN34" s="138"/>
      <c r="AO34" s="138"/>
      <c r="AP34" s="138"/>
      <c r="AQ34" s="138"/>
      <c r="AR34" s="138"/>
      <c r="AS34" s="138"/>
      <c r="AT34" s="138"/>
      <c r="AU34" s="138"/>
      <c r="AV34" s="138"/>
      <c r="AW34" s="138"/>
      <c r="AX34" s="138"/>
      <c r="AY34" s="138"/>
      <c r="AZ34" s="138"/>
      <c r="BA34" s="138"/>
      <c r="BB34" s="138"/>
      <c r="BC34" s="138"/>
      <c r="BD34" s="138"/>
      <c r="BE34" s="138"/>
      <c r="BF34" s="138"/>
      <c r="BG34" s="138"/>
      <c r="BH34" s="138"/>
      <c r="BI34" s="138"/>
      <c r="BJ34" s="138"/>
      <c r="BK34" s="138"/>
      <c r="BL34" s="138"/>
      <c r="BM34" s="138"/>
      <c r="BN34" s="138"/>
      <c r="BO34" s="138"/>
      <c r="BP34" s="138"/>
      <c r="BQ34" s="138"/>
      <c r="BR34" s="138"/>
      <c r="BS34" s="138"/>
      <c r="BT34" s="138"/>
      <c r="BU34" s="138"/>
      <c r="BV34" s="138"/>
      <c r="BW34" s="138"/>
      <c r="BX34" s="138"/>
      <c r="BY34" s="138"/>
      <c r="BZ34" s="138"/>
      <c r="CA34" s="138"/>
      <c r="CB34" s="138"/>
      <c r="CC34" s="138"/>
      <c r="CD34" s="138"/>
      <c r="CE34" s="138"/>
      <c r="CF34" s="138"/>
      <c r="CG34" s="138"/>
      <c r="CH34" s="138"/>
      <c r="CI34" s="138"/>
      <c r="CJ34" s="138"/>
      <c r="CK34" s="138"/>
      <c r="CL34" s="138"/>
      <c r="CM34" s="138"/>
      <c r="CN34" s="138"/>
      <c r="CO34" s="138"/>
      <c r="CP34" s="138"/>
      <c r="CQ34" s="138"/>
      <c r="CR34" s="138"/>
      <c r="CS34" s="138"/>
      <c r="CT34" s="138"/>
      <c r="CU34" s="138"/>
      <c r="CV34" s="138"/>
      <c r="CW34" s="138"/>
      <c r="CX34" s="138"/>
      <c r="CY34" s="138"/>
      <c r="CZ34" s="138"/>
      <c r="DA34" s="138"/>
      <c r="DB34" s="138"/>
      <c r="DC34" s="138"/>
      <c r="DD34" s="138"/>
      <c r="DE34" s="138"/>
      <c r="DF34" s="138"/>
      <c r="DG34" s="138"/>
      <c r="DH34" s="138"/>
      <c r="DI34" s="138"/>
      <c r="DJ34" s="138"/>
      <c r="DK34" s="138"/>
      <c r="DL34" s="138"/>
      <c r="DM34" s="138"/>
      <c r="DN34" s="138"/>
      <c r="DO34" s="138"/>
      <c r="DP34" s="138"/>
      <c r="DQ34" s="138"/>
      <c r="DR34" s="138"/>
      <c r="DS34" s="138"/>
      <c r="DT34" s="138"/>
      <c r="DU34" s="138"/>
      <c r="DV34" s="138"/>
      <c r="DW34" s="138"/>
      <c r="DX34" s="138"/>
      <c r="DY34" s="138"/>
      <c r="DZ34" s="138"/>
      <c r="EA34" s="138"/>
      <c r="EB34" s="138"/>
      <c r="EC34" s="138"/>
      <c r="ED34" s="138"/>
      <c r="EE34" s="138"/>
      <c r="EF34" s="138"/>
      <c r="EG34" s="138"/>
      <c r="EH34" s="138"/>
      <c r="EI34" s="138"/>
      <c r="EJ34" s="138"/>
      <c r="EK34" s="138"/>
      <c r="EL34" s="138"/>
      <c r="EM34" s="138"/>
      <c r="EN34" s="138"/>
      <c r="EO34" s="138"/>
      <c r="EP34" s="138"/>
      <c r="EQ34" s="138"/>
      <c r="ER34" s="138"/>
      <c r="ES34" s="138"/>
      <c r="ET34" s="138"/>
      <c r="EU34" s="138"/>
      <c r="EV34" s="138"/>
      <c r="EW34" s="138"/>
      <c r="EX34" s="138"/>
      <c r="EY34" s="138"/>
      <c r="EZ34" s="138"/>
      <c r="FA34" s="138"/>
      <c r="FB34" s="138"/>
      <c r="FC34" s="138"/>
      <c r="FD34" s="138"/>
      <c r="FE34" s="138"/>
      <c r="FF34" s="138"/>
      <c r="FG34" s="138"/>
      <c r="FH34" s="138"/>
      <c r="FI34" s="138"/>
      <c r="FJ34" s="138"/>
      <c r="FK34" s="138"/>
      <c r="FL34" s="138"/>
      <c r="FM34" s="138"/>
      <c r="FN34" s="138"/>
      <c r="FO34" s="138"/>
      <c r="FP34" s="138"/>
      <c r="FQ34" s="138"/>
      <c r="FR34" s="138"/>
      <c r="FS34" s="138"/>
      <c r="FT34" s="138"/>
      <c r="FU34" s="138"/>
      <c r="FV34" s="138"/>
      <c r="FW34" s="138"/>
      <c r="FX34" s="138"/>
      <c r="FY34" s="138"/>
      <c r="FZ34" s="138"/>
      <c r="GA34" s="138"/>
      <c r="GB34" s="138"/>
      <c r="GC34" s="138"/>
      <c r="GD34" s="138"/>
      <c r="GE34" s="138"/>
      <c r="GF34" s="138"/>
      <c r="GG34" s="138"/>
      <c r="GH34" s="138"/>
      <c r="GI34" s="138"/>
      <c r="GJ34" s="138"/>
      <c r="GK34" s="138"/>
      <c r="GL34" s="138"/>
      <c r="GM34" s="138"/>
      <c r="GN34" s="138"/>
      <c r="GO34" s="138"/>
      <c r="GP34" s="138"/>
      <c r="GQ34" s="138"/>
      <c r="GR34" s="138"/>
      <c r="GS34" s="138"/>
      <c r="GT34" s="138"/>
      <c r="GU34" s="138"/>
      <c r="GV34" s="138"/>
      <c r="GW34" s="138"/>
      <c r="GX34" s="138"/>
      <c r="GY34" s="138"/>
      <c r="GZ34" s="138"/>
      <c r="HA34" s="138"/>
      <c r="HB34" s="138"/>
      <c r="HC34" s="138"/>
      <c r="HD34" s="138"/>
      <c r="HE34" s="138"/>
      <c r="HF34" s="138"/>
      <c r="HG34" s="138"/>
      <c r="HH34" s="138"/>
      <c r="HI34" s="138"/>
      <c r="HJ34" s="138"/>
      <c r="HK34" s="138"/>
      <c r="HL34" s="138"/>
      <c r="HM34" s="138"/>
      <c r="HN34" s="138"/>
      <c r="HO34" s="138"/>
      <c r="HP34" s="138"/>
      <c r="HQ34" s="138"/>
      <c r="HR34" s="138"/>
      <c r="HS34" s="138"/>
      <c r="HT34" s="138"/>
      <c r="HU34" s="138"/>
      <c r="HV34" s="138"/>
      <c r="HW34" s="138"/>
      <c r="HX34" s="138"/>
      <c r="HY34" s="138"/>
      <c r="HZ34" s="138"/>
      <c r="IA34" s="138"/>
      <c r="IB34" s="138"/>
      <c r="IC34" s="138"/>
      <c r="ID34" s="138"/>
      <c r="IE34" s="138"/>
      <c r="IF34" s="138"/>
      <c r="IG34" s="138"/>
      <c r="IH34" s="138"/>
      <c r="II34" s="138"/>
      <c r="IJ34" s="138"/>
      <c r="IK34" s="138"/>
      <c r="IL34" s="138"/>
      <c r="IM34" s="138"/>
      <c r="IN34" s="138"/>
      <c r="IO34" s="138"/>
      <c r="IP34" s="138"/>
      <c r="IQ34" s="138"/>
      <c r="IR34" s="138"/>
      <c r="IS34" s="138"/>
      <c r="IT34" s="138"/>
      <c r="IU34" s="138"/>
      <c r="IV34" s="138"/>
      <c r="IW34" s="138"/>
    </row>
    <row r="35" customFormat="false" ht="15.75" hidden="false" customHeight="false" outlineLevel="0" collapsed="false">
      <c r="A35" s="102"/>
      <c r="B35" s="103" t="n">
        <v>52000500</v>
      </c>
      <c r="C35" s="26" t="s">
        <v>121</v>
      </c>
      <c r="D35" s="104" t="n">
        <f aca="false">+D34+D25+D30</f>
        <v>1990424</v>
      </c>
      <c r="E35" s="104" t="n">
        <f aca="false">+E34+E25+E30</f>
        <v>2571983</v>
      </c>
      <c r="F35" s="105" t="n">
        <f aca="false">+F34+F25+F30</f>
        <v>370497.25</v>
      </c>
      <c r="G35" s="105" t="n">
        <f aca="false">+G34+G25+G30</f>
        <v>370497.25</v>
      </c>
      <c r="H35" s="105" t="n">
        <f aca="false">+H34+H25+H30</f>
        <v>370497.25</v>
      </c>
      <c r="I35" s="105" t="n">
        <f aca="false">+I34+I25+I30</f>
        <v>370497.25</v>
      </c>
      <c r="J35" s="105" t="n">
        <f aca="false">+J34+J25+J30</f>
        <v>385185</v>
      </c>
      <c r="K35" s="105" t="n">
        <f aca="false">+K34+K25+K30</f>
        <v>385185</v>
      </c>
      <c r="L35" s="105" t="n">
        <f aca="false">+L34+L25+L30</f>
        <v>385185</v>
      </c>
      <c r="M35" s="105" t="n">
        <f aca="false">+M34+M25+M30</f>
        <v>385185</v>
      </c>
      <c r="N35" s="105" t="n">
        <f aca="false">+N34+N25+N30</f>
        <v>385185</v>
      </c>
      <c r="O35" s="105" t="n">
        <f aca="false">+O34+O25+O30</f>
        <v>385185</v>
      </c>
      <c r="P35" s="105" t="n">
        <f aca="false">+P34+P25+P30</f>
        <v>385185</v>
      </c>
      <c r="Q35" s="105" t="n">
        <f aca="false">+Q34+Q25+Q30</f>
        <v>385185</v>
      </c>
      <c r="R35" s="106" t="n">
        <f aca="false">+R34+R25+R30</f>
        <v>4563469</v>
      </c>
      <c r="S35" s="106" t="n">
        <f aca="false">+S34+S25+S30</f>
        <v>4434007.76</v>
      </c>
      <c r="T35" s="106" t="n">
        <f aca="false">+T34+T25+T30</f>
        <v>4611368.0704</v>
      </c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6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6"/>
      <c r="ES35" s="26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6"/>
      <c r="FF35" s="26"/>
      <c r="FG35" s="26"/>
      <c r="FH35" s="26"/>
      <c r="FI35" s="26"/>
      <c r="FJ35" s="26"/>
      <c r="FK35" s="26"/>
      <c r="FL35" s="26"/>
      <c r="FM35" s="26"/>
      <c r="FN35" s="26"/>
      <c r="FO35" s="26"/>
      <c r="FP35" s="26"/>
      <c r="FQ35" s="26"/>
      <c r="FR35" s="26"/>
      <c r="FS35" s="26"/>
      <c r="FT35" s="26"/>
      <c r="FU35" s="26"/>
      <c r="FV35" s="26"/>
      <c r="FW35" s="26"/>
      <c r="FX35" s="26"/>
      <c r="FY35" s="26"/>
      <c r="FZ35" s="26"/>
      <c r="GA35" s="26"/>
      <c r="GB35" s="26"/>
      <c r="GC35" s="26"/>
      <c r="GD35" s="26"/>
      <c r="GE35" s="26"/>
      <c r="GF35" s="26"/>
      <c r="GG35" s="26"/>
      <c r="GH35" s="26"/>
      <c r="GI35" s="26"/>
      <c r="GJ35" s="26"/>
      <c r="GK35" s="26"/>
      <c r="GL35" s="26"/>
      <c r="GM35" s="26"/>
      <c r="GN35" s="26"/>
      <c r="GO35" s="26"/>
      <c r="GP35" s="26"/>
      <c r="GQ35" s="26"/>
      <c r="GR35" s="26"/>
      <c r="GS35" s="26"/>
      <c r="GT35" s="26"/>
      <c r="GU35" s="26"/>
      <c r="GV35" s="26"/>
      <c r="GW35" s="26"/>
      <c r="GX35" s="26"/>
      <c r="GY35" s="26"/>
      <c r="GZ35" s="26"/>
      <c r="HA35" s="26"/>
      <c r="HB35" s="26"/>
      <c r="HC35" s="26"/>
      <c r="HD35" s="26"/>
      <c r="HE35" s="26"/>
      <c r="HF35" s="26"/>
      <c r="HG35" s="26"/>
      <c r="HH35" s="26"/>
      <c r="HI35" s="26"/>
      <c r="HJ35" s="26"/>
      <c r="HK35" s="26"/>
      <c r="HL35" s="26"/>
      <c r="HM35" s="26"/>
      <c r="HN35" s="26"/>
      <c r="HO35" s="26"/>
      <c r="HP35" s="26"/>
      <c r="HQ35" s="26"/>
      <c r="HR35" s="26"/>
      <c r="HS35" s="26"/>
      <c r="HT35" s="26"/>
      <c r="HU35" s="26"/>
      <c r="HV35" s="26"/>
      <c r="HW35" s="26"/>
      <c r="HX35" s="26"/>
      <c r="HY35" s="26"/>
      <c r="HZ35" s="26"/>
      <c r="IA35" s="26"/>
      <c r="IB35" s="26"/>
      <c r="IC35" s="26"/>
      <c r="ID35" s="26"/>
      <c r="IE35" s="26"/>
      <c r="IF35" s="26"/>
      <c r="IG35" s="26"/>
      <c r="IH35" s="26"/>
      <c r="II35" s="26"/>
      <c r="IJ35" s="26"/>
      <c r="IK35" s="26"/>
      <c r="IL35" s="26"/>
      <c r="IM35" s="26"/>
      <c r="IN35" s="26"/>
      <c r="IO35" s="26"/>
      <c r="IP35" s="26"/>
      <c r="IQ35" s="26"/>
      <c r="IR35" s="26"/>
      <c r="IS35" s="26"/>
      <c r="IT35" s="26"/>
      <c r="IU35" s="26"/>
      <c r="IV35" s="26"/>
      <c r="IW35" s="26"/>
    </row>
    <row r="36" customFormat="false" ht="15" hidden="false" customHeight="false" outlineLevel="0" collapsed="false">
      <c r="A36" s="108"/>
      <c r="B36" s="109"/>
      <c r="D36" s="100"/>
      <c r="E36" s="100"/>
      <c r="F36" s="110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07"/>
      <c r="S36" s="107"/>
      <c r="T36" s="107"/>
    </row>
    <row r="37" customFormat="false" ht="15" hidden="false" customHeight="false" outlineLevel="0" collapsed="false">
      <c r="A37" s="141"/>
      <c r="B37" s="142"/>
      <c r="C37" s="28"/>
      <c r="D37" s="100"/>
      <c r="E37" s="10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07"/>
      <c r="S37" s="107"/>
      <c r="T37" s="107"/>
    </row>
    <row r="38" customFormat="false" ht="15.75" hidden="false" customHeight="false" outlineLevel="0" collapsed="false">
      <c r="A38" s="143"/>
      <c r="B38" s="144" t="s">
        <v>122</v>
      </c>
      <c r="C38" s="145"/>
      <c r="D38" s="100"/>
      <c r="E38" s="100"/>
      <c r="F38" s="110"/>
      <c r="G38" s="110"/>
      <c r="H38" s="110"/>
      <c r="I38" s="110"/>
      <c r="J38" s="110"/>
      <c r="K38" s="110"/>
      <c r="L38" s="110"/>
      <c r="M38" s="110"/>
      <c r="N38" s="110"/>
      <c r="O38" s="110"/>
      <c r="P38" s="110"/>
      <c r="Q38" s="110"/>
      <c r="R38" s="107"/>
      <c r="S38" s="107"/>
      <c r="T38" s="107"/>
    </row>
    <row r="39" customFormat="false" ht="15.75" hidden="false" customHeight="false" outlineLevel="0" collapsed="false">
      <c r="A39" s="124" t="s">
        <v>123</v>
      </c>
      <c r="B39" s="125" t="n">
        <v>59003000</v>
      </c>
      <c r="C39" s="28" t="s">
        <v>124</v>
      </c>
      <c r="D39" s="115" t="n">
        <v>150676</v>
      </c>
      <c r="E39" s="115" t="n">
        <v>155005</v>
      </c>
      <c r="F39" s="114" t="n">
        <f aca="false">+F472</f>
        <v>71095</v>
      </c>
      <c r="G39" s="114" t="n">
        <f aca="false">+G472</f>
        <v>31095</v>
      </c>
      <c r="H39" s="114" t="n">
        <f aca="false">+H472</f>
        <v>31095</v>
      </c>
      <c r="I39" s="114" t="n">
        <f aca="false">+I472</f>
        <v>31095</v>
      </c>
      <c r="J39" s="114" t="n">
        <f aca="false">+J472</f>
        <v>26343</v>
      </c>
      <c r="K39" s="114" t="n">
        <f aca="false">+K472</f>
        <v>26343</v>
      </c>
      <c r="L39" s="114" t="n">
        <f aca="false">+L472</f>
        <v>23787</v>
      </c>
      <c r="M39" s="114" t="n">
        <f aca="false">+M472</f>
        <v>23787</v>
      </c>
      <c r="N39" s="114" t="n">
        <f aca="false">+N472</f>
        <v>10905</v>
      </c>
      <c r="O39" s="114" t="n">
        <f aca="false">+O472</f>
        <v>10905</v>
      </c>
      <c r="P39" s="114" t="n">
        <f aca="false">+P472</f>
        <v>10905</v>
      </c>
      <c r="Q39" s="114" t="n">
        <f aca="false">+Q472</f>
        <v>10905</v>
      </c>
      <c r="R39" s="116" t="n">
        <f aca="false">+R472</f>
        <v>308260</v>
      </c>
      <c r="S39" s="116" t="n">
        <f aca="false">+S472</f>
        <v>321737</v>
      </c>
      <c r="T39" s="116" t="n">
        <f aca="false">+T472</f>
        <v>332776</v>
      </c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14"/>
      <c r="AG39" s="114"/>
      <c r="AH39" s="114"/>
      <c r="AI39" s="114"/>
      <c r="AJ39" s="114"/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4"/>
      <c r="EL39" s="114"/>
      <c r="EM39" s="114"/>
      <c r="EN39" s="114"/>
      <c r="EO39" s="114"/>
      <c r="EP39" s="114"/>
      <c r="EQ39" s="114"/>
      <c r="ER39" s="114"/>
      <c r="ES39" s="114"/>
      <c r="ET39" s="114"/>
      <c r="EU39" s="114"/>
      <c r="EV39" s="114"/>
      <c r="EW39" s="114"/>
      <c r="EX39" s="114"/>
      <c r="EY39" s="114"/>
      <c r="EZ39" s="114"/>
      <c r="FA39" s="114"/>
      <c r="FB39" s="114"/>
      <c r="FC39" s="114"/>
      <c r="FD39" s="114"/>
      <c r="FE39" s="114"/>
      <c r="FF39" s="114"/>
      <c r="FG39" s="114"/>
      <c r="FH39" s="114"/>
      <c r="FI39" s="114"/>
      <c r="FJ39" s="114"/>
      <c r="FK39" s="114"/>
      <c r="FL39" s="114"/>
      <c r="FM39" s="114"/>
      <c r="FN39" s="114"/>
      <c r="FO39" s="114"/>
      <c r="FP39" s="114"/>
      <c r="FQ39" s="114"/>
      <c r="FR39" s="114"/>
      <c r="FS39" s="114"/>
      <c r="FT39" s="114"/>
      <c r="FU39" s="114"/>
      <c r="FV39" s="114"/>
      <c r="FW39" s="114"/>
      <c r="FX39" s="114"/>
      <c r="FY39" s="114"/>
      <c r="FZ39" s="114"/>
      <c r="GA39" s="114"/>
      <c r="GB39" s="114"/>
      <c r="GC39" s="114"/>
      <c r="GD39" s="114"/>
      <c r="GE39" s="114"/>
      <c r="GF39" s="114"/>
      <c r="GG39" s="114"/>
      <c r="GH39" s="114"/>
      <c r="GI39" s="114"/>
      <c r="GJ39" s="114"/>
      <c r="GK39" s="114"/>
      <c r="GL39" s="114"/>
      <c r="GM39" s="114"/>
      <c r="GN39" s="114"/>
      <c r="GO39" s="114"/>
      <c r="GP39" s="114"/>
      <c r="GQ39" s="114"/>
      <c r="GR39" s="114"/>
      <c r="GS39" s="114"/>
      <c r="GT39" s="114"/>
      <c r="GU39" s="114"/>
      <c r="GV39" s="114"/>
      <c r="GW39" s="114"/>
      <c r="GX39" s="114"/>
      <c r="GY39" s="114"/>
      <c r="GZ39" s="114"/>
      <c r="HA39" s="114"/>
      <c r="HB39" s="114"/>
      <c r="HC39" s="114"/>
      <c r="HD39" s="114"/>
      <c r="HE39" s="114"/>
      <c r="HF39" s="114"/>
      <c r="HG39" s="114"/>
      <c r="HH39" s="114"/>
      <c r="HI39" s="114"/>
      <c r="HJ39" s="114"/>
      <c r="HK39" s="114"/>
      <c r="HL39" s="114"/>
      <c r="HM39" s="114"/>
      <c r="HN39" s="114"/>
      <c r="HO39" s="114"/>
      <c r="HP39" s="114"/>
      <c r="HQ39" s="114"/>
      <c r="HR39" s="114"/>
      <c r="HS39" s="114"/>
      <c r="HT39" s="114"/>
      <c r="HU39" s="114"/>
      <c r="HV39" s="114"/>
      <c r="HW39" s="114"/>
      <c r="HX39" s="114"/>
      <c r="HY39" s="114"/>
      <c r="HZ39" s="114"/>
      <c r="IA39" s="114"/>
      <c r="IB39" s="114"/>
      <c r="IC39" s="114"/>
      <c r="ID39" s="114"/>
      <c r="IE39" s="114"/>
      <c r="IF39" s="114"/>
      <c r="IG39" s="114"/>
      <c r="IH39" s="114"/>
      <c r="II39" s="114"/>
      <c r="IJ39" s="114"/>
      <c r="IK39" s="114"/>
      <c r="IL39" s="114"/>
      <c r="IM39" s="114"/>
      <c r="IN39" s="114"/>
      <c r="IO39" s="114"/>
      <c r="IP39" s="114"/>
      <c r="IQ39" s="114"/>
      <c r="IR39" s="114"/>
      <c r="IS39" s="114"/>
      <c r="IT39" s="114"/>
      <c r="IU39" s="114"/>
      <c r="IV39" s="114"/>
      <c r="IW39" s="114"/>
    </row>
    <row r="40" customFormat="false" ht="15" hidden="false" customHeight="false" outlineLevel="0" collapsed="false">
      <c r="A40" s="108"/>
      <c r="B40" s="109"/>
      <c r="C40" s="28"/>
      <c r="D40" s="100"/>
      <c r="E40" s="100"/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07"/>
      <c r="S40" s="107"/>
      <c r="T40" s="107"/>
    </row>
    <row r="41" customFormat="false" ht="15" hidden="false" customHeight="false" outlineLevel="0" collapsed="false">
      <c r="A41" s="108"/>
      <c r="B41" s="109"/>
      <c r="D41" s="100"/>
      <c r="E41" s="100"/>
      <c r="F41" s="110"/>
      <c r="G41" s="110"/>
      <c r="H41" s="110"/>
      <c r="I41" s="110"/>
      <c r="J41" s="110"/>
      <c r="K41" s="110"/>
      <c r="L41" s="110"/>
      <c r="M41" s="110"/>
      <c r="N41" s="110"/>
      <c r="O41" s="110"/>
      <c r="P41" s="110"/>
      <c r="Q41" s="110"/>
      <c r="R41" s="107"/>
      <c r="S41" s="107"/>
      <c r="T41" s="107"/>
    </row>
    <row r="42" customFormat="false" ht="15.75" hidden="false" customHeight="false" outlineLevel="0" collapsed="false">
      <c r="A42" s="146"/>
      <c r="B42" s="147" t="s">
        <v>125</v>
      </c>
      <c r="C42" s="148"/>
      <c r="D42" s="100"/>
      <c r="E42" s="100"/>
      <c r="F42" s="110"/>
      <c r="G42" s="110"/>
      <c r="H42" s="110"/>
      <c r="I42" s="110"/>
      <c r="J42" s="110"/>
      <c r="K42" s="110"/>
      <c r="L42" s="110"/>
      <c r="M42" s="110"/>
      <c r="N42" s="110"/>
      <c r="O42" s="110"/>
      <c r="P42" s="110"/>
      <c r="Q42" s="110"/>
      <c r="R42" s="107"/>
      <c r="S42" s="107"/>
      <c r="T42" s="107"/>
    </row>
    <row r="43" customFormat="false" ht="15.75" hidden="false" customHeight="false" outlineLevel="0" collapsed="false">
      <c r="A43" s="124" t="s">
        <v>126</v>
      </c>
      <c r="B43" s="125" t="n">
        <v>52001000</v>
      </c>
      <c r="C43" s="28" t="s">
        <v>127</v>
      </c>
      <c r="D43" s="115" t="n">
        <v>285292</v>
      </c>
      <c r="E43" s="115" t="n">
        <v>277189</v>
      </c>
      <c r="F43" s="114" t="n">
        <f aca="false">ROUND((+(+F13+F14+F15)*(4800/12))+(0.0935*F387),0)</f>
        <v>45104</v>
      </c>
      <c r="G43" s="114" t="n">
        <f aca="false">ROUND((+(+G13+G14+G15)*(4800/12))+(0.0935*G387),0)</f>
        <v>45104</v>
      </c>
      <c r="H43" s="114" t="n">
        <f aca="false">ROUND((+(+H13+H14+H15)*(4800/12))+(0.0935*H387),0)</f>
        <v>45104</v>
      </c>
      <c r="I43" s="114" t="n">
        <f aca="false">ROUND((+(+I13+I14+I15)*(4800/12))+(0.0935*I387),0)</f>
        <v>45104</v>
      </c>
      <c r="J43" s="114" t="n">
        <f aca="false">ROUND((+(+J13+J14+J15)*(4800/12))+(0.0935*J387),0)</f>
        <v>46477</v>
      </c>
      <c r="K43" s="114" t="n">
        <f aca="false">ROUND((+(+K13+K14+K15)*(4800/12))+(0.0935*K387),0)</f>
        <v>46477</v>
      </c>
      <c r="L43" s="114" t="n">
        <f aca="false">ROUND((+(+L13+L14+L15)*(4800/12))+(0.0935*L387),0)</f>
        <v>46477</v>
      </c>
      <c r="M43" s="114" t="n">
        <f aca="false">ROUND((+(+M13+M14+M15)*(4800/12))+(0.0935*M387),0)</f>
        <v>46477</v>
      </c>
      <c r="N43" s="114" t="n">
        <f aca="false">ROUND((+(+N13+N14+N15)*(4800/12))+(0.0935*N387),0)</f>
        <v>46477</v>
      </c>
      <c r="O43" s="114" t="n">
        <f aca="false">ROUND((+(+O13+O14+O15)*(4800/12))+(0.0935*O387),0)</f>
        <v>46477</v>
      </c>
      <c r="P43" s="114" t="n">
        <f aca="false">ROUND((+(+P13+P14+P15)*(4800/12))+(0.0935*P387),0)</f>
        <v>46477</v>
      </c>
      <c r="Q43" s="114" t="n">
        <f aca="false">ROUND((+(+Q13+Q14+Q15)*(4800/12))+(0.0935*Q387),0)</f>
        <v>46477</v>
      </c>
      <c r="R43" s="116" t="n">
        <f aca="false">SUM(F43:Q43)</f>
        <v>552232</v>
      </c>
      <c r="S43" s="116" t="n">
        <f aca="false">((+S13+S14+S15)*5000)+0.0935*S387</f>
        <v>589579.72556</v>
      </c>
      <c r="T43" s="116" t="n">
        <f aca="false">((+T13+T14+T15)*5200)+0.0935*T387</f>
        <v>613162.9145824</v>
      </c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4"/>
      <c r="AF43" s="114"/>
      <c r="AG43" s="114"/>
      <c r="AH43" s="114"/>
      <c r="AI43" s="114"/>
      <c r="AJ43" s="114"/>
      <c r="AK43" s="114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4"/>
      <c r="EL43" s="114"/>
      <c r="EM43" s="114"/>
      <c r="EN43" s="114"/>
      <c r="EO43" s="114"/>
      <c r="EP43" s="114"/>
      <c r="EQ43" s="114"/>
      <c r="ER43" s="114"/>
      <c r="ES43" s="114"/>
      <c r="ET43" s="114"/>
      <c r="EU43" s="114"/>
      <c r="EV43" s="114"/>
      <c r="EW43" s="114"/>
      <c r="EX43" s="114"/>
      <c r="EY43" s="114"/>
      <c r="EZ43" s="114"/>
      <c r="FA43" s="114"/>
      <c r="FB43" s="114"/>
      <c r="FC43" s="114"/>
      <c r="FD43" s="114"/>
      <c r="FE43" s="114"/>
      <c r="FF43" s="114"/>
      <c r="FG43" s="114"/>
      <c r="FH43" s="114"/>
      <c r="FI43" s="114"/>
      <c r="FJ43" s="114"/>
      <c r="FK43" s="114"/>
      <c r="FL43" s="114"/>
      <c r="FM43" s="114"/>
      <c r="FN43" s="114"/>
      <c r="FO43" s="114"/>
      <c r="FP43" s="114"/>
      <c r="FQ43" s="114"/>
      <c r="FR43" s="114"/>
      <c r="FS43" s="114"/>
      <c r="FT43" s="114"/>
      <c r="FU43" s="114"/>
      <c r="FV43" s="114"/>
      <c r="FW43" s="114"/>
      <c r="FX43" s="114"/>
      <c r="FY43" s="114"/>
      <c r="FZ43" s="114"/>
      <c r="GA43" s="114"/>
      <c r="GB43" s="114"/>
      <c r="GC43" s="114"/>
      <c r="GD43" s="114"/>
      <c r="GE43" s="114"/>
      <c r="GF43" s="114"/>
      <c r="GG43" s="114"/>
      <c r="GH43" s="114"/>
      <c r="GI43" s="114"/>
      <c r="GJ43" s="114"/>
      <c r="GK43" s="114"/>
      <c r="GL43" s="114"/>
      <c r="GM43" s="114"/>
      <c r="GN43" s="114"/>
      <c r="GO43" s="114"/>
      <c r="GP43" s="114"/>
      <c r="GQ43" s="114"/>
      <c r="GR43" s="114"/>
      <c r="GS43" s="114"/>
      <c r="GT43" s="114"/>
      <c r="GU43" s="114"/>
      <c r="GV43" s="114"/>
      <c r="GW43" s="114"/>
      <c r="GX43" s="114"/>
      <c r="GY43" s="114"/>
      <c r="GZ43" s="114"/>
      <c r="HA43" s="114"/>
      <c r="HB43" s="114"/>
      <c r="HC43" s="114"/>
      <c r="HD43" s="114"/>
      <c r="HE43" s="114"/>
      <c r="HF43" s="114"/>
      <c r="HG43" s="114"/>
      <c r="HH43" s="114"/>
      <c r="HI43" s="114"/>
      <c r="HJ43" s="114"/>
      <c r="HK43" s="114"/>
      <c r="HL43" s="114"/>
      <c r="HM43" s="114"/>
      <c r="HN43" s="114"/>
      <c r="HO43" s="114"/>
      <c r="HP43" s="114"/>
      <c r="HQ43" s="114"/>
      <c r="HR43" s="114"/>
      <c r="HS43" s="114"/>
      <c r="HT43" s="114"/>
      <c r="HU43" s="114"/>
      <c r="HV43" s="114"/>
      <c r="HW43" s="114"/>
      <c r="HX43" s="114"/>
      <c r="HY43" s="114"/>
      <c r="HZ43" s="114"/>
      <c r="IA43" s="114"/>
      <c r="IB43" s="114"/>
      <c r="IC43" s="114"/>
      <c r="ID43" s="114"/>
      <c r="IE43" s="114"/>
      <c r="IF43" s="114"/>
      <c r="IG43" s="114"/>
      <c r="IH43" s="114"/>
      <c r="II43" s="114"/>
      <c r="IJ43" s="114"/>
      <c r="IK43" s="114"/>
      <c r="IL43" s="114"/>
      <c r="IM43" s="114"/>
      <c r="IN43" s="114"/>
      <c r="IO43" s="114"/>
      <c r="IP43" s="114"/>
      <c r="IQ43" s="114"/>
      <c r="IR43" s="114"/>
      <c r="IS43" s="114"/>
      <c r="IT43" s="114"/>
      <c r="IU43" s="114"/>
      <c r="IV43" s="114"/>
      <c r="IW43" s="114"/>
    </row>
    <row r="44" customFormat="false" ht="15.75" hidden="false" customHeight="false" outlineLevel="0" collapsed="false">
      <c r="A44" s="141"/>
      <c r="B44" s="142"/>
      <c r="C44" s="28"/>
      <c r="D44" s="149"/>
      <c r="E44" s="149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150"/>
      <c r="S44" s="150"/>
      <c r="T44" s="150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6"/>
      <c r="DT44" s="26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6"/>
      <c r="ES44" s="26"/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6"/>
      <c r="FF44" s="26"/>
      <c r="FG44" s="26"/>
      <c r="FH44" s="26"/>
      <c r="FI44" s="26"/>
      <c r="FJ44" s="26"/>
      <c r="FK44" s="26"/>
      <c r="FL44" s="26"/>
      <c r="FM44" s="26"/>
      <c r="FN44" s="26"/>
      <c r="FO44" s="26"/>
      <c r="FP44" s="26"/>
      <c r="FQ44" s="26"/>
      <c r="FR44" s="26"/>
      <c r="FS44" s="26"/>
      <c r="FT44" s="26"/>
      <c r="FU44" s="26"/>
      <c r="FV44" s="26"/>
      <c r="FW44" s="26"/>
      <c r="FX44" s="26"/>
      <c r="FY44" s="26"/>
      <c r="FZ44" s="26"/>
      <c r="GA44" s="26"/>
      <c r="GB44" s="26"/>
      <c r="GC44" s="26"/>
      <c r="GD44" s="26"/>
      <c r="GE44" s="26"/>
      <c r="GF44" s="26"/>
      <c r="GG44" s="26"/>
      <c r="GH44" s="26"/>
      <c r="GI44" s="26"/>
      <c r="GJ44" s="26"/>
      <c r="GK44" s="26"/>
      <c r="GL44" s="26"/>
      <c r="GM44" s="26"/>
      <c r="GN44" s="26"/>
      <c r="GO44" s="26"/>
      <c r="GP44" s="26"/>
      <c r="GQ44" s="26"/>
      <c r="GR44" s="26"/>
      <c r="GS44" s="26"/>
      <c r="GT44" s="26"/>
      <c r="GU44" s="26"/>
      <c r="GV44" s="26"/>
      <c r="GW44" s="26"/>
      <c r="GX44" s="26"/>
      <c r="GY44" s="26"/>
      <c r="GZ44" s="26"/>
      <c r="HA44" s="26"/>
      <c r="HB44" s="26"/>
      <c r="HC44" s="26"/>
      <c r="HD44" s="26"/>
      <c r="HE44" s="26"/>
      <c r="HF44" s="26"/>
      <c r="HG44" s="26"/>
      <c r="HH44" s="26"/>
      <c r="HI44" s="26"/>
      <c r="HJ44" s="26"/>
      <c r="HK44" s="26"/>
      <c r="HL44" s="26"/>
      <c r="HM44" s="26"/>
      <c r="HN44" s="26"/>
      <c r="HO44" s="26"/>
      <c r="HP44" s="26"/>
      <c r="HQ44" s="26"/>
      <c r="HR44" s="26"/>
      <c r="HS44" s="26"/>
      <c r="HT44" s="26"/>
      <c r="HU44" s="26"/>
      <c r="HV44" s="26"/>
      <c r="HW44" s="26"/>
      <c r="HX44" s="26"/>
      <c r="HY44" s="26"/>
      <c r="HZ44" s="26"/>
      <c r="IA44" s="26"/>
      <c r="IB44" s="26"/>
      <c r="IC44" s="26"/>
      <c r="ID44" s="26"/>
      <c r="IE44" s="26"/>
      <c r="IF44" s="26"/>
      <c r="IG44" s="26"/>
      <c r="IH44" s="26"/>
      <c r="II44" s="26"/>
      <c r="IJ44" s="26"/>
      <c r="IK44" s="26"/>
      <c r="IL44" s="26"/>
      <c r="IM44" s="26"/>
      <c r="IN44" s="26"/>
      <c r="IO44" s="26"/>
      <c r="IP44" s="26"/>
      <c r="IQ44" s="26"/>
      <c r="IR44" s="26"/>
      <c r="IS44" s="26"/>
      <c r="IT44" s="26"/>
      <c r="IU44" s="26"/>
      <c r="IV44" s="26"/>
      <c r="IW44" s="26"/>
    </row>
    <row r="45" customFormat="false" ht="15.75" hidden="false" customHeight="false" outlineLevel="0" collapsed="false">
      <c r="A45" s="141"/>
      <c r="B45" s="142"/>
      <c r="C45" s="28"/>
      <c r="D45" s="149"/>
      <c r="E45" s="149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150"/>
      <c r="S45" s="150"/>
      <c r="T45" s="150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6"/>
      <c r="DT45" s="26"/>
      <c r="DU45" s="26"/>
      <c r="DV45" s="26"/>
      <c r="DW45" s="26"/>
      <c r="DX45" s="26"/>
      <c r="DY45" s="26"/>
      <c r="DZ45" s="26"/>
      <c r="EA45" s="26"/>
      <c r="EB45" s="26"/>
      <c r="EC45" s="26"/>
      <c r="ED45" s="26"/>
      <c r="EE45" s="26"/>
      <c r="EF45" s="26"/>
      <c r="EG45" s="26"/>
      <c r="EH45" s="26"/>
      <c r="EI45" s="26"/>
      <c r="EJ45" s="26"/>
      <c r="EK45" s="26"/>
      <c r="EL45" s="26"/>
      <c r="EM45" s="26"/>
      <c r="EN45" s="26"/>
      <c r="EO45" s="26"/>
      <c r="EP45" s="26"/>
      <c r="EQ45" s="26"/>
      <c r="ER45" s="26"/>
      <c r="ES45" s="26"/>
      <c r="ET45" s="26"/>
      <c r="EU45" s="26"/>
      <c r="EV45" s="26"/>
      <c r="EW45" s="26"/>
      <c r="EX45" s="26"/>
      <c r="EY45" s="26"/>
      <c r="EZ45" s="26"/>
      <c r="FA45" s="26"/>
      <c r="FB45" s="26"/>
      <c r="FC45" s="26"/>
      <c r="FD45" s="26"/>
      <c r="FE45" s="26"/>
      <c r="FF45" s="26"/>
      <c r="FG45" s="26"/>
      <c r="FH45" s="26"/>
      <c r="FI45" s="26"/>
      <c r="FJ45" s="26"/>
      <c r="FK45" s="26"/>
      <c r="FL45" s="26"/>
      <c r="FM45" s="26"/>
      <c r="FN45" s="26"/>
      <c r="FO45" s="26"/>
      <c r="FP45" s="26"/>
      <c r="FQ45" s="26"/>
      <c r="FR45" s="26"/>
      <c r="FS45" s="26"/>
      <c r="FT45" s="26"/>
      <c r="FU45" s="26"/>
      <c r="FV45" s="26"/>
      <c r="FW45" s="26"/>
      <c r="FX45" s="26"/>
      <c r="FY45" s="26"/>
      <c r="FZ45" s="26"/>
      <c r="GA45" s="26"/>
      <c r="GB45" s="26"/>
      <c r="GC45" s="26"/>
      <c r="GD45" s="26"/>
      <c r="GE45" s="26"/>
      <c r="GF45" s="26"/>
      <c r="GG45" s="26"/>
      <c r="GH45" s="26"/>
      <c r="GI45" s="26"/>
      <c r="GJ45" s="26"/>
      <c r="GK45" s="26"/>
      <c r="GL45" s="26"/>
      <c r="GM45" s="26"/>
      <c r="GN45" s="26"/>
      <c r="GO45" s="26"/>
      <c r="GP45" s="26"/>
      <c r="GQ45" s="26"/>
      <c r="GR45" s="26"/>
      <c r="GS45" s="26"/>
      <c r="GT45" s="26"/>
      <c r="GU45" s="26"/>
      <c r="GV45" s="26"/>
      <c r="GW45" s="26"/>
      <c r="GX45" s="26"/>
      <c r="GY45" s="26"/>
      <c r="GZ45" s="26"/>
      <c r="HA45" s="26"/>
      <c r="HB45" s="26"/>
      <c r="HC45" s="26"/>
      <c r="HD45" s="26"/>
      <c r="HE45" s="26"/>
      <c r="HF45" s="26"/>
      <c r="HG45" s="26"/>
      <c r="HH45" s="26"/>
      <c r="HI45" s="26"/>
      <c r="HJ45" s="26"/>
      <c r="HK45" s="26"/>
      <c r="HL45" s="26"/>
      <c r="HM45" s="26"/>
      <c r="HN45" s="26"/>
      <c r="HO45" s="26"/>
      <c r="HP45" s="26"/>
      <c r="HQ45" s="26"/>
      <c r="HR45" s="26"/>
      <c r="HS45" s="26"/>
      <c r="HT45" s="26"/>
      <c r="HU45" s="26"/>
      <c r="HV45" s="26"/>
      <c r="HW45" s="26"/>
      <c r="HX45" s="26"/>
      <c r="HY45" s="26"/>
      <c r="HZ45" s="26"/>
      <c r="IA45" s="26"/>
      <c r="IB45" s="26"/>
      <c r="IC45" s="26"/>
      <c r="ID45" s="26"/>
      <c r="IE45" s="26"/>
      <c r="IF45" s="26"/>
      <c r="IG45" s="26"/>
      <c r="IH45" s="26"/>
      <c r="II45" s="26"/>
      <c r="IJ45" s="26"/>
      <c r="IK45" s="26"/>
      <c r="IL45" s="26"/>
      <c r="IM45" s="26"/>
      <c r="IN45" s="26"/>
      <c r="IO45" s="26"/>
      <c r="IP45" s="26"/>
      <c r="IQ45" s="26"/>
      <c r="IR45" s="26"/>
      <c r="IS45" s="26"/>
      <c r="IT45" s="26"/>
      <c r="IU45" s="26"/>
      <c r="IV45" s="26"/>
      <c r="IW45" s="26"/>
    </row>
    <row r="46" customFormat="false" ht="15.75" hidden="false" customHeight="false" outlineLevel="0" collapsed="false">
      <c r="A46" s="146"/>
      <c r="B46" s="147" t="s">
        <v>128</v>
      </c>
      <c r="C46" s="148"/>
      <c r="D46" s="100"/>
      <c r="E46" s="100"/>
      <c r="F46" s="110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07"/>
      <c r="S46" s="107"/>
      <c r="T46" s="107"/>
    </row>
    <row r="47" customFormat="false" ht="15" hidden="false" customHeight="false" outlineLevel="0" collapsed="false">
      <c r="A47" s="108" t="s">
        <v>129</v>
      </c>
      <c r="B47" s="109" t="n">
        <v>52001500</v>
      </c>
      <c r="C47" s="0" t="s">
        <v>130</v>
      </c>
      <c r="D47" s="100"/>
      <c r="E47" s="100"/>
      <c r="F47" s="110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07"/>
      <c r="S47" s="107"/>
      <c r="T47" s="107"/>
    </row>
    <row r="48" customFormat="false" ht="15" hidden="false" customHeight="false" outlineLevel="0" collapsed="false">
      <c r="A48" s="117"/>
      <c r="B48" s="118"/>
      <c r="C48" s="96" t="s">
        <v>78</v>
      </c>
      <c r="D48" s="100" t="n">
        <v>0</v>
      </c>
      <c r="E48" s="100" t="n">
        <v>0</v>
      </c>
      <c r="F48" s="119" t="n">
        <f aca="false">2000/12</f>
        <v>166.666666666667</v>
      </c>
      <c r="G48" s="119" t="n">
        <v>166.666666666667</v>
      </c>
      <c r="H48" s="119" t="n">
        <v>166.666666666667</v>
      </c>
      <c r="I48" s="119" t="n">
        <v>166.666666666667</v>
      </c>
      <c r="J48" s="119" t="n">
        <v>166.666666666667</v>
      </c>
      <c r="K48" s="119" t="n">
        <v>166.666666666667</v>
      </c>
      <c r="L48" s="119" t="n">
        <v>166.666666666667</v>
      </c>
      <c r="M48" s="119" t="n">
        <v>166.666666666667</v>
      </c>
      <c r="N48" s="119" t="n">
        <v>166.666666666667</v>
      </c>
      <c r="O48" s="119" t="n">
        <v>166.666666666667</v>
      </c>
      <c r="P48" s="119" t="n">
        <v>166.666666666667</v>
      </c>
      <c r="Q48" s="119" t="n">
        <v>166.666666666667</v>
      </c>
      <c r="R48" s="81" t="n">
        <f aca="false">SUM(F48:Q48)</f>
        <v>2000</v>
      </c>
      <c r="S48" s="120" t="n">
        <v>2060</v>
      </c>
      <c r="T48" s="151" t="n">
        <f aca="false">ROUND(S48*1.05,0)</f>
        <v>2163</v>
      </c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  <c r="BY48" s="96"/>
      <c r="BZ48" s="96"/>
      <c r="CA48" s="96"/>
      <c r="CB48" s="96"/>
      <c r="CC48" s="96"/>
      <c r="CD48" s="96"/>
      <c r="CE48" s="96"/>
      <c r="CF48" s="96"/>
      <c r="CG48" s="96"/>
      <c r="CH48" s="96"/>
      <c r="CI48" s="96"/>
      <c r="CJ48" s="96"/>
      <c r="CK48" s="96"/>
      <c r="CL48" s="96"/>
      <c r="CM48" s="96"/>
      <c r="CN48" s="96"/>
      <c r="CO48" s="96"/>
      <c r="CP48" s="96"/>
      <c r="CQ48" s="96"/>
      <c r="CR48" s="96"/>
      <c r="CS48" s="96"/>
      <c r="CT48" s="96"/>
      <c r="CU48" s="96"/>
      <c r="CV48" s="96"/>
      <c r="CW48" s="96"/>
      <c r="CX48" s="96"/>
      <c r="CY48" s="96"/>
      <c r="CZ48" s="96"/>
      <c r="DA48" s="96"/>
      <c r="DB48" s="96"/>
      <c r="DC48" s="96"/>
      <c r="DD48" s="96"/>
      <c r="DE48" s="96"/>
      <c r="DF48" s="96"/>
      <c r="DG48" s="96"/>
      <c r="DH48" s="96"/>
      <c r="DI48" s="96"/>
      <c r="DJ48" s="96"/>
      <c r="DK48" s="96"/>
      <c r="DL48" s="96"/>
      <c r="DM48" s="96"/>
      <c r="DN48" s="96"/>
      <c r="DO48" s="96"/>
      <c r="DP48" s="96"/>
      <c r="DQ48" s="96"/>
      <c r="DR48" s="96"/>
      <c r="DS48" s="96"/>
      <c r="DT48" s="96"/>
      <c r="DU48" s="96"/>
      <c r="DV48" s="96"/>
      <c r="DW48" s="96"/>
      <c r="DX48" s="96"/>
      <c r="DY48" s="96"/>
      <c r="DZ48" s="96"/>
      <c r="EA48" s="96"/>
      <c r="EB48" s="96"/>
      <c r="EC48" s="96"/>
      <c r="ED48" s="96"/>
      <c r="EE48" s="96"/>
      <c r="EF48" s="96"/>
      <c r="EG48" s="96"/>
      <c r="EH48" s="96"/>
      <c r="EI48" s="96"/>
      <c r="EJ48" s="96"/>
      <c r="EK48" s="96"/>
      <c r="EL48" s="96"/>
      <c r="EM48" s="96"/>
      <c r="EN48" s="96"/>
      <c r="EO48" s="96"/>
      <c r="EP48" s="96"/>
      <c r="EQ48" s="96"/>
      <c r="ER48" s="96"/>
      <c r="ES48" s="96"/>
      <c r="ET48" s="96"/>
      <c r="EU48" s="96"/>
      <c r="EV48" s="96"/>
      <c r="EW48" s="96"/>
      <c r="EX48" s="96"/>
      <c r="EY48" s="96"/>
      <c r="EZ48" s="96"/>
      <c r="FA48" s="96"/>
      <c r="FB48" s="96"/>
      <c r="FC48" s="96"/>
      <c r="FD48" s="96"/>
      <c r="FE48" s="96"/>
      <c r="FF48" s="96"/>
      <c r="FG48" s="96"/>
      <c r="FH48" s="96"/>
      <c r="FI48" s="96"/>
      <c r="FJ48" s="96"/>
      <c r="FK48" s="96"/>
      <c r="FL48" s="96"/>
      <c r="FM48" s="96"/>
      <c r="FN48" s="96"/>
      <c r="FO48" s="96"/>
      <c r="FP48" s="96"/>
      <c r="FQ48" s="96"/>
      <c r="FR48" s="96"/>
      <c r="FS48" s="96"/>
      <c r="FT48" s="96"/>
      <c r="FU48" s="96"/>
      <c r="FV48" s="96"/>
      <c r="FW48" s="96"/>
      <c r="FX48" s="96"/>
      <c r="FY48" s="96"/>
      <c r="FZ48" s="96"/>
      <c r="GA48" s="96"/>
      <c r="GB48" s="96"/>
      <c r="GC48" s="96"/>
      <c r="GD48" s="96"/>
      <c r="GE48" s="96"/>
      <c r="GF48" s="96"/>
      <c r="GG48" s="96"/>
      <c r="GH48" s="96"/>
      <c r="GI48" s="96"/>
      <c r="GJ48" s="96"/>
      <c r="GK48" s="96"/>
      <c r="GL48" s="96"/>
      <c r="GM48" s="96"/>
      <c r="GN48" s="96"/>
      <c r="GO48" s="96"/>
      <c r="GP48" s="96"/>
      <c r="GQ48" s="96"/>
      <c r="GR48" s="96"/>
      <c r="GS48" s="96"/>
      <c r="GT48" s="96"/>
      <c r="GU48" s="96"/>
      <c r="GV48" s="96"/>
      <c r="GW48" s="96"/>
      <c r="GX48" s="96"/>
      <c r="GY48" s="96"/>
      <c r="GZ48" s="96"/>
      <c r="HA48" s="96"/>
      <c r="HB48" s="96"/>
      <c r="HC48" s="96"/>
      <c r="HD48" s="96"/>
      <c r="HE48" s="96"/>
      <c r="HF48" s="96"/>
      <c r="HG48" s="96"/>
      <c r="HH48" s="96"/>
      <c r="HI48" s="96"/>
      <c r="HJ48" s="96"/>
      <c r="HK48" s="96"/>
      <c r="HL48" s="96"/>
      <c r="HM48" s="96"/>
      <c r="HN48" s="96"/>
      <c r="HO48" s="96"/>
      <c r="HP48" s="96"/>
      <c r="HQ48" s="96"/>
      <c r="HR48" s="96"/>
      <c r="HS48" s="96"/>
      <c r="HT48" s="96"/>
      <c r="HU48" s="96"/>
      <c r="HV48" s="96"/>
      <c r="HW48" s="96"/>
      <c r="HX48" s="96"/>
      <c r="HY48" s="96"/>
      <c r="HZ48" s="96"/>
      <c r="IA48" s="96"/>
      <c r="IB48" s="96"/>
      <c r="IC48" s="96"/>
      <c r="ID48" s="96"/>
      <c r="IE48" s="96"/>
      <c r="IF48" s="96"/>
      <c r="IG48" s="96"/>
      <c r="IH48" s="96"/>
      <c r="II48" s="96"/>
      <c r="IJ48" s="96"/>
      <c r="IK48" s="96"/>
      <c r="IL48" s="96"/>
      <c r="IM48" s="96"/>
      <c r="IN48" s="96"/>
      <c r="IO48" s="96"/>
      <c r="IP48" s="96"/>
      <c r="IQ48" s="96"/>
      <c r="IR48" s="96"/>
      <c r="IS48" s="96"/>
      <c r="IT48" s="96"/>
      <c r="IU48" s="96"/>
      <c r="IV48" s="96"/>
      <c r="IW48" s="96"/>
    </row>
    <row r="49" customFormat="false" ht="15" hidden="false" customHeight="false" outlineLevel="0" collapsed="false">
      <c r="A49" s="117"/>
      <c r="B49" s="118"/>
      <c r="C49" s="96" t="s">
        <v>78</v>
      </c>
      <c r="D49" s="121" t="n">
        <v>0</v>
      </c>
      <c r="E49" s="121" t="n">
        <v>0</v>
      </c>
      <c r="F49" s="122" t="n">
        <v>0</v>
      </c>
      <c r="G49" s="122" t="n">
        <v>0</v>
      </c>
      <c r="H49" s="122" t="n">
        <v>0</v>
      </c>
      <c r="I49" s="122" t="n">
        <v>0</v>
      </c>
      <c r="J49" s="122" t="n">
        <v>0</v>
      </c>
      <c r="K49" s="122" t="n">
        <v>0</v>
      </c>
      <c r="L49" s="122" t="n">
        <v>0</v>
      </c>
      <c r="M49" s="122" t="n">
        <v>0</v>
      </c>
      <c r="N49" s="122" t="n">
        <v>0</v>
      </c>
      <c r="O49" s="122" t="n">
        <v>0</v>
      </c>
      <c r="P49" s="122" t="n">
        <v>0</v>
      </c>
      <c r="Q49" s="122" t="n">
        <v>0</v>
      </c>
      <c r="R49" s="123" t="n">
        <f aca="false">SUM(F49:Q49)</f>
        <v>0</v>
      </c>
      <c r="S49" s="133" t="n">
        <f aca="false">ROUND(R49*1.05,0)</f>
        <v>0</v>
      </c>
      <c r="T49" s="133" t="n">
        <f aca="false">ROUND(S49*1.05,0)</f>
        <v>0</v>
      </c>
      <c r="U49" s="96"/>
      <c r="V49" s="96"/>
      <c r="W49" s="96"/>
      <c r="X49" s="96"/>
      <c r="Y49" s="96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  <c r="BY49" s="96"/>
      <c r="BZ49" s="96"/>
      <c r="CA49" s="96"/>
      <c r="CB49" s="96"/>
      <c r="CC49" s="96"/>
      <c r="CD49" s="96"/>
      <c r="CE49" s="96"/>
      <c r="CF49" s="96"/>
      <c r="CG49" s="96"/>
      <c r="CH49" s="96"/>
      <c r="CI49" s="96"/>
      <c r="CJ49" s="96"/>
      <c r="CK49" s="96"/>
      <c r="CL49" s="96"/>
      <c r="CM49" s="96"/>
      <c r="CN49" s="96"/>
      <c r="CO49" s="96"/>
      <c r="CP49" s="96"/>
      <c r="CQ49" s="96"/>
      <c r="CR49" s="96"/>
      <c r="CS49" s="96"/>
      <c r="CT49" s="96"/>
      <c r="CU49" s="96"/>
      <c r="CV49" s="96"/>
      <c r="CW49" s="96"/>
      <c r="CX49" s="96"/>
      <c r="CY49" s="96"/>
      <c r="CZ49" s="96"/>
      <c r="DA49" s="96"/>
      <c r="DB49" s="96"/>
      <c r="DC49" s="96"/>
      <c r="DD49" s="96"/>
      <c r="DE49" s="96"/>
      <c r="DF49" s="96"/>
      <c r="DG49" s="96"/>
      <c r="DH49" s="96"/>
      <c r="DI49" s="96"/>
      <c r="DJ49" s="96"/>
      <c r="DK49" s="96"/>
      <c r="DL49" s="96"/>
      <c r="DM49" s="96"/>
      <c r="DN49" s="96"/>
      <c r="DO49" s="96"/>
      <c r="DP49" s="96"/>
      <c r="DQ49" s="96"/>
      <c r="DR49" s="96"/>
      <c r="DS49" s="96"/>
      <c r="DT49" s="96"/>
      <c r="DU49" s="96"/>
      <c r="DV49" s="96"/>
      <c r="DW49" s="96"/>
      <c r="DX49" s="96"/>
      <c r="DY49" s="96"/>
      <c r="DZ49" s="96"/>
      <c r="EA49" s="96"/>
      <c r="EB49" s="96"/>
      <c r="EC49" s="96"/>
      <c r="ED49" s="96"/>
      <c r="EE49" s="96"/>
      <c r="EF49" s="96"/>
      <c r="EG49" s="96"/>
      <c r="EH49" s="96"/>
      <c r="EI49" s="96"/>
      <c r="EJ49" s="96"/>
      <c r="EK49" s="96"/>
      <c r="EL49" s="96"/>
      <c r="EM49" s="96"/>
      <c r="EN49" s="96"/>
      <c r="EO49" s="96"/>
      <c r="EP49" s="96"/>
      <c r="EQ49" s="96"/>
      <c r="ER49" s="96"/>
      <c r="ES49" s="96"/>
      <c r="ET49" s="96"/>
      <c r="EU49" s="96"/>
      <c r="EV49" s="96"/>
      <c r="EW49" s="96"/>
      <c r="EX49" s="96"/>
      <c r="EY49" s="96"/>
      <c r="EZ49" s="96"/>
      <c r="FA49" s="96"/>
      <c r="FB49" s="96"/>
      <c r="FC49" s="96"/>
      <c r="FD49" s="96"/>
      <c r="FE49" s="96"/>
      <c r="FF49" s="96"/>
      <c r="FG49" s="96"/>
      <c r="FH49" s="96"/>
      <c r="FI49" s="96"/>
      <c r="FJ49" s="96"/>
      <c r="FK49" s="96"/>
      <c r="FL49" s="96"/>
      <c r="FM49" s="96"/>
      <c r="FN49" s="96"/>
      <c r="FO49" s="96"/>
      <c r="FP49" s="96"/>
      <c r="FQ49" s="96"/>
      <c r="FR49" s="96"/>
      <c r="FS49" s="96"/>
      <c r="FT49" s="96"/>
      <c r="FU49" s="96"/>
      <c r="FV49" s="96"/>
      <c r="FW49" s="96"/>
      <c r="FX49" s="96"/>
      <c r="FY49" s="96"/>
      <c r="FZ49" s="96"/>
      <c r="GA49" s="96"/>
      <c r="GB49" s="96"/>
      <c r="GC49" s="96"/>
      <c r="GD49" s="96"/>
      <c r="GE49" s="96"/>
      <c r="GF49" s="96"/>
      <c r="GG49" s="96"/>
      <c r="GH49" s="96"/>
      <c r="GI49" s="96"/>
      <c r="GJ49" s="96"/>
      <c r="GK49" s="96"/>
      <c r="GL49" s="96"/>
      <c r="GM49" s="96"/>
      <c r="GN49" s="96"/>
      <c r="GO49" s="96"/>
      <c r="GP49" s="96"/>
      <c r="GQ49" s="96"/>
      <c r="GR49" s="96"/>
      <c r="GS49" s="96"/>
      <c r="GT49" s="96"/>
      <c r="GU49" s="96"/>
      <c r="GV49" s="96"/>
      <c r="GW49" s="96"/>
      <c r="GX49" s="96"/>
      <c r="GY49" s="96"/>
      <c r="GZ49" s="96"/>
      <c r="HA49" s="96"/>
      <c r="HB49" s="96"/>
      <c r="HC49" s="96"/>
      <c r="HD49" s="96"/>
      <c r="HE49" s="96"/>
      <c r="HF49" s="96"/>
      <c r="HG49" s="96"/>
      <c r="HH49" s="96"/>
      <c r="HI49" s="96"/>
      <c r="HJ49" s="96"/>
      <c r="HK49" s="96"/>
      <c r="HL49" s="96"/>
      <c r="HM49" s="96"/>
      <c r="HN49" s="96"/>
      <c r="HO49" s="96"/>
      <c r="HP49" s="96"/>
      <c r="HQ49" s="96"/>
      <c r="HR49" s="96"/>
      <c r="HS49" s="96"/>
      <c r="HT49" s="96"/>
      <c r="HU49" s="96"/>
      <c r="HV49" s="96"/>
      <c r="HW49" s="96"/>
      <c r="HX49" s="96"/>
      <c r="HY49" s="96"/>
      <c r="HZ49" s="96"/>
      <c r="IA49" s="96"/>
      <c r="IB49" s="96"/>
      <c r="IC49" s="96"/>
      <c r="ID49" s="96"/>
      <c r="IE49" s="96"/>
      <c r="IF49" s="96"/>
      <c r="IG49" s="96"/>
      <c r="IH49" s="96"/>
      <c r="II49" s="96"/>
      <c r="IJ49" s="96"/>
      <c r="IK49" s="96"/>
      <c r="IL49" s="96"/>
      <c r="IM49" s="96"/>
      <c r="IN49" s="96"/>
      <c r="IO49" s="96"/>
      <c r="IP49" s="96"/>
      <c r="IQ49" s="96"/>
      <c r="IR49" s="96"/>
      <c r="IS49" s="96"/>
      <c r="IT49" s="96"/>
      <c r="IU49" s="96"/>
      <c r="IV49" s="96"/>
      <c r="IW49" s="96"/>
    </row>
    <row r="50" customFormat="false" ht="15" hidden="false" customHeight="false" outlineLevel="0" collapsed="false">
      <c r="A50" s="124"/>
      <c r="B50" s="125"/>
      <c r="C50" s="28" t="s">
        <v>66</v>
      </c>
      <c r="D50" s="134" t="n">
        <f aca="false">SUM(D48:D49)</f>
        <v>0</v>
      </c>
      <c r="E50" s="134" t="n">
        <f aca="false">SUM(E48:E49)</f>
        <v>0</v>
      </c>
      <c r="F50" s="28" t="n">
        <f aca="false">SUM(F48:F49)</f>
        <v>166.666666666667</v>
      </c>
      <c r="G50" s="28" t="n">
        <f aca="false">SUM(G48:G49)</f>
        <v>166.666666666667</v>
      </c>
      <c r="H50" s="28" t="n">
        <f aca="false">SUM(H48:H49)</f>
        <v>166.666666666667</v>
      </c>
      <c r="I50" s="28" t="n">
        <f aca="false">SUM(I48:I49)</f>
        <v>166.666666666667</v>
      </c>
      <c r="J50" s="28" t="n">
        <f aca="false">SUM(J48:J49)</f>
        <v>166.666666666667</v>
      </c>
      <c r="K50" s="28" t="n">
        <f aca="false">SUM(K48:K49)</f>
        <v>166.666666666667</v>
      </c>
      <c r="L50" s="28" t="n">
        <f aca="false">SUM(L48:L49)</f>
        <v>166.666666666667</v>
      </c>
      <c r="M50" s="28" t="n">
        <f aca="false">SUM(M48:M49)</f>
        <v>166.666666666667</v>
      </c>
      <c r="N50" s="28" t="n">
        <f aca="false">SUM(N48:N49)</f>
        <v>166.666666666667</v>
      </c>
      <c r="O50" s="28" t="n">
        <f aca="false">SUM(O48:O49)</f>
        <v>166.666666666667</v>
      </c>
      <c r="P50" s="28" t="n">
        <f aca="false">SUM(P48:P49)</f>
        <v>166.666666666667</v>
      </c>
      <c r="Q50" s="28" t="n">
        <f aca="false">SUM(Q48:Q49)</f>
        <v>166.666666666667</v>
      </c>
      <c r="R50" s="135" t="n">
        <f aca="false">SUM(F50:Q50)</f>
        <v>2000</v>
      </c>
      <c r="S50" s="135" t="n">
        <f aca="false">SUM(S48:S49)</f>
        <v>2060</v>
      </c>
      <c r="T50" s="135" t="n">
        <f aca="false">SUM(T48:T49)</f>
        <v>2163</v>
      </c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  <c r="IK50" s="28"/>
      <c r="IL50" s="28"/>
      <c r="IM50" s="28"/>
      <c r="IN50" s="28"/>
      <c r="IO50" s="28"/>
      <c r="IP50" s="28"/>
      <c r="IQ50" s="28"/>
      <c r="IR50" s="28"/>
      <c r="IS50" s="28"/>
      <c r="IT50" s="28"/>
      <c r="IU50" s="28"/>
      <c r="IV50" s="28"/>
      <c r="IW50" s="28"/>
    </row>
    <row r="51" customFormat="false" ht="15" hidden="false" customHeight="false" outlineLevel="0" collapsed="false">
      <c r="A51" s="129" t="n">
        <v>56</v>
      </c>
      <c r="B51" s="109" t="n">
        <v>52002000</v>
      </c>
      <c r="C51" s="0" t="s">
        <v>131</v>
      </c>
      <c r="D51" s="100"/>
      <c r="E51" s="100"/>
      <c r="F51" s="110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07"/>
      <c r="S51" s="107"/>
      <c r="T51" s="107"/>
    </row>
    <row r="52" customFormat="false" ht="15" hidden="false" customHeight="false" outlineLevel="0" collapsed="false">
      <c r="A52" s="117"/>
      <c r="B52" s="118"/>
      <c r="C52" s="96" t="s">
        <v>78</v>
      </c>
      <c r="D52" s="100" t="n">
        <v>0</v>
      </c>
      <c r="E52" s="100" t="n">
        <v>312</v>
      </c>
      <c r="F52" s="119" t="n">
        <f aca="false">15000/12</f>
        <v>1250</v>
      </c>
      <c r="G52" s="119" t="n">
        <v>1250</v>
      </c>
      <c r="H52" s="119" t="n">
        <v>1250</v>
      </c>
      <c r="I52" s="119" t="n">
        <v>1250</v>
      </c>
      <c r="J52" s="119" t="n">
        <v>1250</v>
      </c>
      <c r="K52" s="119" t="n">
        <v>1250</v>
      </c>
      <c r="L52" s="119" t="n">
        <v>1250</v>
      </c>
      <c r="M52" s="119" t="n">
        <v>1250</v>
      </c>
      <c r="N52" s="119" t="n">
        <v>1250</v>
      </c>
      <c r="O52" s="119" t="n">
        <v>1250</v>
      </c>
      <c r="P52" s="119" t="n">
        <v>1250</v>
      </c>
      <c r="Q52" s="119" t="n">
        <v>1250</v>
      </c>
      <c r="R52" s="81" t="n">
        <f aca="false">SUM(F52:Q52)</f>
        <v>15000</v>
      </c>
      <c r="S52" s="120" t="n">
        <v>15450</v>
      </c>
      <c r="T52" s="151" t="n">
        <f aca="false">ROUND(S52*1.05,0)</f>
        <v>16223</v>
      </c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/>
      <c r="FR52" s="96"/>
      <c r="FS52" s="96"/>
      <c r="FT52" s="96"/>
      <c r="FU52" s="96"/>
      <c r="FV52" s="96"/>
      <c r="FW52" s="96"/>
      <c r="FX52" s="96"/>
      <c r="FY52" s="96"/>
      <c r="FZ52" s="96"/>
      <c r="GA52" s="96"/>
      <c r="GB52" s="96"/>
      <c r="GC52" s="96"/>
      <c r="GD52" s="96"/>
      <c r="GE52" s="96"/>
      <c r="GF52" s="96"/>
      <c r="GG52" s="96"/>
      <c r="GH52" s="96"/>
      <c r="GI52" s="96"/>
      <c r="GJ52" s="96"/>
      <c r="GK52" s="96"/>
      <c r="GL52" s="96"/>
      <c r="GM52" s="96"/>
      <c r="GN52" s="96"/>
      <c r="GO52" s="96"/>
      <c r="GP52" s="96"/>
      <c r="GQ52" s="96"/>
      <c r="GR52" s="96"/>
      <c r="GS52" s="96"/>
      <c r="GT52" s="96"/>
      <c r="GU52" s="96"/>
      <c r="GV52" s="96"/>
      <c r="GW52" s="96"/>
      <c r="GX52" s="96"/>
      <c r="GY52" s="96"/>
      <c r="GZ52" s="96"/>
      <c r="HA52" s="96"/>
      <c r="HB52" s="96"/>
      <c r="HC52" s="96"/>
      <c r="HD52" s="96"/>
      <c r="HE52" s="96"/>
      <c r="HF52" s="96"/>
      <c r="HG52" s="96"/>
      <c r="HH52" s="96"/>
      <c r="HI52" s="96"/>
      <c r="HJ52" s="96"/>
      <c r="HK52" s="96"/>
      <c r="HL52" s="96"/>
      <c r="HM52" s="96"/>
      <c r="HN52" s="96"/>
      <c r="HO52" s="96"/>
      <c r="HP52" s="96"/>
      <c r="HQ52" s="96"/>
      <c r="HR52" s="96"/>
      <c r="HS52" s="96"/>
      <c r="HT52" s="96"/>
      <c r="HU52" s="96"/>
      <c r="HV52" s="96"/>
      <c r="HW52" s="96"/>
      <c r="HX52" s="96"/>
      <c r="HY52" s="96"/>
      <c r="HZ52" s="96"/>
      <c r="IA52" s="96"/>
      <c r="IB52" s="96"/>
      <c r="IC52" s="96"/>
      <c r="ID52" s="96"/>
      <c r="IE52" s="96"/>
      <c r="IF52" s="96"/>
      <c r="IG52" s="96"/>
      <c r="IH52" s="96"/>
      <c r="II52" s="96"/>
      <c r="IJ52" s="96"/>
      <c r="IK52" s="96"/>
      <c r="IL52" s="96"/>
      <c r="IM52" s="96"/>
      <c r="IN52" s="96"/>
      <c r="IO52" s="96"/>
      <c r="IP52" s="96"/>
      <c r="IQ52" s="96"/>
      <c r="IR52" s="96"/>
      <c r="IS52" s="96"/>
      <c r="IT52" s="96"/>
      <c r="IU52" s="96"/>
      <c r="IV52" s="96"/>
      <c r="IW52" s="96"/>
    </row>
    <row r="53" customFormat="false" ht="15" hidden="false" customHeight="false" outlineLevel="0" collapsed="false">
      <c r="A53" s="117"/>
      <c r="B53" s="118"/>
      <c r="C53" s="96" t="s">
        <v>78</v>
      </c>
      <c r="D53" s="121" t="n">
        <v>0</v>
      </c>
      <c r="E53" s="121" t="n">
        <v>0</v>
      </c>
      <c r="F53" s="122" t="n">
        <v>0</v>
      </c>
      <c r="G53" s="122" t="n">
        <v>0</v>
      </c>
      <c r="H53" s="122" t="n">
        <v>0</v>
      </c>
      <c r="I53" s="122" t="n">
        <v>0</v>
      </c>
      <c r="J53" s="122" t="n">
        <v>0</v>
      </c>
      <c r="K53" s="122" t="n">
        <v>0</v>
      </c>
      <c r="L53" s="122" t="n">
        <v>0</v>
      </c>
      <c r="M53" s="122" t="n">
        <v>0</v>
      </c>
      <c r="N53" s="122" t="n">
        <v>0</v>
      </c>
      <c r="O53" s="122" t="n">
        <v>0</v>
      </c>
      <c r="P53" s="122" t="n">
        <v>0</v>
      </c>
      <c r="Q53" s="122" t="n">
        <v>0</v>
      </c>
      <c r="R53" s="123" t="n">
        <f aca="false">SUM(F53:Q53)</f>
        <v>0</v>
      </c>
      <c r="S53" s="133" t="n">
        <f aca="false">ROUND(R53*1.05,0)</f>
        <v>0</v>
      </c>
      <c r="T53" s="133" t="n">
        <f aca="false">ROUND(S53*1.05,0)</f>
        <v>0</v>
      </c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/>
      <c r="FR53" s="96"/>
      <c r="FS53" s="96"/>
      <c r="FT53" s="96"/>
      <c r="FU53" s="96"/>
      <c r="FV53" s="96"/>
      <c r="FW53" s="96"/>
      <c r="FX53" s="96"/>
      <c r="FY53" s="96"/>
      <c r="FZ53" s="96"/>
      <c r="GA53" s="96"/>
      <c r="GB53" s="96"/>
      <c r="GC53" s="96"/>
      <c r="GD53" s="96"/>
      <c r="GE53" s="96"/>
      <c r="GF53" s="96"/>
      <c r="GG53" s="96"/>
      <c r="GH53" s="96"/>
      <c r="GI53" s="96"/>
      <c r="GJ53" s="96"/>
      <c r="GK53" s="96"/>
      <c r="GL53" s="96"/>
      <c r="GM53" s="96"/>
      <c r="GN53" s="96"/>
      <c r="GO53" s="96"/>
      <c r="GP53" s="96"/>
      <c r="GQ53" s="96"/>
      <c r="GR53" s="96"/>
      <c r="GS53" s="96"/>
      <c r="GT53" s="96"/>
      <c r="GU53" s="96"/>
      <c r="GV53" s="96"/>
      <c r="GW53" s="96"/>
      <c r="GX53" s="96"/>
      <c r="GY53" s="96"/>
      <c r="GZ53" s="96"/>
      <c r="HA53" s="96"/>
      <c r="HB53" s="96"/>
      <c r="HC53" s="96"/>
      <c r="HD53" s="96"/>
      <c r="HE53" s="96"/>
      <c r="HF53" s="96"/>
      <c r="HG53" s="96"/>
      <c r="HH53" s="96"/>
      <c r="HI53" s="96"/>
      <c r="HJ53" s="96"/>
      <c r="HK53" s="96"/>
      <c r="HL53" s="96"/>
      <c r="HM53" s="96"/>
      <c r="HN53" s="96"/>
      <c r="HO53" s="96"/>
      <c r="HP53" s="96"/>
      <c r="HQ53" s="96"/>
      <c r="HR53" s="96"/>
      <c r="HS53" s="96"/>
      <c r="HT53" s="96"/>
      <c r="HU53" s="96"/>
      <c r="HV53" s="96"/>
      <c r="HW53" s="96"/>
      <c r="HX53" s="96"/>
      <c r="HY53" s="96"/>
      <c r="HZ53" s="96"/>
      <c r="IA53" s="96"/>
      <c r="IB53" s="96"/>
      <c r="IC53" s="96"/>
      <c r="ID53" s="96"/>
      <c r="IE53" s="96"/>
      <c r="IF53" s="96"/>
      <c r="IG53" s="96"/>
      <c r="IH53" s="96"/>
      <c r="II53" s="96"/>
      <c r="IJ53" s="96"/>
      <c r="IK53" s="96"/>
      <c r="IL53" s="96"/>
      <c r="IM53" s="96"/>
      <c r="IN53" s="96"/>
      <c r="IO53" s="96"/>
      <c r="IP53" s="96"/>
      <c r="IQ53" s="96"/>
      <c r="IR53" s="96"/>
      <c r="IS53" s="96"/>
      <c r="IT53" s="96"/>
      <c r="IU53" s="96"/>
      <c r="IV53" s="96"/>
      <c r="IW53" s="96"/>
    </row>
    <row r="54" customFormat="false" ht="15" hidden="false" customHeight="false" outlineLevel="0" collapsed="false">
      <c r="A54" s="124"/>
      <c r="B54" s="125"/>
      <c r="C54" s="28" t="s">
        <v>66</v>
      </c>
      <c r="D54" s="134" t="n">
        <f aca="false">SUM(D52:D53)</f>
        <v>0</v>
      </c>
      <c r="E54" s="126" t="n">
        <f aca="false">SUM(E52:E53)</f>
        <v>312</v>
      </c>
      <c r="F54" s="28" t="n">
        <f aca="false">SUM(F52:F53)</f>
        <v>1250</v>
      </c>
      <c r="G54" s="28" t="n">
        <f aca="false">SUM(G52:G53)</f>
        <v>1250</v>
      </c>
      <c r="H54" s="28" t="n">
        <f aca="false">SUM(H52:H53)</f>
        <v>1250</v>
      </c>
      <c r="I54" s="28" t="n">
        <f aca="false">SUM(I52:I53)</f>
        <v>1250</v>
      </c>
      <c r="J54" s="28" t="n">
        <f aca="false">SUM(J52:J53)</f>
        <v>1250</v>
      </c>
      <c r="K54" s="28" t="n">
        <f aca="false">SUM(K52:K53)</f>
        <v>1250</v>
      </c>
      <c r="L54" s="28" t="n">
        <f aca="false">SUM(L52:L53)</f>
        <v>1250</v>
      </c>
      <c r="M54" s="28" t="n">
        <f aca="false">SUM(M52:M53)</f>
        <v>1250</v>
      </c>
      <c r="N54" s="28" t="n">
        <f aca="false">SUM(N52:N53)</f>
        <v>1250</v>
      </c>
      <c r="O54" s="28" t="n">
        <f aca="false">SUM(O52:O53)</f>
        <v>1250</v>
      </c>
      <c r="P54" s="28" t="n">
        <f aca="false">SUM(P52:P53)</f>
        <v>1250</v>
      </c>
      <c r="Q54" s="28" t="n">
        <f aca="false">SUM(Q52:Q53)</f>
        <v>1250</v>
      </c>
      <c r="R54" s="135" t="n">
        <f aca="false">SUM(F54:Q54)</f>
        <v>15000</v>
      </c>
      <c r="S54" s="135" t="n">
        <f aca="false">SUM(S52:S53)</f>
        <v>15450</v>
      </c>
      <c r="T54" s="135" t="n">
        <f aca="false">SUM(T52:T53)</f>
        <v>16223</v>
      </c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  <c r="BW54" s="28"/>
      <c r="BX54" s="28"/>
      <c r="BY54" s="28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/>
      <c r="CL54" s="28"/>
      <c r="CM54" s="28"/>
      <c r="CN54" s="28"/>
      <c r="CO54" s="28"/>
      <c r="CP54" s="28"/>
      <c r="CQ54" s="28"/>
      <c r="CR54" s="28"/>
      <c r="CS54" s="28"/>
      <c r="CT54" s="28"/>
      <c r="CU54" s="28"/>
      <c r="CV54" s="28"/>
      <c r="CW54" s="28"/>
      <c r="CX54" s="28"/>
      <c r="CY54" s="28"/>
      <c r="CZ54" s="28"/>
      <c r="DA54" s="28"/>
      <c r="DB54" s="28"/>
      <c r="DC54" s="28"/>
      <c r="DD54" s="28"/>
      <c r="DE54" s="28"/>
      <c r="DF54" s="28"/>
      <c r="DG54" s="28"/>
      <c r="DH54" s="28"/>
      <c r="DI54" s="28"/>
      <c r="DJ54" s="28"/>
      <c r="DK54" s="28"/>
      <c r="DL54" s="28"/>
      <c r="DM54" s="28"/>
      <c r="DN54" s="28"/>
      <c r="DO54" s="28"/>
      <c r="DP54" s="28"/>
      <c r="DQ54" s="28"/>
      <c r="DR54" s="28"/>
      <c r="DS54" s="28"/>
      <c r="DT54" s="28"/>
      <c r="DU54" s="28"/>
      <c r="DV54" s="28"/>
      <c r="DW54" s="28"/>
      <c r="DX54" s="28"/>
      <c r="DY54" s="28"/>
      <c r="DZ54" s="28"/>
      <c r="EA54" s="28"/>
      <c r="EB54" s="28"/>
      <c r="EC54" s="28"/>
      <c r="ED54" s="28"/>
      <c r="EE54" s="28"/>
      <c r="EF54" s="28"/>
      <c r="EG54" s="28"/>
      <c r="EH54" s="28"/>
      <c r="EI54" s="28"/>
      <c r="EJ54" s="28"/>
      <c r="EK54" s="28"/>
      <c r="EL54" s="28"/>
      <c r="EM54" s="28"/>
      <c r="EN54" s="28"/>
      <c r="EO54" s="28"/>
      <c r="EP54" s="28"/>
      <c r="EQ54" s="28"/>
      <c r="ER54" s="28"/>
      <c r="ES54" s="28"/>
      <c r="ET54" s="28"/>
      <c r="EU54" s="28"/>
      <c r="EV54" s="28"/>
      <c r="EW54" s="28"/>
      <c r="EX54" s="28"/>
      <c r="EY54" s="28"/>
      <c r="EZ54" s="28"/>
      <c r="FA54" s="28"/>
      <c r="FB54" s="28"/>
      <c r="FC54" s="28"/>
      <c r="FD54" s="28"/>
      <c r="FE54" s="28"/>
      <c r="FF54" s="28"/>
      <c r="FG54" s="28"/>
      <c r="FH54" s="28"/>
      <c r="FI54" s="28"/>
      <c r="FJ54" s="28"/>
      <c r="FK54" s="28"/>
      <c r="FL54" s="28"/>
      <c r="FM54" s="28"/>
      <c r="FN54" s="28"/>
      <c r="FO54" s="28"/>
      <c r="FP54" s="28"/>
      <c r="FQ54" s="28"/>
      <c r="FR54" s="28"/>
      <c r="FS54" s="28"/>
      <c r="FT54" s="28"/>
      <c r="FU54" s="28"/>
      <c r="FV54" s="28"/>
      <c r="FW54" s="28"/>
      <c r="FX54" s="28"/>
      <c r="FY54" s="28"/>
      <c r="FZ54" s="28"/>
      <c r="GA54" s="28"/>
      <c r="GB54" s="28"/>
      <c r="GC54" s="28"/>
      <c r="GD54" s="28"/>
      <c r="GE54" s="28"/>
      <c r="GF54" s="28"/>
      <c r="GG54" s="28"/>
      <c r="GH54" s="28"/>
      <c r="GI54" s="28"/>
      <c r="GJ54" s="28"/>
      <c r="GK54" s="28"/>
      <c r="GL54" s="28"/>
      <c r="GM54" s="28"/>
      <c r="GN54" s="28"/>
      <c r="GO54" s="28"/>
      <c r="GP54" s="28"/>
      <c r="GQ54" s="28"/>
      <c r="GR54" s="28"/>
      <c r="GS54" s="28"/>
      <c r="GT54" s="28"/>
      <c r="GU54" s="28"/>
      <c r="GV54" s="28"/>
      <c r="GW54" s="28"/>
      <c r="GX54" s="28"/>
      <c r="GY54" s="28"/>
      <c r="GZ54" s="28"/>
      <c r="HA54" s="28"/>
      <c r="HB54" s="28"/>
      <c r="HC54" s="28"/>
      <c r="HD54" s="28"/>
      <c r="HE54" s="28"/>
      <c r="HF54" s="28"/>
      <c r="HG54" s="28"/>
      <c r="HH54" s="28"/>
      <c r="HI54" s="28"/>
      <c r="HJ54" s="28"/>
      <c r="HK54" s="28"/>
      <c r="HL54" s="28"/>
      <c r="HM54" s="28"/>
      <c r="HN54" s="28"/>
      <c r="HO54" s="28"/>
      <c r="HP54" s="28"/>
      <c r="HQ54" s="28"/>
      <c r="HR54" s="28"/>
      <c r="HS54" s="28"/>
      <c r="HT54" s="28"/>
      <c r="HU54" s="28"/>
      <c r="HV54" s="28"/>
      <c r="HW54" s="28"/>
      <c r="HX54" s="28"/>
      <c r="HY54" s="28"/>
      <c r="HZ54" s="28"/>
      <c r="IA54" s="28"/>
      <c r="IB54" s="28"/>
      <c r="IC54" s="28"/>
      <c r="ID54" s="28"/>
      <c r="IE54" s="28"/>
      <c r="IF54" s="28"/>
      <c r="IG54" s="28"/>
      <c r="IH54" s="28"/>
      <c r="II54" s="28"/>
      <c r="IJ54" s="28"/>
      <c r="IK54" s="28"/>
      <c r="IL54" s="28"/>
      <c r="IM54" s="28"/>
      <c r="IN54" s="28"/>
      <c r="IO54" s="28"/>
      <c r="IP54" s="28"/>
      <c r="IQ54" s="28"/>
      <c r="IR54" s="28"/>
      <c r="IS54" s="28"/>
      <c r="IT54" s="28"/>
      <c r="IU54" s="28"/>
      <c r="IV54" s="28"/>
      <c r="IW54" s="28"/>
    </row>
    <row r="55" customFormat="false" ht="15" hidden="false" customHeight="false" outlineLevel="0" collapsed="false">
      <c r="A55" s="108" t="s">
        <v>132</v>
      </c>
      <c r="B55" s="109" t="n">
        <v>52002500</v>
      </c>
      <c r="C55" s="0" t="s">
        <v>133</v>
      </c>
      <c r="D55" s="100"/>
      <c r="E55" s="100"/>
      <c r="F55" s="110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07"/>
      <c r="S55" s="107"/>
      <c r="T55" s="107"/>
    </row>
    <row r="56" customFormat="false" ht="15" hidden="false" customHeight="false" outlineLevel="0" collapsed="false">
      <c r="A56" s="117"/>
      <c r="B56" s="118"/>
      <c r="C56" s="96" t="s">
        <v>78</v>
      </c>
      <c r="D56" s="100" t="n">
        <v>0</v>
      </c>
      <c r="E56" s="100" t="n">
        <v>35475</v>
      </c>
      <c r="F56" s="119" t="n">
        <v>0</v>
      </c>
      <c r="G56" s="119" t="n">
        <v>0</v>
      </c>
      <c r="H56" s="119" t="n">
        <v>0</v>
      </c>
      <c r="I56" s="119" t="n">
        <v>0</v>
      </c>
      <c r="J56" s="119" t="n">
        <v>0</v>
      </c>
      <c r="K56" s="119" t="n">
        <v>0</v>
      </c>
      <c r="L56" s="119" t="n">
        <v>0</v>
      </c>
      <c r="M56" s="119" t="n">
        <v>0</v>
      </c>
      <c r="N56" s="119" t="n">
        <v>0</v>
      </c>
      <c r="O56" s="119" t="n">
        <v>0</v>
      </c>
      <c r="P56" s="119" t="n">
        <v>0</v>
      </c>
      <c r="Q56" s="119" t="n">
        <v>0</v>
      </c>
      <c r="R56" s="81" t="n">
        <f aca="false">SUM(F56:Q56)</f>
        <v>0</v>
      </c>
      <c r="S56" s="120" t="n">
        <f aca="false">ROUND(R56*1.05,0)</f>
        <v>0</v>
      </c>
      <c r="T56" s="120" t="n">
        <f aca="false">ROUND(S56*1.05,0)</f>
        <v>0</v>
      </c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96"/>
      <c r="FB56" s="96"/>
      <c r="FC56" s="96"/>
      <c r="FD56" s="96"/>
      <c r="FE56" s="96"/>
      <c r="FF56" s="96"/>
      <c r="FG56" s="96"/>
      <c r="FH56" s="96"/>
      <c r="FI56" s="96"/>
      <c r="FJ56" s="96"/>
      <c r="FK56" s="96"/>
      <c r="FL56" s="96"/>
      <c r="FM56" s="96"/>
      <c r="FN56" s="96"/>
      <c r="FO56" s="96"/>
      <c r="FP56" s="96"/>
      <c r="FQ56" s="96"/>
      <c r="FR56" s="96"/>
      <c r="FS56" s="96"/>
      <c r="FT56" s="96"/>
      <c r="FU56" s="96"/>
      <c r="FV56" s="96"/>
      <c r="FW56" s="96"/>
      <c r="FX56" s="96"/>
      <c r="FY56" s="96"/>
      <c r="FZ56" s="96"/>
      <c r="GA56" s="96"/>
      <c r="GB56" s="96"/>
      <c r="GC56" s="96"/>
      <c r="GD56" s="96"/>
      <c r="GE56" s="96"/>
      <c r="GF56" s="96"/>
      <c r="GG56" s="96"/>
      <c r="GH56" s="96"/>
      <c r="GI56" s="96"/>
      <c r="GJ56" s="96"/>
      <c r="GK56" s="96"/>
      <c r="GL56" s="96"/>
      <c r="GM56" s="96"/>
      <c r="GN56" s="96"/>
      <c r="GO56" s="96"/>
      <c r="GP56" s="96"/>
      <c r="GQ56" s="96"/>
      <c r="GR56" s="96"/>
      <c r="GS56" s="96"/>
      <c r="GT56" s="96"/>
      <c r="GU56" s="96"/>
      <c r="GV56" s="96"/>
      <c r="GW56" s="96"/>
      <c r="GX56" s="96"/>
      <c r="GY56" s="96"/>
      <c r="GZ56" s="96"/>
      <c r="HA56" s="96"/>
      <c r="HB56" s="96"/>
      <c r="HC56" s="96"/>
      <c r="HD56" s="96"/>
      <c r="HE56" s="96"/>
      <c r="HF56" s="96"/>
      <c r="HG56" s="96"/>
      <c r="HH56" s="96"/>
      <c r="HI56" s="96"/>
      <c r="HJ56" s="96"/>
      <c r="HK56" s="96"/>
      <c r="HL56" s="96"/>
      <c r="HM56" s="96"/>
      <c r="HN56" s="96"/>
      <c r="HO56" s="96"/>
      <c r="HP56" s="96"/>
      <c r="HQ56" s="96"/>
      <c r="HR56" s="96"/>
      <c r="HS56" s="96"/>
      <c r="HT56" s="96"/>
      <c r="HU56" s="96"/>
      <c r="HV56" s="96"/>
      <c r="HW56" s="96"/>
      <c r="HX56" s="96"/>
      <c r="HY56" s="96"/>
      <c r="HZ56" s="96"/>
      <c r="IA56" s="96"/>
      <c r="IB56" s="96"/>
      <c r="IC56" s="96"/>
      <c r="ID56" s="96"/>
      <c r="IE56" s="96"/>
      <c r="IF56" s="96"/>
      <c r="IG56" s="96"/>
      <c r="IH56" s="96"/>
      <c r="II56" s="96"/>
      <c r="IJ56" s="96"/>
      <c r="IK56" s="96"/>
      <c r="IL56" s="96"/>
      <c r="IM56" s="96"/>
      <c r="IN56" s="96"/>
      <c r="IO56" s="96"/>
      <c r="IP56" s="96"/>
      <c r="IQ56" s="96"/>
      <c r="IR56" s="96"/>
      <c r="IS56" s="96"/>
      <c r="IT56" s="96"/>
      <c r="IU56" s="96"/>
      <c r="IV56" s="96"/>
      <c r="IW56" s="96"/>
    </row>
    <row r="57" customFormat="false" ht="15" hidden="false" customHeight="false" outlineLevel="0" collapsed="false">
      <c r="A57" s="117"/>
      <c r="B57" s="118"/>
      <c r="C57" s="96" t="s">
        <v>78</v>
      </c>
      <c r="D57" s="121" t="n">
        <v>0</v>
      </c>
      <c r="E57" s="121" t="n">
        <v>0</v>
      </c>
      <c r="F57" s="122" t="n">
        <v>0</v>
      </c>
      <c r="G57" s="122" t="n">
        <v>0</v>
      </c>
      <c r="H57" s="122" t="n">
        <v>0</v>
      </c>
      <c r="I57" s="122" t="n">
        <v>0</v>
      </c>
      <c r="J57" s="122" t="n">
        <v>0</v>
      </c>
      <c r="K57" s="122" t="n">
        <v>0</v>
      </c>
      <c r="L57" s="122" t="n">
        <v>0</v>
      </c>
      <c r="M57" s="122" t="n">
        <v>0</v>
      </c>
      <c r="N57" s="122" t="n">
        <v>0</v>
      </c>
      <c r="O57" s="122" t="n">
        <v>0</v>
      </c>
      <c r="P57" s="122" t="n">
        <v>0</v>
      </c>
      <c r="Q57" s="122" t="n">
        <v>0</v>
      </c>
      <c r="R57" s="123" t="n">
        <f aca="false">SUM(F57:Q57)</f>
        <v>0</v>
      </c>
      <c r="S57" s="133" t="n">
        <f aca="false">ROUND(R57*1.05,0)</f>
        <v>0</v>
      </c>
      <c r="T57" s="133" t="n">
        <f aca="false">ROUND(S57*1.05,0)</f>
        <v>0</v>
      </c>
      <c r="U57" s="96"/>
      <c r="V57" s="96"/>
      <c r="W57" s="96"/>
      <c r="X57" s="96"/>
      <c r="Y57" s="96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96"/>
      <c r="FB57" s="96"/>
      <c r="FC57" s="96"/>
      <c r="FD57" s="96"/>
      <c r="FE57" s="96"/>
      <c r="FF57" s="96"/>
      <c r="FG57" s="96"/>
      <c r="FH57" s="96"/>
      <c r="FI57" s="96"/>
      <c r="FJ57" s="96"/>
      <c r="FK57" s="96"/>
      <c r="FL57" s="96"/>
      <c r="FM57" s="96"/>
      <c r="FN57" s="96"/>
      <c r="FO57" s="96"/>
      <c r="FP57" s="96"/>
      <c r="FQ57" s="96"/>
      <c r="FR57" s="96"/>
      <c r="FS57" s="96"/>
      <c r="FT57" s="96"/>
      <c r="FU57" s="96"/>
      <c r="FV57" s="96"/>
      <c r="FW57" s="96"/>
      <c r="FX57" s="96"/>
      <c r="FY57" s="96"/>
      <c r="FZ57" s="96"/>
      <c r="GA57" s="96"/>
      <c r="GB57" s="96"/>
      <c r="GC57" s="96"/>
      <c r="GD57" s="96"/>
      <c r="GE57" s="96"/>
      <c r="GF57" s="96"/>
      <c r="GG57" s="96"/>
      <c r="GH57" s="96"/>
      <c r="GI57" s="96"/>
      <c r="GJ57" s="96"/>
      <c r="GK57" s="96"/>
      <c r="GL57" s="96"/>
      <c r="GM57" s="96"/>
      <c r="GN57" s="96"/>
      <c r="GO57" s="96"/>
      <c r="GP57" s="96"/>
      <c r="GQ57" s="96"/>
      <c r="GR57" s="96"/>
      <c r="GS57" s="96"/>
      <c r="GT57" s="96"/>
      <c r="GU57" s="96"/>
      <c r="GV57" s="96"/>
      <c r="GW57" s="96"/>
      <c r="GX57" s="96"/>
      <c r="GY57" s="96"/>
      <c r="GZ57" s="96"/>
      <c r="HA57" s="96"/>
      <c r="HB57" s="96"/>
      <c r="HC57" s="96"/>
      <c r="HD57" s="96"/>
      <c r="HE57" s="96"/>
      <c r="HF57" s="96"/>
      <c r="HG57" s="96"/>
      <c r="HH57" s="96"/>
      <c r="HI57" s="96"/>
      <c r="HJ57" s="96"/>
      <c r="HK57" s="96"/>
      <c r="HL57" s="96"/>
      <c r="HM57" s="96"/>
      <c r="HN57" s="96"/>
      <c r="HO57" s="96"/>
      <c r="HP57" s="96"/>
      <c r="HQ57" s="96"/>
      <c r="HR57" s="96"/>
      <c r="HS57" s="96"/>
      <c r="HT57" s="96"/>
      <c r="HU57" s="96"/>
      <c r="HV57" s="96"/>
      <c r="HW57" s="96"/>
      <c r="HX57" s="96"/>
      <c r="HY57" s="96"/>
      <c r="HZ57" s="96"/>
      <c r="IA57" s="96"/>
      <c r="IB57" s="96"/>
      <c r="IC57" s="96"/>
      <c r="ID57" s="96"/>
      <c r="IE57" s="96"/>
      <c r="IF57" s="96"/>
      <c r="IG57" s="96"/>
      <c r="IH57" s="96"/>
      <c r="II57" s="96"/>
      <c r="IJ57" s="96"/>
      <c r="IK57" s="96"/>
      <c r="IL57" s="96"/>
      <c r="IM57" s="96"/>
      <c r="IN57" s="96"/>
      <c r="IO57" s="96"/>
      <c r="IP57" s="96"/>
      <c r="IQ57" s="96"/>
      <c r="IR57" s="96"/>
      <c r="IS57" s="96"/>
      <c r="IT57" s="96"/>
      <c r="IU57" s="96"/>
      <c r="IV57" s="96"/>
      <c r="IW57" s="96"/>
    </row>
    <row r="58" customFormat="false" ht="15" hidden="false" customHeight="false" outlineLevel="0" collapsed="false">
      <c r="A58" s="124"/>
      <c r="B58" s="125"/>
      <c r="C58" s="28" t="s">
        <v>66</v>
      </c>
      <c r="D58" s="134" t="n">
        <f aca="false">SUM(D56:D57)</f>
        <v>0</v>
      </c>
      <c r="E58" s="134" t="n">
        <f aca="false">SUM(E56:E57)</f>
        <v>35475</v>
      </c>
      <c r="F58" s="28" t="n">
        <f aca="false">SUM(F56:F57)</f>
        <v>0</v>
      </c>
      <c r="G58" s="28" t="n">
        <f aca="false">SUM(G56:G57)</f>
        <v>0</v>
      </c>
      <c r="H58" s="28" t="n">
        <f aca="false">SUM(H56:H57)</f>
        <v>0</v>
      </c>
      <c r="I58" s="28" t="n">
        <f aca="false">SUM(I56:I57)</f>
        <v>0</v>
      </c>
      <c r="J58" s="28" t="n">
        <f aca="false">SUM(J56:J57)</f>
        <v>0</v>
      </c>
      <c r="K58" s="28" t="n">
        <f aca="false">SUM(K56:K57)</f>
        <v>0</v>
      </c>
      <c r="L58" s="28" t="n">
        <f aca="false">SUM(L56:L57)</f>
        <v>0</v>
      </c>
      <c r="M58" s="28" t="n">
        <f aca="false">SUM(M56:M57)</f>
        <v>0</v>
      </c>
      <c r="N58" s="28" t="n">
        <f aca="false">SUM(N56:N57)</f>
        <v>0</v>
      </c>
      <c r="O58" s="28" t="n">
        <f aca="false">SUM(O56:O57)</f>
        <v>0</v>
      </c>
      <c r="P58" s="28" t="n">
        <f aca="false">SUM(P56:P57)</f>
        <v>0</v>
      </c>
      <c r="Q58" s="28" t="n">
        <f aca="false">SUM(Q56:Q57)</f>
        <v>0</v>
      </c>
      <c r="R58" s="135" t="n">
        <f aca="false">SUM(F58:Q58)</f>
        <v>0</v>
      </c>
      <c r="S58" s="135" t="n">
        <f aca="false">SUM(S56:S57)</f>
        <v>0</v>
      </c>
      <c r="T58" s="135" t="n">
        <f aca="false">SUM(T56:T57)</f>
        <v>0</v>
      </c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28"/>
      <c r="CN58" s="28"/>
      <c r="CO58" s="28"/>
      <c r="CP58" s="28"/>
      <c r="CQ58" s="28"/>
      <c r="CR58" s="28"/>
      <c r="CS58" s="28"/>
      <c r="CT58" s="28"/>
      <c r="CU58" s="28"/>
      <c r="CV58" s="28"/>
      <c r="CW58" s="28"/>
      <c r="CX58" s="28"/>
      <c r="CY58" s="28"/>
      <c r="CZ58" s="28"/>
      <c r="DA58" s="28"/>
      <c r="DB58" s="28"/>
      <c r="DC58" s="28"/>
      <c r="DD58" s="28"/>
      <c r="DE58" s="28"/>
      <c r="DF58" s="28"/>
      <c r="DG58" s="28"/>
      <c r="DH58" s="28"/>
      <c r="DI58" s="28"/>
      <c r="DJ58" s="28"/>
      <c r="DK58" s="28"/>
      <c r="DL58" s="28"/>
      <c r="DM58" s="28"/>
      <c r="DN58" s="28"/>
      <c r="DO58" s="28"/>
      <c r="DP58" s="28"/>
      <c r="DQ58" s="28"/>
      <c r="DR58" s="28"/>
      <c r="DS58" s="28"/>
      <c r="DT58" s="28"/>
      <c r="DU58" s="28"/>
      <c r="DV58" s="28"/>
      <c r="DW58" s="28"/>
      <c r="DX58" s="28"/>
      <c r="DY58" s="28"/>
      <c r="DZ58" s="28"/>
      <c r="EA58" s="28"/>
      <c r="EB58" s="28"/>
      <c r="EC58" s="28"/>
      <c r="ED58" s="28"/>
      <c r="EE58" s="28"/>
      <c r="EF58" s="28"/>
      <c r="EG58" s="28"/>
      <c r="EH58" s="28"/>
      <c r="EI58" s="28"/>
      <c r="EJ58" s="28"/>
      <c r="EK58" s="28"/>
      <c r="EL58" s="28"/>
      <c r="EM58" s="28"/>
      <c r="EN58" s="28"/>
      <c r="EO58" s="28"/>
      <c r="EP58" s="28"/>
      <c r="EQ58" s="28"/>
      <c r="ER58" s="28"/>
      <c r="ES58" s="28"/>
      <c r="ET58" s="28"/>
      <c r="EU58" s="28"/>
      <c r="EV58" s="28"/>
      <c r="EW58" s="28"/>
      <c r="EX58" s="28"/>
      <c r="EY58" s="28"/>
      <c r="EZ58" s="28"/>
      <c r="FA58" s="28"/>
      <c r="FB58" s="28"/>
      <c r="FC58" s="28"/>
      <c r="FD58" s="28"/>
      <c r="FE58" s="28"/>
      <c r="FF58" s="28"/>
      <c r="FG58" s="28"/>
      <c r="FH58" s="28"/>
      <c r="FI58" s="28"/>
      <c r="FJ58" s="28"/>
      <c r="FK58" s="28"/>
      <c r="FL58" s="28"/>
      <c r="FM58" s="28"/>
      <c r="FN58" s="28"/>
      <c r="FO58" s="28"/>
      <c r="FP58" s="28"/>
      <c r="FQ58" s="28"/>
      <c r="FR58" s="28"/>
      <c r="FS58" s="28"/>
      <c r="FT58" s="28"/>
      <c r="FU58" s="28"/>
      <c r="FV58" s="28"/>
      <c r="FW58" s="28"/>
      <c r="FX58" s="28"/>
      <c r="FY58" s="28"/>
      <c r="FZ58" s="28"/>
      <c r="GA58" s="28"/>
      <c r="GB58" s="28"/>
      <c r="GC58" s="28"/>
      <c r="GD58" s="28"/>
      <c r="GE58" s="28"/>
      <c r="GF58" s="28"/>
      <c r="GG58" s="28"/>
      <c r="GH58" s="28"/>
      <c r="GI58" s="28"/>
      <c r="GJ58" s="28"/>
      <c r="GK58" s="28"/>
      <c r="GL58" s="28"/>
      <c r="GM58" s="28"/>
      <c r="GN58" s="28"/>
      <c r="GO58" s="28"/>
      <c r="GP58" s="28"/>
      <c r="GQ58" s="28"/>
      <c r="GR58" s="28"/>
      <c r="GS58" s="28"/>
      <c r="GT58" s="28"/>
      <c r="GU58" s="28"/>
      <c r="GV58" s="28"/>
      <c r="GW58" s="28"/>
      <c r="GX58" s="28"/>
      <c r="GY58" s="28"/>
      <c r="GZ58" s="28"/>
      <c r="HA58" s="28"/>
      <c r="HB58" s="28"/>
      <c r="HC58" s="28"/>
      <c r="HD58" s="28"/>
      <c r="HE58" s="28"/>
      <c r="HF58" s="28"/>
      <c r="HG58" s="28"/>
      <c r="HH58" s="28"/>
      <c r="HI58" s="28"/>
      <c r="HJ58" s="28"/>
      <c r="HK58" s="28"/>
      <c r="HL58" s="28"/>
      <c r="HM58" s="28"/>
      <c r="HN58" s="28"/>
      <c r="HO58" s="28"/>
      <c r="HP58" s="28"/>
      <c r="HQ58" s="28"/>
      <c r="HR58" s="28"/>
      <c r="HS58" s="28"/>
      <c r="HT58" s="28"/>
      <c r="HU58" s="28"/>
      <c r="HV58" s="28"/>
      <c r="HW58" s="28"/>
      <c r="HX58" s="28"/>
      <c r="HY58" s="28"/>
      <c r="HZ58" s="28"/>
      <c r="IA58" s="28"/>
      <c r="IB58" s="28"/>
      <c r="IC58" s="28"/>
      <c r="ID58" s="28"/>
      <c r="IE58" s="28"/>
      <c r="IF58" s="28"/>
      <c r="IG58" s="28"/>
      <c r="IH58" s="28"/>
      <c r="II58" s="28"/>
      <c r="IJ58" s="28"/>
      <c r="IK58" s="28"/>
      <c r="IL58" s="28"/>
      <c r="IM58" s="28"/>
      <c r="IN58" s="28"/>
      <c r="IO58" s="28"/>
      <c r="IP58" s="28"/>
      <c r="IQ58" s="28"/>
      <c r="IR58" s="28"/>
      <c r="IS58" s="28"/>
      <c r="IT58" s="28"/>
      <c r="IU58" s="28"/>
      <c r="IV58" s="28"/>
      <c r="IW58" s="28"/>
    </row>
    <row r="59" customFormat="false" ht="15" hidden="false" customHeight="false" outlineLevel="0" collapsed="false">
      <c r="A59" s="108"/>
      <c r="B59" s="109" t="n">
        <v>52003000</v>
      </c>
      <c r="C59" s="0" t="s">
        <v>134</v>
      </c>
      <c r="D59" s="100"/>
      <c r="E59" s="100"/>
      <c r="F59" s="110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07"/>
      <c r="S59" s="107"/>
      <c r="T59" s="107"/>
    </row>
    <row r="60" customFormat="false" ht="15" hidden="false" customHeight="false" outlineLevel="0" collapsed="false">
      <c r="A60" s="117"/>
      <c r="B60" s="118"/>
      <c r="C60" s="96" t="s">
        <v>78</v>
      </c>
      <c r="D60" s="100" t="n">
        <v>20004</v>
      </c>
      <c r="E60" s="100" t="n">
        <v>27357</v>
      </c>
      <c r="F60" s="119" t="n">
        <f aca="false">46350/12</f>
        <v>3862.5</v>
      </c>
      <c r="G60" s="119" t="n">
        <v>3862.5</v>
      </c>
      <c r="H60" s="119" t="n">
        <v>3862.5</v>
      </c>
      <c r="I60" s="119" t="n">
        <v>3862.5</v>
      </c>
      <c r="J60" s="119" t="n">
        <v>3862.5</v>
      </c>
      <c r="K60" s="119" t="n">
        <v>3862.5</v>
      </c>
      <c r="L60" s="119" t="n">
        <v>3862.5</v>
      </c>
      <c r="M60" s="119" t="n">
        <v>3862.5</v>
      </c>
      <c r="N60" s="119" t="n">
        <v>3862.5</v>
      </c>
      <c r="O60" s="119" t="n">
        <v>3862.5</v>
      </c>
      <c r="P60" s="119" t="n">
        <v>3862.5</v>
      </c>
      <c r="Q60" s="119" t="n">
        <v>3862.5</v>
      </c>
      <c r="R60" s="81" t="n">
        <f aca="false">SUM(F60:Q60)</f>
        <v>46350</v>
      </c>
      <c r="S60" s="120" t="n">
        <v>47741</v>
      </c>
      <c r="T60" s="151" t="n">
        <f aca="false">ROUND(S60*1.05,0)</f>
        <v>50128</v>
      </c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96"/>
      <c r="BZ60" s="96"/>
      <c r="CA60" s="96"/>
      <c r="CB60" s="96"/>
      <c r="CC60" s="96"/>
      <c r="CD60" s="96"/>
      <c r="CE60" s="96"/>
      <c r="CF60" s="96"/>
      <c r="CG60" s="96"/>
      <c r="CH60" s="96"/>
      <c r="CI60" s="96"/>
      <c r="CJ60" s="96"/>
      <c r="CK60" s="96"/>
      <c r="CL60" s="96"/>
      <c r="CM60" s="96"/>
      <c r="CN60" s="96"/>
      <c r="CO60" s="96"/>
      <c r="CP60" s="96"/>
      <c r="CQ60" s="96"/>
      <c r="CR60" s="96"/>
      <c r="CS60" s="96"/>
      <c r="CT60" s="96"/>
      <c r="CU60" s="96"/>
      <c r="CV60" s="96"/>
      <c r="CW60" s="96"/>
      <c r="CX60" s="96"/>
      <c r="CY60" s="96"/>
      <c r="CZ60" s="96"/>
      <c r="DA60" s="96"/>
      <c r="DB60" s="96"/>
      <c r="DC60" s="96"/>
      <c r="DD60" s="96"/>
      <c r="DE60" s="96"/>
      <c r="DF60" s="96"/>
      <c r="DG60" s="96"/>
      <c r="DH60" s="96"/>
      <c r="DI60" s="96"/>
      <c r="DJ60" s="96"/>
      <c r="DK60" s="96"/>
      <c r="DL60" s="96"/>
      <c r="DM60" s="96"/>
      <c r="DN60" s="96"/>
      <c r="DO60" s="96"/>
      <c r="DP60" s="96"/>
      <c r="DQ60" s="96"/>
      <c r="DR60" s="96"/>
      <c r="DS60" s="96"/>
      <c r="DT60" s="96"/>
      <c r="DU60" s="96"/>
      <c r="DV60" s="96"/>
      <c r="DW60" s="96"/>
      <c r="DX60" s="96"/>
      <c r="DY60" s="96"/>
      <c r="DZ60" s="96"/>
      <c r="EA60" s="96"/>
      <c r="EB60" s="96"/>
      <c r="EC60" s="96"/>
      <c r="ED60" s="96"/>
      <c r="EE60" s="96"/>
      <c r="EF60" s="96"/>
      <c r="EG60" s="96"/>
      <c r="EH60" s="96"/>
      <c r="EI60" s="96"/>
      <c r="EJ60" s="96"/>
      <c r="EK60" s="96"/>
      <c r="EL60" s="96"/>
      <c r="EM60" s="96"/>
      <c r="EN60" s="96"/>
      <c r="EO60" s="96"/>
      <c r="EP60" s="96"/>
      <c r="EQ60" s="96"/>
      <c r="ER60" s="96"/>
      <c r="ES60" s="96"/>
      <c r="ET60" s="96"/>
      <c r="EU60" s="96"/>
      <c r="EV60" s="96"/>
      <c r="EW60" s="96"/>
      <c r="EX60" s="96"/>
      <c r="EY60" s="96"/>
      <c r="EZ60" s="96"/>
      <c r="FA60" s="96"/>
      <c r="FB60" s="96"/>
      <c r="FC60" s="96"/>
      <c r="FD60" s="96"/>
      <c r="FE60" s="96"/>
      <c r="FF60" s="96"/>
      <c r="FG60" s="96"/>
      <c r="FH60" s="96"/>
      <c r="FI60" s="96"/>
      <c r="FJ60" s="96"/>
      <c r="FK60" s="96"/>
      <c r="FL60" s="96"/>
      <c r="FM60" s="96"/>
      <c r="FN60" s="96"/>
      <c r="FO60" s="96"/>
      <c r="FP60" s="96"/>
      <c r="FQ60" s="96"/>
      <c r="FR60" s="96"/>
      <c r="FS60" s="96"/>
      <c r="FT60" s="96"/>
      <c r="FU60" s="96"/>
      <c r="FV60" s="96"/>
      <c r="FW60" s="96"/>
      <c r="FX60" s="96"/>
      <c r="FY60" s="96"/>
      <c r="FZ60" s="96"/>
      <c r="GA60" s="96"/>
      <c r="GB60" s="96"/>
      <c r="GC60" s="96"/>
      <c r="GD60" s="96"/>
      <c r="GE60" s="96"/>
      <c r="GF60" s="96"/>
      <c r="GG60" s="96"/>
      <c r="GH60" s="96"/>
      <c r="GI60" s="96"/>
      <c r="GJ60" s="96"/>
      <c r="GK60" s="96"/>
      <c r="GL60" s="96"/>
      <c r="GM60" s="96"/>
      <c r="GN60" s="96"/>
      <c r="GO60" s="96"/>
      <c r="GP60" s="96"/>
      <c r="GQ60" s="96"/>
      <c r="GR60" s="96"/>
      <c r="GS60" s="96"/>
      <c r="GT60" s="96"/>
      <c r="GU60" s="96"/>
      <c r="GV60" s="96"/>
      <c r="GW60" s="96"/>
      <c r="GX60" s="96"/>
      <c r="GY60" s="96"/>
      <c r="GZ60" s="96"/>
      <c r="HA60" s="96"/>
      <c r="HB60" s="96"/>
      <c r="HC60" s="96"/>
      <c r="HD60" s="96"/>
      <c r="HE60" s="96"/>
      <c r="HF60" s="96"/>
      <c r="HG60" s="96"/>
      <c r="HH60" s="96"/>
      <c r="HI60" s="96"/>
      <c r="HJ60" s="96"/>
      <c r="HK60" s="96"/>
      <c r="HL60" s="96"/>
      <c r="HM60" s="96"/>
      <c r="HN60" s="96"/>
      <c r="HO60" s="96"/>
      <c r="HP60" s="96"/>
      <c r="HQ60" s="96"/>
      <c r="HR60" s="96"/>
      <c r="HS60" s="96"/>
      <c r="HT60" s="96"/>
      <c r="HU60" s="96"/>
      <c r="HV60" s="96"/>
      <c r="HW60" s="96"/>
      <c r="HX60" s="96"/>
      <c r="HY60" s="96"/>
      <c r="HZ60" s="96"/>
      <c r="IA60" s="96"/>
      <c r="IB60" s="96"/>
      <c r="IC60" s="96"/>
      <c r="ID60" s="96"/>
      <c r="IE60" s="96"/>
      <c r="IF60" s="96"/>
      <c r="IG60" s="96"/>
      <c r="IH60" s="96"/>
      <c r="II60" s="96"/>
      <c r="IJ60" s="96"/>
      <c r="IK60" s="96"/>
      <c r="IL60" s="96"/>
      <c r="IM60" s="96"/>
      <c r="IN60" s="96"/>
      <c r="IO60" s="96"/>
      <c r="IP60" s="96"/>
      <c r="IQ60" s="96"/>
      <c r="IR60" s="96"/>
      <c r="IS60" s="96"/>
      <c r="IT60" s="96"/>
      <c r="IU60" s="96"/>
      <c r="IV60" s="96"/>
      <c r="IW60" s="96"/>
    </row>
    <row r="61" customFormat="false" ht="15" hidden="false" customHeight="false" outlineLevel="0" collapsed="false">
      <c r="A61" s="117"/>
      <c r="B61" s="118"/>
      <c r="C61" s="96" t="s">
        <v>78</v>
      </c>
      <c r="D61" s="121" t="n">
        <v>0</v>
      </c>
      <c r="E61" s="121" t="n">
        <v>0</v>
      </c>
      <c r="F61" s="122" t="n">
        <v>0</v>
      </c>
      <c r="G61" s="122" t="n">
        <v>0</v>
      </c>
      <c r="H61" s="122" t="n">
        <v>0</v>
      </c>
      <c r="I61" s="122" t="n">
        <v>0</v>
      </c>
      <c r="J61" s="122" t="n">
        <v>0</v>
      </c>
      <c r="K61" s="122" t="n">
        <v>0</v>
      </c>
      <c r="L61" s="122" t="n">
        <v>0</v>
      </c>
      <c r="M61" s="122" t="n">
        <v>0</v>
      </c>
      <c r="N61" s="122" t="n">
        <v>0</v>
      </c>
      <c r="O61" s="122" t="n">
        <v>0</v>
      </c>
      <c r="P61" s="122" t="n">
        <v>0</v>
      </c>
      <c r="Q61" s="122" t="n">
        <v>0</v>
      </c>
      <c r="R61" s="123" t="n">
        <f aca="false">SUM(F61:Q61)</f>
        <v>0</v>
      </c>
      <c r="S61" s="133" t="n">
        <f aca="false">ROUND(R61*1.05,0)</f>
        <v>0</v>
      </c>
      <c r="T61" s="133" t="n">
        <f aca="false">ROUND(S61*1.05,0)</f>
        <v>0</v>
      </c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  <c r="BY61" s="96"/>
      <c r="BZ61" s="96"/>
      <c r="CA61" s="96"/>
      <c r="CB61" s="96"/>
      <c r="CC61" s="96"/>
      <c r="CD61" s="96"/>
      <c r="CE61" s="96"/>
      <c r="CF61" s="96"/>
      <c r="CG61" s="96"/>
      <c r="CH61" s="96"/>
      <c r="CI61" s="96"/>
      <c r="CJ61" s="96"/>
      <c r="CK61" s="96"/>
      <c r="CL61" s="96"/>
      <c r="CM61" s="96"/>
      <c r="CN61" s="96"/>
      <c r="CO61" s="96"/>
      <c r="CP61" s="96"/>
      <c r="CQ61" s="96"/>
      <c r="CR61" s="96"/>
      <c r="CS61" s="96"/>
      <c r="CT61" s="96"/>
      <c r="CU61" s="96"/>
      <c r="CV61" s="96"/>
      <c r="CW61" s="96"/>
      <c r="CX61" s="96"/>
      <c r="CY61" s="96"/>
      <c r="CZ61" s="96"/>
      <c r="DA61" s="96"/>
      <c r="DB61" s="96"/>
      <c r="DC61" s="96"/>
      <c r="DD61" s="96"/>
      <c r="DE61" s="96"/>
      <c r="DF61" s="96"/>
      <c r="DG61" s="96"/>
      <c r="DH61" s="96"/>
      <c r="DI61" s="96"/>
      <c r="DJ61" s="96"/>
      <c r="DK61" s="96"/>
      <c r="DL61" s="96"/>
      <c r="DM61" s="96"/>
      <c r="DN61" s="96"/>
      <c r="DO61" s="96"/>
      <c r="DP61" s="96"/>
      <c r="DQ61" s="96"/>
      <c r="DR61" s="96"/>
      <c r="DS61" s="96"/>
      <c r="DT61" s="96"/>
      <c r="DU61" s="96"/>
      <c r="DV61" s="96"/>
      <c r="DW61" s="96"/>
      <c r="DX61" s="96"/>
      <c r="DY61" s="96"/>
      <c r="DZ61" s="96"/>
      <c r="EA61" s="96"/>
      <c r="EB61" s="96"/>
      <c r="EC61" s="96"/>
      <c r="ED61" s="96"/>
      <c r="EE61" s="96"/>
      <c r="EF61" s="96"/>
      <c r="EG61" s="96"/>
      <c r="EH61" s="96"/>
      <c r="EI61" s="96"/>
      <c r="EJ61" s="96"/>
      <c r="EK61" s="96"/>
      <c r="EL61" s="96"/>
      <c r="EM61" s="96"/>
      <c r="EN61" s="96"/>
      <c r="EO61" s="96"/>
      <c r="EP61" s="96"/>
      <c r="EQ61" s="96"/>
      <c r="ER61" s="96"/>
      <c r="ES61" s="96"/>
      <c r="ET61" s="96"/>
      <c r="EU61" s="96"/>
      <c r="EV61" s="96"/>
      <c r="EW61" s="96"/>
      <c r="EX61" s="96"/>
      <c r="EY61" s="96"/>
      <c r="EZ61" s="96"/>
      <c r="FA61" s="96"/>
      <c r="FB61" s="96"/>
      <c r="FC61" s="96"/>
      <c r="FD61" s="96"/>
      <c r="FE61" s="96"/>
      <c r="FF61" s="96"/>
      <c r="FG61" s="96"/>
      <c r="FH61" s="96"/>
      <c r="FI61" s="96"/>
      <c r="FJ61" s="96"/>
      <c r="FK61" s="96"/>
      <c r="FL61" s="96"/>
      <c r="FM61" s="96"/>
      <c r="FN61" s="96"/>
      <c r="FO61" s="96"/>
      <c r="FP61" s="96"/>
      <c r="FQ61" s="96"/>
      <c r="FR61" s="96"/>
      <c r="FS61" s="96"/>
      <c r="FT61" s="96"/>
      <c r="FU61" s="96"/>
      <c r="FV61" s="96"/>
      <c r="FW61" s="96"/>
      <c r="FX61" s="96"/>
      <c r="FY61" s="96"/>
      <c r="FZ61" s="96"/>
      <c r="GA61" s="96"/>
      <c r="GB61" s="96"/>
      <c r="GC61" s="96"/>
      <c r="GD61" s="96"/>
      <c r="GE61" s="96"/>
      <c r="GF61" s="96"/>
      <c r="GG61" s="96"/>
      <c r="GH61" s="96"/>
      <c r="GI61" s="96"/>
      <c r="GJ61" s="96"/>
      <c r="GK61" s="96"/>
      <c r="GL61" s="96"/>
      <c r="GM61" s="96"/>
      <c r="GN61" s="96"/>
      <c r="GO61" s="96"/>
      <c r="GP61" s="96"/>
      <c r="GQ61" s="96"/>
      <c r="GR61" s="96"/>
      <c r="GS61" s="96"/>
      <c r="GT61" s="96"/>
      <c r="GU61" s="96"/>
      <c r="GV61" s="96"/>
      <c r="GW61" s="96"/>
      <c r="GX61" s="96"/>
      <c r="GY61" s="96"/>
      <c r="GZ61" s="96"/>
      <c r="HA61" s="96"/>
      <c r="HB61" s="96"/>
      <c r="HC61" s="96"/>
      <c r="HD61" s="96"/>
      <c r="HE61" s="96"/>
      <c r="HF61" s="96"/>
      <c r="HG61" s="96"/>
      <c r="HH61" s="96"/>
      <c r="HI61" s="96"/>
      <c r="HJ61" s="96"/>
      <c r="HK61" s="96"/>
      <c r="HL61" s="96"/>
      <c r="HM61" s="96"/>
      <c r="HN61" s="96"/>
      <c r="HO61" s="96"/>
      <c r="HP61" s="96"/>
      <c r="HQ61" s="96"/>
      <c r="HR61" s="96"/>
      <c r="HS61" s="96"/>
      <c r="HT61" s="96"/>
      <c r="HU61" s="96"/>
      <c r="HV61" s="96"/>
      <c r="HW61" s="96"/>
      <c r="HX61" s="96"/>
      <c r="HY61" s="96"/>
      <c r="HZ61" s="96"/>
      <c r="IA61" s="96"/>
      <c r="IB61" s="96"/>
      <c r="IC61" s="96"/>
      <c r="ID61" s="96"/>
      <c r="IE61" s="96"/>
      <c r="IF61" s="96"/>
      <c r="IG61" s="96"/>
      <c r="IH61" s="96"/>
      <c r="II61" s="96"/>
      <c r="IJ61" s="96"/>
      <c r="IK61" s="96"/>
      <c r="IL61" s="96"/>
      <c r="IM61" s="96"/>
      <c r="IN61" s="96"/>
      <c r="IO61" s="96"/>
      <c r="IP61" s="96"/>
      <c r="IQ61" s="96"/>
      <c r="IR61" s="96"/>
      <c r="IS61" s="96"/>
      <c r="IT61" s="96"/>
      <c r="IU61" s="96"/>
      <c r="IV61" s="96"/>
      <c r="IW61" s="96"/>
    </row>
    <row r="62" customFormat="false" ht="15" hidden="false" customHeight="false" outlineLevel="0" collapsed="false">
      <c r="A62" s="124"/>
      <c r="B62" s="125"/>
      <c r="C62" s="28" t="s">
        <v>66</v>
      </c>
      <c r="D62" s="134" t="n">
        <f aca="false">SUM(D60:D61)</f>
        <v>20004</v>
      </c>
      <c r="E62" s="134" t="n">
        <f aca="false">SUM(E60:E61)</f>
        <v>27357</v>
      </c>
      <c r="F62" s="28" t="n">
        <f aca="false">SUM(F60:F61)</f>
        <v>3862.5</v>
      </c>
      <c r="G62" s="28" t="n">
        <f aca="false">SUM(G60:G61)</f>
        <v>3862.5</v>
      </c>
      <c r="H62" s="28" t="n">
        <f aca="false">SUM(H60:H61)</f>
        <v>3862.5</v>
      </c>
      <c r="I62" s="28" t="n">
        <f aca="false">SUM(I60:I61)</f>
        <v>3862.5</v>
      </c>
      <c r="J62" s="28" t="n">
        <f aca="false">SUM(J60:J61)</f>
        <v>3862.5</v>
      </c>
      <c r="K62" s="28" t="n">
        <f aca="false">SUM(K60:K61)</f>
        <v>3862.5</v>
      </c>
      <c r="L62" s="28" t="n">
        <f aca="false">SUM(L60:L61)</f>
        <v>3862.5</v>
      </c>
      <c r="M62" s="28" t="n">
        <f aca="false">SUM(M60:M61)</f>
        <v>3862.5</v>
      </c>
      <c r="N62" s="28" t="n">
        <f aca="false">SUM(N60:N61)</f>
        <v>3862.5</v>
      </c>
      <c r="O62" s="28" t="n">
        <f aca="false">SUM(O60:O61)</f>
        <v>3862.5</v>
      </c>
      <c r="P62" s="28" t="n">
        <f aca="false">SUM(P60:P61)</f>
        <v>3862.5</v>
      </c>
      <c r="Q62" s="28" t="n">
        <f aca="false">SUM(Q60:Q61)</f>
        <v>3862.5</v>
      </c>
      <c r="R62" s="135" t="n">
        <f aca="false">SUM(F62:Q62)</f>
        <v>46350</v>
      </c>
      <c r="S62" s="135" t="n">
        <f aca="false">SUM(S60:S61)</f>
        <v>47741</v>
      </c>
      <c r="T62" s="135" t="n">
        <f aca="false">SUM(T60:T61)</f>
        <v>50128</v>
      </c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/>
      <c r="CJ62" s="28"/>
      <c r="CK62" s="28"/>
      <c r="CL62" s="28"/>
      <c r="CM62" s="28"/>
      <c r="CN62" s="28"/>
      <c r="CO62" s="28"/>
      <c r="CP62" s="28"/>
      <c r="CQ62" s="28"/>
      <c r="CR62" s="28"/>
      <c r="CS62" s="28"/>
      <c r="CT62" s="28"/>
      <c r="CU62" s="28"/>
      <c r="CV62" s="28"/>
      <c r="CW62" s="28"/>
      <c r="CX62" s="28"/>
      <c r="CY62" s="28"/>
      <c r="CZ62" s="28"/>
      <c r="DA62" s="28"/>
      <c r="DB62" s="28"/>
      <c r="DC62" s="28"/>
      <c r="DD62" s="28"/>
      <c r="DE62" s="28"/>
      <c r="DF62" s="28"/>
      <c r="DG62" s="28"/>
      <c r="DH62" s="28"/>
      <c r="DI62" s="28"/>
      <c r="DJ62" s="28"/>
      <c r="DK62" s="28"/>
      <c r="DL62" s="28"/>
      <c r="DM62" s="28"/>
      <c r="DN62" s="28"/>
      <c r="DO62" s="28"/>
      <c r="DP62" s="28"/>
      <c r="DQ62" s="28"/>
      <c r="DR62" s="28"/>
      <c r="DS62" s="28"/>
      <c r="DT62" s="28"/>
      <c r="DU62" s="28"/>
      <c r="DV62" s="28"/>
      <c r="DW62" s="28"/>
      <c r="DX62" s="28"/>
      <c r="DY62" s="28"/>
      <c r="DZ62" s="28"/>
      <c r="EA62" s="28"/>
      <c r="EB62" s="28"/>
      <c r="EC62" s="28"/>
      <c r="ED62" s="28"/>
      <c r="EE62" s="28"/>
      <c r="EF62" s="28"/>
      <c r="EG62" s="28"/>
      <c r="EH62" s="28"/>
      <c r="EI62" s="28"/>
      <c r="EJ62" s="28"/>
      <c r="EK62" s="28"/>
      <c r="EL62" s="28"/>
      <c r="EM62" s="28"/>
      <c r="EN62" s="28"/>
      <c r="EO62" s="28"/>
      <c r="EP62" s="28"/>
      <c r="EQ62" s="28"/>
      <c r="ER62" s="28"/>
      <c r="ES62" s="28"/>
      <c r="ET62" s="28"/>
      <c r="EU62" s="28"/>
      <c r="EV62" s="28"/>
      <c r="EW62" s="28"/>
      <c r="EX62" s="28"/>
      <c r="EY62" s="28"/>
      <c r="EZ62" s="28"/>
      <c r="FA62" s="28"/>
      <c r="FB62" s="28"/>
      <c r="FC62" s="28"/>
      <c r="FD62" s="28"/>
      <c r="FE62" s="28"/>
      <c r="FF62" s="28"/>
      <c r="FG62" s="28"/>
      <c r="FH62" s="28"/>
      <c r="FI62" s="28"/>
      <c r="FJ62" s="28"/>
      <c r="FK62" s="28"/>
      <c r="FL62" s="28"/>
      <c r="FM62" s="28"/>
      <c r="FN62" s="28"/>
      <c r="FO62" s="28"/>
      <c r="FP62" s="28"/>
      <c r="FQ62" s="28"/>
      <c r="FR62" s="28"/>
      <c r="FS62" s="28"/>
      <c r="FT62" s="28"/>
      <c r="FU62" s="28"/>
      <c r="FV62" s="28"/>
      <c r="FW62" s="28"/>
      <c r="FX62" s="28"/>
      <c r="FY62" s="28"/>
      <c r="FZ62" s="28"/>
      <c r="GA62" s="28"/>
      <c r="GB62" s="28"/>
      <c r="GC62" s="28"/>
      <c r="GD62" s="28"/>
      <c r="GE62" s="28"/>
      <c r="GF62" s="28"/>
      <c r="GG62" s="28"/>
      <c r="GH62" s="28"/>
      <c r="GI62" s="28"/>
      <c r="GJ62" s="28"/>
      <c r="GK62" s="28"/>
      <c r="GL62" s="28"/>
      <c r="GM62" s="28"/>
      <c r="GN62" s="28"/>
      <c r="GO62" s="28"/>
      <c r="GP62" s="28"/>
      <c r="GQ62" s="28"/>
      <c r="GR62" s="28"/>
      <c r="GS62" s="28"/>
      <c r="GT62" s="28"/>
      <c r="GU62" s="28"/>
      <c r="GV62" s="28"/>
      <c r="GW62" s="28"/>
      <c r="GX62" s="28"/>
      <c r="GY62" s="28"/>
      <c r="GZ62" s="28"/>
      <c r="HA62" s="28"/>
      <c r="HB62" s="28"/>
      <c r="HC62" s="28"/>
      <c r="HD62" s="28"/>
      <c r="HE62" s="28"/>
      <c r="HF62" s="28"/>
      <c r="HG62" s="28"/>
      <c r="HH62" s="28"/>
      <c r="HI62" s="28"/>
      <c r="HJ62" s="28"/>
      <c r="HK62" s="28"/>
      <c r="HL62" s="28"/>
      <c r="HM62" s="28"/>
      <c r="HN62" s="28"/>
      <c r="HO62" s="28"/>
      <c r="HP62" s="28"/>
      <c r="HQ62" s="28"/>
      <c r="HR62" s="28"/>
      <c r="HS62" s="28"/>
      <c r="HT62" s="28"/>
      <c r="HU62" s="28"/>
      <c r="HV62" s="28"/>
      <c r="HW62" s="28"/>
      <c r="HX62" s="28"/>
      <c r="HY62" s="28"/>
      <c r="HZ62" s="28"/>
      <c r="IA62" s="28"/>
      <c r="IB62" s="28"/>
      <c r="IC62" s="28"/>
      <c r="ID62" s="28"/>
      <c r="IE62" s="28"/>
      <c r="IF62" s="28"/>
      <c r="IG62" s="28"/>
      <c r="IH62" s="28"/>
      <c r="II62" s="28"/>
      <c r="IJ62" s="28"/>
      <c r="IK62" s="28"/>
      <c r="IL62" s="28"/>
      <c r="IM62" s="28"/>
      <c r="IN62" s="28"/>
      <c r="IO62" s="28"/>
      <c r="IP62" s="28"/>
      <c r="IQ62" s="28"/>
      <c r="IR62" s="28"/>
      <c r="IS62" s="28"/>
      <c r="IT62" s="28"/>
      <c r="IU62" s="28"/>
      <c r="IV62" s="28"/>
      <c r="IW62" s="28"/>
    </row>
    <row r="63" customFormat="false" ht="15" hidden="false" customHeight="false" outlineLevel="0" collapsed="false">
      <c r="A63" s="108" t="s">
        <v>135</v>
      </c>
      <c r="B63" s="109" t="n">
        <v>52003500</v>
      </c>
      <c r="C63" s="0" t="s">
        <v>136</v>
      </c>
      <c r="D63" s="100"/>
      <c r="E63" s="100"/>
      <c r="F63" s="110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07"/>
      <c r="S63" s="107"/>
      <c r="T63" s="107"/>
    </row>
    <row r="64" customFormat="false" ht="15" hidden="false" customHeight="false" outlineLevel="0" collapsed="false">
      <c r="A64" s="117"/>
      <c r="B64" s="118"/>
      <c r="C64" s="96" t="s">
        <v>78</v>
      </c>
      <c r="D64" s="100" t="n">
        <v>65004</v>
      </c>
      <c r="E64" s="100" t="n">
        <v>0</v>
      </c>
      <c r="F64" s="119" t="n">
        <f aca="false">30000/12</f>
        <v>2500</v>
      </c>
      <c r="G64" s="119" t="n">
        <v>2500</v>
      </c>
      <c r="H64" s="119" t="n">
        <v>2500</v>
      </c>
      <c r="I64" s="119" t="n">
        <v>2500</v>
      </c>
      <c r="J64" s="119" t="n">
        <v>2500</v>
      </c>
      <c r="K64" s="119" t="n">
        <v>2500</v>
      </c>
      <c r="L64" s="119" t="n">
        <v>2500</v>
      </c>
      <c r="M64" s="119" t="n">
        <v>2500</v>
      </c>
      <c r="N64" s="119" t="n">
        <v>2500</v>
      </c>
      <c r="O64" s="119" t="n">
        <v>2500</v>
      </c>
      <c r="P64" s="119" t="n">
        <v>2500</v>
      </c>
      <c r="Q64" s="119" t="n">
        <v>2500</v>
      </c>
      <c r="R64" s="81" t="n">
        <f aca="false">SUM(F64:Q64)</f>
        <v>30000</v>
      </c>
      <c r="S64" s="120" t="n">
        <v>30900</v>
      </c>
      <c r="T64" s="151" t="n">
        <f aca="false">ROUND(S64*1.05,0)</f>
        <v>32445</v>
      </c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  <c r="BY64" s="96"/>
      <c r="BZ64" s="96"/>
      <c r="CA64" s="96"/>
      <c r="CB64" s="96"/>
      <c r="CC64" s="96"/>
      <c r="CD64" s="96"/>
      <c r="CE64" s="96"/>
      <c r="CF64" s="96"/>
      <c r="CG64" s="96"/>
      <c r="CH64" s="96"/>
      <c r="CI64" s="96"/>
      <c r="CJ64" s="96"/>
      <c r="CK64" s="96"/>
      <c r="CL64" s="96"/>
      <c r="CM64" s="96"/>
      <c r="CN64" s="96"/>
      <c r="CO64" s="96"/>
      <c r="CP64" s="96"/>
      <c r="CQ64" s="96"/>
      <c r="CR64" s="96"/>
      <c r="CS64" s="96"/>
      <c r="CT64" s="96"/>
      <c r="CU64" s="96"/>
      <c r="CV64" s="96"/>
      <c r="CW64" s="96"/>
      <c r="CX64" s="96"/>
      <c r="CY64" s="96"/>
      <c r="CZ64" s="96"/>
      <c r="DA64" s="96"/>
      <c r="DB64" s="96"/>
      <c r="DC64" s="96"/>
      <c r="DD64" s="96"/>
      <c r="DE64" s="96"/>
      <c r="DF64" s="96"/>
      <c r="DG64" s="96"/>
      <c r="DH64" s="96"/>
      <c r="DI64" s="96"/>
      <c r="DJ64" s="96"/>
      <c r="DK64" s="96"/>
      <c r="DL64" s="96"/>
      <c r="DM64" s="96"/>
      <c r="DN64" s="96"/>
      <c r="DO64" s="96"/>
      <c r="DP64" s="96"/>
      <c r="DQ64" s="96"/>
      <c r="DR64" s="96"/>
      <c r="DS64" s="96"/>
      <c r="DT64" s="96"/>
      <c r="DU64" s="96"/>
      <c r="DV64" s="96"/>
      <c r="DW64" s="96"/>
      <c r="DX64" s="96"/>
      <c r="DY64" s="96"/>
      <c r="DZ64" s="96"/>
      <c r="EA64" s="96"/>
      <c r="EB64" s="96"/>
      <c r="EC64" s="96"/>
      <c r="ED64" s="96"/>
      <c r="EE64" s="96"/>
      <c r="EF64" s="96"/>
      <c r="EG64" s="96"/>
      <c r="EH64" s="96"/>
      <c r="EI64" s="96"/>
      <c r="EJ64" s="96"/>
      <c r="EK64" s="96"/>
      <c r="EL64" s="96"/>
      <c r="EM64" s="96"/>
      <c r="EN64" s="96"/>
      <c r="EO64" s="96"/>
      <c r="EP64" s="96"/>
      <c r="EQ64" s="96"/>
      <c r="ER64" s="96"/>
      <c r="ES64" s="96"/>
      <c r="ET64" s="96"/>
      <c r="EU64" s="96"/>
      <c r="EV64" s="96"/>
      <c r="EW64" s="96"/>
      <c r="EX64" s="96"/>
      <c r="EY64" s="96"/>
      <c r="EZ64" s="96"/>
      <c r="FA64" s="96"/>
      <c r="FB64" s="96"/>
      <c r="FC64" s="96"/>
      <c r="FD64" s="96"/>
      <c r="FE64" s="96"/>
      <c r="FF64" s="96"/>
      <c r="FG64" s="96"/>
      <c r="FH64" s="96"/>
      <c r="FI64" s="96"/>
      <c r="FJ64" s="96"/>
      <c r="FK64" s="96"/>
      <c r="FL64" s="96"/>
      <c r="FM64" s="96"/>
      <c r="FN64" s="96"/>
      <c r="FO64" s="96"/>
      <c r="FP64" s="96"/>
      <c r="FQ64" s="96"/>
      <c r="FR64" s="96"/>
      <c r="FS64" s="96"/>
      <c r="FT64" s="96"/>
      <c r="FU64" s="96"/>
      <c r="FV64" s="96"/>
      <c r="FW64" s="96"/>
      <c r="FX64" s="96"/>
      <c r="FY64" s="96"/>
      <c r="FZ64" s="96"/>
      <c r="GA64" s="96"/>
      <c r="GB64" s="96"/>
      <c r="GC64" s="96"/>
      <c r="GD64" s="96"/>
      <c r="GE64" s="96"/>
      <c r="GF64" s="96"/>
      <c r="GG64" s="96"/>
      <c r="GH64" s="96"/>
      <c r="GI64" s="96"/>
      <c r="GJ64" s="96"/>
      <c r="GK64" s="96"/>
      <c r="GL64" s="96"/>
      <c r="GM64" s="96"/>
      <c r="GN64" s="96"/>
      <c r="GO64" s="96"/>
      <c r="GP64" s="96"/>
      <c r="GQ64" s="96"/>
      <c r="GR64" s="96"/>
      <c r="GS64" s="96"/>
      <c r="GT64" s="96"/>
      <c r="GU64" s="96"/>
      <c r="GV64" s="96"/>
      <c r="GW64" s="96"/>
      <c r="GX64" s="96"/>
      <c r="GY64" s="96"/>
      <c r="GZ64" s="96"/>
      <c r="HA64" s="96"/>
      <c r="HB64" s="96"/>
      <c r="HC64" s="96"/>
      <c r="HD64" s="96"/>
      <c r="HE64" s="96"/>
      <c r="HF64" s="96"/>
      <c r="HG64" s="96"/>
      <c r="HH64" s="96"/>
      <c r="HI64" s="96"/>
      <c r="HJ64" s="96"/>
      <c r="HK64" s="96"/>
      <c r="HL64" s="96"/>
      <c r="HM64" s="96"/>
      <c r="HN64" s="96"/>
      <c r="HO64" s="96"/>
      <c r="HP64" s="96"/>
      <c r="HQ64" s="96"/>
      <c r="HR64" s="96"/>
      <c r="HS64" s="96"/>
      <c r="HT64" s="96"/>
      <c r="HU64" s="96"/>
      <c r="HV64" s="96"/>
      <c r="HW64" s="96"/>
      <c r="HX64" s="96"/>
      <c r="HY64" s="96"/>
      <c r="HZ64" s="96"/>
      <c r="IA64" s="96"/>
      <c r="IB64" s="96"/>
      <c r="IC64" s="96"/>
      <c r="ID64" s="96"/>
      <c r="IE64" s="96"/>
      <c r="IF64" s="96"/>
      <c r="IG64" s="96"/>
      <c r="IH64" s="96"/>
      <c r="II64" s="96"/>
      <c r="IJ64" s="96"/>
      <c r="IK64" s="96"/>
      <c r="IL64" s="96"/>
      <c r="IM64" s="96"/>
      <c r="IN64" s="96"/>
      <c r="IO64" s="96"/>
      <c r="IP64" s="96"/>
      <c r="IQ64" s="96"/>
      <c r="IR64" s="96"/>
      <c r="IS64" s="96"/>
      <c r="IT64" s="96"/>
      <c r="IU64" s="96"/>
      <c r="IV64" s="96"/>
      <c r="IW64" s="96"/>
    </row>
    <row r="65" customFormat="false" ht="15" hidden="false" customHeight="false" outlineLevel="0" collapsed="false">
      <c r="A65" s="117"/>
      <c r="B65" s="118"/>
      <c r="C65" s="96" t="s">
        <v>78</v>
      </c>
      <c r="D65" s="121" t="n">
        <v>45000</v>
      </c>
      <c r="E65" s="121" t="n">
        <v>121639</v>
      </c>
      <c r="F65" s="122" t="n">
        <v>0</v>
      </c>
      <c r="G65" s="122" t="n">
        <v>0</v>
      </c>
      <c r="H65" s="122" t="n">
        <v>0</v>
      </c>
      <c r="I65" s="122" t="n">
        <v>0</v>
      </c>
      <c r="J65" s="122" t="n">
        <v>0</v>
      </c>
      <c r="K65" s="122" t="n">
        <v>0</v>
      </c>
      <c r="L65" s="122" t="n">
        <v>0</v>
      </c>
      <c r="M65" s="122" t="n">
        <v>0</v>
      </c>
      <c r="N65" s="122" t="n">
        <v>0</v>
      </c>
      <c r="O65" s="122" t="n">
        <v>0</v>
      </c>
      <c r="P65" s="122" t="n">
        <v>0</v>
      </c>
      <c r="Q65" s="122" t="n">
        <v>0</v>
      </c>
      <c r="R65" s="123" t="n">
        <f aca="false">SUM(F65:Q65)</f>
        <v>0</v>
      </c>
      <c r="S65" s="133" t="n">
        <f aca="false">ROUND(R65*1.05,0)</f>
        <v>0</v>
      </c>
      <c r="T65" s="133" t="n">
        <f aca="false">ROUND(S65*1.05,0)</f>
        <v>0</v>
      </c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  <c r="BY65" s="96"/>
      <c r="BZ65" s="96"/>
      <c r="CA65" s="96"/>
      <c r="CB65" s="96"/>
      <c r="CC65" s="96"/>
      <c r="CD65" s="96"/>
      <c r="CE65" s="96"/>
      <c r="CF65" s="96"/>
      <c r="CG65" s="96"/>
      <c r="CH65" s="96"/>
      <c r="CI65" s="96"/>
      <c r="CJ65" s="96"/>
      <c r="CK65" s="96"/>
      <c r="CL65" s="96"/>
      <c r="CM65" s="96"/>
      <c r="CN65" s="96"/>
      <c r="CO65" s="96"/>
      <c r="CP65" s="96"/>
      <c r="CQ65" s="96"/>
      <c r="CR65" s="96"/>
      <c r="CS65" s="96"/>
      <c r="CT65" s="96"/>
      <c r="CU65" s="96"/>
      <c r="CV65" s="96"/>
      <c r="CW65" s="96"/>
      <c r="CX65" s="96"/>
      <c r="CY65" s="96"/>
      <c r="CZ65" s="96"/>
      <c r="DA65" s="96"/>
      <c r="DB65" s="96"/>
      <c r="DC65" s="96"/>
      <c r="DD65" s="96"/>
      <c r="DE65" s="96"/>
      <c r="DF65" s="96"/>
      <c r="DG65" s="96"/>
      <c r="DH65" s="96"/>
      <c r="DI65" s="96"/>
      <c r="DJ65" s="96"/>
      <c r="DK65" s="96"/>
      <c r="DL65" s="96"/>
      <c r="DM65" s="96"/>
      <c r="DN65" s="96"/>
      <c r="DO65" s="96"/>
      <c r="DP65" s="96"/>
      <c r="DQ65" s="96"/>
      <c r="DR65" s="96"/>
      <c r="DS65" s="96"/>
      <c r="DT65" s="96"/>
      <c r="DU65" s="96"/>
      <c r="DV65" s="96"/>
      <c r="DW65" s="96"/>
      <c r="DX65" s="96"/>
      <c r="DY65" s="96"/>
      <c r="DZ65" s="96"/>
      <c r="EA65" s="96"/>
      <c r="EB65" s="96"/>
      <c r="EC65" s="96"/>
      <c r="ED65" s="96"/>
      <c r="EE65" s="96"/>
      <c r="EF65" s="96"/>
      <c r="EG65" s="96"/>
      <c r="EH65" s="96"/>
      <c r="EI65" s="96"/>
      <c r="EJ65" s="96"/>
      <c r="EK65" s="96"/>
      <c r="EL65" s="96"/>
      <c r="EM65" s="96"/>
      <c r="EN65" s="96"/>
      <c r="EO65" s="96"/>
      <c r="EP65" s="96"/>
      <c r="EQ65" s="96"/>
      <c r="ER65" s="96"/>
      <c r="ES65" s="96"/>
      <c r="ET65" s="96"/>
      <c r="EU65" s="96"/>
      <c r="EV65" s="96"/>
      <c r="EW65" s="96"/>
      <c r="EX65" s="96"/>
      <c r="EY65" s="96"/>
      <c r="EZ65" s="96"/>
      <c r="FA65" s="96"/>
      <c r="FB65" s="96"/>
      <c r="FC65" s="96"/>
      <c r="FD65" s="96"/>
      <c r="FE65" s="96"/>
      <c r="FF65" s="96"/>
      <c r="FG65" s="96"/>
      <c r="FH65" s="96"/>
      <c r="FI65" s="96"/>
      <c r="FJ65" s="96"/>
      <c r="FK65" s="96"/>
      <c r="FL65" s="96"/>
      <c r="FM65" s="96"/>
      <c r="FN65" s="96"/>
      <c r="FO65" s="96"/>
      <c r="FP65" s="96"/>
      <c r="FQ65" s="96"/>
      <c r="FR65" s="96"/>
      <c r="FS65" s="96"/>
      <c r="FT65" s="96"/>
      <c r="FU65" s="96"/>
      <c r="FV65" s="96"/>
      <c r="FW65" s="96"/>
      <c r="FX65" s="96"/>
      <c r="FY65" s="96"/>
      <c r="FZ65" s="96"/>
      <c r="GA65" s="96"/>
      <c r="GB65" s="96"/>
      <c r="GC65" s="96"/>
      <c r="GD65" s="96"/>
      <c r="GE65" s="96"/>
      <c r="GF65" s="96"/>
      <c r="GG65" s="96"/>
      <c r="GH65" s="96"/>
      <c r="GI65" s="96"/>
      <c r="GJ65" s="96"/>
      <c r="GK65" s="96"/>
      <c r="GL65" s="96"/>
      <c r="GM65" s="96"/>
      <c r="GN65" s="96"/>
      <c r="GO65" s="96"/>
      <c r="GP65" s="96"/>
      <c r="GQ65" s="96"/>
      <c r="GR65" s="96"/>
      <c r="GS65" s="96"/>
      <c r="GT65" s="96"/>
      <c r="GU65" s="96"/>
      <c r="GV65" s="96"/>
      <c r="GW65" s="96"/>
      <c r="GX65" s="96"/>
      <c r="GY65" s="96"/>
      <c r="GZ65" s="96"/>
      <c r="HA65" s="96"/>
      <c r="HB65" s="96"/>
      <c r="HC65" s="96"/>
      <c r="HD65" s="96"/>
      <c r="HE65" s="96"/>
      <c r="HF65" s="96"/>
      <c r="HG65" s="96"/>
      <c r="HH65" s="96"/>
      <c r="HI65" s="96"/>
      <c r="HJ65" s="96"/>
      <c r="HK65" s="96"/>
      <c r="HL65" s="96"/>
      <c r="HM65" s="96"/>
      <c r="HN65" s="96"/>
      <c r="HO65" s="96"/>
      <c r="HP65" s="96"/>
      <c r="HQ65" s="96"/>
      <c r="HR65" s="96"/>
      <c r="HS65" s="96"/>
      <c r="HT65" s="96"/>
      <c r="HU65" s="96"/>
      <c r="HV65" s="96"/>
      <c r="HW65" s="96"/>
      <c r="HX65" s="96"/>
      <c r="HY65" s="96"/>
      <c r="HZ65" s="96"/>
      <c r="IA65" s="96"/>
      <c r="IB65" s="96"/>
      <c r="IC65" s="96"/>
      <c r="ID65" s="96"/>
      <c r="IE65" s="96"/>
      <c r="IF65" s="96"/>
      <c r="IG65" s="96"/>
      <c r="IH65" s="96"/>
      <c r="II65" s="96"/>
      <c r="IJ65" s="96"/>
      <c r="IK65" s="96"/>
      <c r="IL65" s="96"/>
      <c r="IM65" s="96"/>
      <c r="IN65" s="96"/>
      <c r="IO65" s="96"/>
      <c r="IP65" s="96"/>
      <c r="IQ65" s="96"/>
      <c r="IR65" s="96"/>
      <c r="IS65" s="96"/>
      <c r="IT65" s="96"/>
      <c r="IU65" s="96"/>
      <c r="IV65" s="96"/>
      <c r="IW65" s="96"/>
    </row>
    <row r="66" customFormat="false" ht="15" hidden="false" customHeight="false" outlineLevel="0" collapsed="false">
      <c r="A66" s="124"/>
      <c r="B66" s="125"/>
      <c r="C66" s="28" t="s">
        <v>66</v>
      </c>
      <c r="D66" s="134" t="n">
        <f aca="false">SUM(D64:D65)</f>
        <v>110004</v>
      </c>
      <c r="E66" s="134" t="n">
        <f aca="false">SUM(E64:E65)</f>
        <v>121639</v>
      </c>
      <c r="F66" s="28" t="n">
        <f aca="false">SUM(F64:F65)</f>
        <v>2500</v>
      </c>
      <c r="G66" s="28" t="n">
        <f aca="false">SUM(G64:G65)</f>
        <v>2500</v>
      </c>
      <c r="H66" s="28" t="n">
        <f aca="false">SUM(H64:H65)</f>
        <v>2500</v>
      </c>
      <c r="I66" s="28" t="n">
        <f aca="false">SUM(I64:I65)</f>
        <v>2500</v>
      </c>
      <c r="J66" s="28" t="n">
        <f aca="false">SUM(J64:J65)</f>
        <v>2500</v>
      </c>
      <c r="K66" s="28" t="n">
        <f aca="false">SUM(K64:K65)</f>
        <v>2500</v>
      </c>
      <c r="L66" s="28" t="n">
        <f aca="false">SUM(L64:L65)</f>
        <v>2500</v>
      </c>
      <c r="M66" s="28" t="n">
        <f aca="false">SUM(M64:M65)</f>
        <v>2500</v>
      </c>
      <c r="N66" s="28" t="n">
        <f aca="false">SUM(N64:N65)</f>
        <v>2500</v>
      </c>
      <c r="O66" s="28" t="n">
        <f aca="false">SUM(O64:O65)</f>
        <v>2500</v>
      </c>
      <c r="P66" s="28" t="n">
        <f aca="false">SUM(P64:P65)</f>
        <v>2500</v>
      </c>
      <c r="Q66" s="28" t="n">
        <f aca="false">SUM(Q64:Q65)</f>
        <v>2500</v>
      </c>
      <c r="R66" s="135" t="n">
        <f aca="false">SUM(F66:Q66)</f>
        <v>30000</v>
      </c>
      <c r="S66" s="135" t="n">
        <f aca="false">SUM(S64:S65)</f>
        <v>30900</v>
      </c>
      <c r="T66" s="135" t="n">
        <f aca="false">SUM(T64:T65)</f>
        <v>32445</v>
      </c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  <c r="BW66" s="28"/>
      <c r="BX66" s="28"/>
      <c r="BY66" s="28"/>
      <c r="BZ66" s="28"/>
      <c r="CA66" s="28"/>
      <c r="CB66" s="28"/>
      <c r="CC66" s="28"/>
      <c r="CD66" s="28"/>
      <c r="CE66" s="28"/>
      <c r="CF66" s="28"/>
      <c r="CG66" s="28"/>
      <c r="CH66" s="28"/>
      <c r="CI66" s="28"/>
      <c r="CJ66" s="28"/>
      <c r="CK66" s="28"/>
      <c r="CL66" s="28"/>
      <c r="CM66" s="28"/>
      <c r="CN66" s="28"/>
      <c r="CO66" s="28"/>
      <c r="CP66" s="28"/>
      <c r="CQ66" s="28"/>
      <c r="CR66" s="28"/>
      <c r="CS66" s="28"/>
      <c r="CT66" s="28"/>
      <c r="CU66" s="28"/>
      <c r="CV66" s="28"/>
      <c r="CW66" s="28"/>
      <c r="CX66" s="28"/>
      <c r="CY66" s="28"/>
      <c r="CZ66" s="28"/>
      <c r="DA66" s="28"/>
      <c r="DB66" s="28"/>
      <c r="DC66" s="28"/>
      <c r="DD66" s="28"/>
      <c r="DE66" s="28"/>
      <c r="DF66" s="28"/>
      <c r="DG66" s="28"/>
      <c r="DH66" s="28"/>
      <c r="DI66" s="28"/>
      <c r="DJ66" s="28"/>
      <c r="DK66" s="28"/>
      <c r="DL66" s="28"/>
      <c r="DM66" s="28"/>
      <c r="DN66" s="28"/>
      <c r="DO66" s="28"/>
      <c r="DP66" s="28"/>
      <c r="DQ66" s="28"/>
      <c r="DR66" s="28"/>
      <c r="DS66" s="28"/>
      <c r="DT66" s="28"/>
      <c r="DU66" s="28"/>
      <c r="DV66" s="28"/>
      <c r="DW66" s="28"/>
      <c r="DX66" s="28"/>
      <c r="DY66" s="28"/>
      <c r="DZ66" s="28"/>
      <c r="EA66" s="28"/>
      <c r="EB66" s="28"/>
      <c r="EC66" s="28"/>
      <c r="ED66" s="28"/>
      <c r="EE66" s="28"/>
      <c r="EF66" s="28"/>
      <c r="EG66" s="28"/>
      <c r="EH66" s="28"/>
      <c r="EI66" s="28"/>
      <c r="EJ66" s="28"/>
      <c r="EK66" s="28"/>
      <c r="EL66" s="28"/>
      <c r="EM66" s="28"/>
      <c r="EN66" s="28"/>
      <c r="EO66" s="28"/>
      <c r="EP66" s="28"/>
      <c r="EQ66" s="28"/>
      <c r="ER66" s="28"/>
      <c r="ES66" s="28"/>
      <c r="ET66" s="28"/>
      <c r="EU66" s="28"/>
      <c r="EV66" s="28"/>
      <c r="EW66" s="28"/>
      <c r="EX66" s="28"/>
      <c r="EY66" s="28"/>
      <c r="EZ66" s="28"/>
      <c r="FA66" s="28"/>
      <c r="FB66" s="28"/>
      <c r="FC66" s="28"/>
      <c r="FD66" s="28"/>
      <c r="FE66" s="28"/>
      <c r="FF66" s="28"/>
      <c r="FG66" s="28"/>
      <c r="FH66" s="28"/>
      <c r="FI66" s="28"/>
      <c r="FJ66" s="28"/>
      <c r="FK66" s="28"/>
      <c r="FL66" s="28"/>
      <c r="FM66" s="28"/>
      <c r="FN66" s="28"/>
      <c r="FO66" s="28"/>
      <c r="FP66" s="28"/>
      <c r="FQ66" s="28"/>
      <c r="FR66" s="28"/>
      <c r="FS66" s="28"/>
      <c r="FT66" s="28"/>
      <c r="FU66" s="28"/>
      <c r="FV66" s="28"/>
      <c r="FW66" s="28"/>
      <c r="FX66" s="28"/>
      <c r="FY66" s="28"/>
      <c r="FZ66" s="28"/>
      <c r="GA66" s="28"/>
      <c r="GB66" s="28"/>
      <c r="GC66" s="28"/>
      <c r="GD66" s="28"/>
      <c r="GE66" s="28"/>
      <c r="GF66" s="28"/>
      <c r="GG66" s="28"/>
      <c r="GH66" s="28"/>
      <c r="GI66" s="28"/>
      <c r="GJ66" s="28"/>
      <c r="GK66" s="28"/>
      <c r="GL66" s="28"/>
      <c r="GM66" s="28"/>
      <c r="GN66" s="28"/>
      <c r="GO66" s="28"/>
      <c r="GP66" s="28"/>
      <c r="GQ66" s="28"/>
      <c r="GR66" s="28"/>
      <c r="GS66" s="28"/>
      <c r="GT66" s="28"/>
      <c r="GU66" s="28"/>
      <c r="GV66" s="28"/>
      <c r="GW66" s="28"/>
      <c r="GX66" s="28"/>
      <c r="GY66" s="28"/>
      <c r="GZ66" s="28"/>
      <c r="HA66" s="28"/>
      <c r="HB66" s="28"/>
      <c r="HC66" s="28"/>
      <c r="HD66" s="28"/>
      <c r="HE66" s="28"/>
      <c r="HF66" s="28"/>
      <c r="HG66" s="28"/>
      <c r="HH66" s="28"/>
      <c r="HI66" s="28"/>
      <c r="HJ66" s="28"/>
      <c r="HK66" s="28"/>
      <c r="HL66" s="28"/>
      <c r="HM66" s="28"/>
      <c r="HN66" s="28"/>
      <c r="HO66" s="28"/>
      <c r="HP66" s="28"/>
      <c r="HQ66" s="28"/>
      <c r="HR66" s="28"/>
      <c r="HS66" s="28"/>
      <c r="HT66" s="28"/>
      <c r="HU66" s="28"/>
      <c r="HV66" s="28"/>
      <c r="HW66" s="28"/>
      <c r="HX66" s="28"/>
      <c r="HY66" s="28"/>
      <c r="HZ66" s="28"/>
      <c r="IA66" s="28"/>
      <c r="IB66" s="28"/>
      <c r="IC66" s="28"/>
      <c r="ID66" s="28"/>
      <c r="IE66" s="28"/>
      <c r="IF66" s="28"/>
      <c r="IG66" s="28"/>
      <c r="IH66" s="28"/>
      <c r="II66" s="28"/>
      <c r="IJ66" s="28"/>
      <c r="IK66" s="28"/>
      <c r="IL66" s="28"/>
      <c r="IM66" s="28"/>
      <c r="IN66" s="28"/>
      <c r="IO66" s="28"/>
      <c r="IP66" s="28"/>
      <c r="IQ66" s="28"/>
      <c r="IR66" s="28"/>
      <c r="IS66" s="28"/>
      <c r="IT66" s="28"/>
      <c r="IU66" s="28"/>
      <c r="IV66" s="28"/>
      <c r="IW66" s="28"/>
    </row>
    <row r="67" customFormat="false" ht="15" hidden="false" customHeight="false" outlineLevel="0" collapsed="false">
      <c r="A67" s="108" t="s">
        <v>137</v>
      </c>
      <c r="B67" s="109" t="n">
        <v>52004000</v>
      </c>
      <c r="C67" s="0" t="s">
        <v>138</v>
      </c>
      <c r="D67" s="100"/>
      <c r="E67" s="100"/>
      <c r="F67" s="110"/>
      <c r="G67" s="110"/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07"/>
      <c r="S67" s="107"/>
      <c r="T67" s="107"/>
    </row>
    <row r="68" customFormat="false" ht="15" hidden="false" customHeight="false" outlineLevel="0" collapsed="false">
      <c r="A68" s="117"/>
      <c r="B68" s="118"/>
      <c r="C68" s="96" t="s">
        <v>78</v>
      </c>
      <c r="D68" s="100" t="n">
        <v>1000</v>
      </c>
      <c r="E68" s="100" t="n">
        <v>0</v>
      </c>
      <c r="F68" s="119" t="n">
        <f aca="false">1026/12</f>
        <v>85.5</v>
      </c>
      <c r="G68" s="119" t="n">
        <v>85.5</v>
      </c>
      <c r="H68" s="119" t="n">
        <v>85.5</v>
      </c>
      <c r="I68" s="119" t="n">
        <v>85.5</v>
      </c>
      <c r="J68" s="119" t="n">
        <v>85.5</v>
      </c>
      <c r="K68" s="119" t="n">
        <v>85.5</v>
      </c>
      <c r="L68" s="119" t="n">
        <v>85.5</v>
      </c>
      <c r="M68" s="119" t="n">
        <v>85.5</v>
      </c>
      <c r="N68" s="119" t="n">
        <v>85.5</v>
      </c>
      <c r="O68" s="119" t="n">
        <v>85.5</v>
      </c>
      <c r="P68" s="119" t="n">
        <v>85.5</v>
      </c>
      <c r="Q68" s="119" t="n">
        <v>85.5</v>
      </c>
      <c r="R68" s="81" t="n">
        <f aca="false">SUM(F68:Q68)</f>
        <v>1026</v>
      </c>
      <c r="S68" s="120" t="n">
        <v>1057</v>
      </c>
      <c r="T68" s="151" t="n">
        <f aca="false">ROUND(S68*1.05,0)</f>
        <v>1110</v>
      </c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96"/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  <c r="CR68" s="96"/>
      <c r="CS68" s="96"/>
      <c r="CT68" s="96"/>
      <c r="CU68" s="96"/>
      <c r="CV68" s="96"/>
      <c r="CW68" s="96"/>
      <c r="CX68" s="96"/>
      <c r="CY68" s="96"/>
      <c r="CZ68" s="96"/>
      <c r="DA68" s="96"/>
      <c r="DB68" s="96"/>
      <c r="DC68" s="96"/>
      <c r="DD68" s="96"/>
      <c r="DE68" s="96"/>
      <c r="DF68" s="96"/>
      <c r="DG68" s="96"/>
      <c r="DH68" s="96"/>
      <c r="DI68" s="96"/>
      <c r="DJ68" s="96"/>
      <c r="DK68" s="96"/>
      <c r="DL68" s="96"/>
      <c r="DM68" s="96"/>
      <c r="DN68" s="96"/>
      <c r="DO68" s="96"/>
      <c r="DP68" s="96"/>
      <c r="DQ68" s="96"/>
      <c r="DR68" s="96"/>
      <c r="DS68" s="96"/>
      <c r="DT68" s="96"/>
      <c r="DU68" s="96"/>
      <c r="DV68" s="96"/>
      <c r="DW68" s="96"/>
      <c r="DX68" s="96"/>
      <c r="DY68" s="96"/>
      <c r="DZ68" s="96"/>
      <c r="EA68" s="96"/>
      <c r="EB68" s="96"/>
      <c r="EC68" s="96"/>
      <c r="ED68" s="96"/>
      <c r="EE68" s="96"/>
      <c r="EF68" s="96"/>
      <c r="EG68" s="96"/>
      <c r="EH68" s="96"/>
      <c r="EI68" s="96"/>
      <c r="EJ68" s="96"/>
      <c r="EK68" s="96"/>
      <c r="EL68" s="96"/>
      <c r="EM68" s="96"/>
      <c r="EN68" s="96"/>
      <c r="EO68" s="96"/>
      <c r="EP68" s="96"/>
      <c r="EQ68" s="96"/>
      <c r="ER68" s="96"/>
      <c r="ES68" s="96"/>
      <c r="ET68" s="96"/>
      <c r="EU68" s="96"/>
      <c r="EV68" s="96"/>
      <c r="EW68" s="96"/>
      <c r="EX68" s="96"/>
      <c r="EY68" s="96"/>
      <c r="EZ68" s="96"/>
      <c r="FA68" s="96"/>
      <c r="FB68" s="96"/>
      <c r="FC68" s="96"/>
      <c r="FD68" s="96"/>
      <c r="FE68" s="96"/>
      <c r="FF68" s="96"/>
      <c r="FG68" s="96"/>
      <c r="FH68" s="96"/>
      <c r="FI68" s="96"/>
      <c r="FJ68" s="96"/>
      <c r="FK68" s="96"/>
      <c r="FL68" s="96"/>
      <c r="FM68" s="96"/>
      <c r="FN68" s="96"/>
      <c r="FO68" s="96"/>
      <c r="FP68" s="96"/>
      <c r="FQ68" s="96"/>
      <c r="FR68" s="96"/>
      <c r="FS68" s="96"/>
      <c r="FT68" s="96"/>
      <c r="FU68" s="96"/>
      <c r="FV68" s="96"/>
      <c r="FW68" s="96"/>
      <c r="FX68" s="96"/>
      <c r="FY68" s="96"/>
      <c r="FZ68" s="96"/>
      <c r="GA68" s="96"/>
      <c r="GB68" s="96"/>
      <c r="GC68" s="96"/>
      <c r="GD68" s="96"/>
      <c r="GE68" s="96"/>
      <c r="GF68" s="96"/>
      <c r="GG68" s="96"/>
      <c r="GH68" s="96"/>
      <c r="GI68" s="96"/>
      <c r="GJ68" s="96"/>
      <c r="GK68" s="96"/>
      <c r="GL68" s="96"/>
      <c r="GM68" s="96"/>
      <c r="GN68" s="96"/>
      <c r="GO68" s="96"/>
      <c r="GP68" s="96"/>
      <c r="GQ68" s="96"/>
      <c r="GR68" s="96"/>
      <c r="GS68" s="96"/>
      <c r="GT68" s="96"/>
      <c r="GU68" s="96"/>
      <c r="GV68" s="96"/>
      <c r="GW68" s="96"/>
      <c r="GX68" s="96"/>
      <c r="GY68" s="96"/>
      <c r="GZ68" s="96"/>
      <c r="HA68" s="96"/>
      <c r="HB68" s="96"/>
      <c r="HC68" s="96"/>
      <c r="HD68" s="96"/>
      <c r="HE68" s="96"/>
      <c r="HF68" s="96"/>
      <c r="HG68" s="96"/>
      <c r="HH68" s="96"/>
      <c r="HI68" s="96"/>
      <c r="HJ68" s="96"/>
      <c r="HK68" s="96"/>
      <c r="HL68" s="96"/>
      <c r="HM68" s="96"/>
      <c r="HN68" s="96"/>
      <c r="HO68" s="96"/>
      <c r="HP68" s="96"/>
      <c r="HQ68" s="96"/>
      <c r="HR68" s="96"/>
      <c r="HS68" s="96"/>
      <c r="HT68" s="96"/>
      <c r="HU68" s="96"/>
      <c r="HV68" s="96"/>
      <c r="HW68" s="96"/>
      <c r="HX68" s="96"/>
      <c r="HY68" s="96"/>
      <c r="HZ68" s="96"/>
      <c r="IA68" s="96"/>
      <c r="IB68" s="96"/>
      <c r="IC68" s="96"/>
      <c r="ID68" s="96"/>
      <c r="IE68" s="96"/>
      <c r="IF68" s="96"/>
      <c r="IG68" s="96"/>
      <c r="IH68" s="96"/>
      <c r="II68" s="96"/>
      <c r="IJ68" s="96"/>
      <c r="IK68" s="96"/>
      <c r="IL68" s="96"/>
      <c r="IM68" s="96"/>
      <c r="IN68" s="96"/>
      <c r="IO68" s="96"/>
      <c r="IP68" s="96"/>
      <c r="IQ68" s="96"/>
      <c r="IR68" s="96"/>
      <c r="IS68" s="96"/>
      <c r="IT68" s="96"/>
      <c r="IU68" s="96"/>
      <c r="IV68" s="96"/>
      <c r="IW68" s="96"/>
    </row>
    <row r="69" customFormat="false" ht="15" hidden="false" customHeight="false" outlineLevel="0" collapsed="false">
      <c r="A69" s="117"/>
      <c r="B69" s="118"/>
      <c r="C69" s="96" t="s">
        <v>78</v>
      </c>
      <c r="D69" s="121" t="n">
        <v>996</v>
      </c>
      <c r="E69" s="121" t="n">
        <v>0</v>
      </c>
      <c r="F69" s="122" t="n">
        <v>0</v>
      </c>
      <c r="G69" s="122" t="n">
        <v>0</v>
      </c>
      <c r="H69" s="122" t="n">
        <v>0</v>
      </c>
      <c r="I69" s="122" t="n">
        <v>0</v>
      </c>
      <c r="J69" s="122" t="n">
        <v>0</v>
      </c>
      <c r="K69" s="122" t="n">
        <v>0</v>
      </c>
      <c r="L69" s="122" t="n">
        <v>0</v>
      </c>
      <c r="M69" s="122" t="n">
        <v>0</v>
      </c>
      <c r="N69" s="122" t="n">
        <v>0</v>
      </c>
      <c r="O69" s="122" t="n">
        <v>0</v>
      </c>
      <c r="P69" s="122" t="n">
        <v>0</v>
      </c>
      <c r="Q69" s="122" t="n">
        <v>0</v>
      </c>
      <c r="R69" s="123" t="n">
        <f aca="false">SUM(F69:Q69)</f>
        <v>0</v>
      </c>
      <c r="S69" s="133" t="n">
        <f aca="false">ROUND(R69*1.05,0)</f>
        <v>0</v>
      </c>
      <c r="T69" s="133" t="n">
        <f aca="false">ROUND(S69*1.05,0)</f>
        <v>0</v>
      </c>
      <c r="U69" s="96"/>
      <c r="V69" s="96"/>
      <c r="W69" s="96"/>
      <c r="X69" s="96"/>
      <c r="Y69" s="96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  <c r="BY69" s="96"/>
      <c r="BZ69" s="96"/>
      <c r="CA69" s="96"/>
      <c r="CB69" s="96"/>
      <c r="CC69" s="96"/>
      <c r="CD69" s="96"/>
      <c r="CE69" s="96"/>
      <c r="CF69" s="96"/>
      <c r="CG69" s="96"/>
      <c r="CH69" s="96"/>
      <c r="CI69" s="96"/>
      <c r="CJ69" s="96"/>
      <c r="CK69" s="96"/>
      <c r="CL69" s="96"/>
      <c r="CM69" s="96"/>
      <c r="CN69" s="96"/>
      <c r="CO69" s="96"/>
      <c r="CP69" s="96"/>
      <c r="CQ69" s="96"/>
      <c r="CR69" s="96"/>
      <c r="CS69" s="96"/>
      <c r="CT69" s="96"/>
      <c r="CU69" s="96"/>
      <c r="CV69" s="96"/>
      <c r="CW69" s="96"/>
      <c r="CX69" s="96"/>
      <c r="CY69" s="96"/>
      <c r="CZ69" s="96"/>
      <c r="DA69" s="96"/>
      <c r="DB69" s="96"/>
      <c r="DC69" s="96"/>
      <c r="DD69" s="96"/>
      <c r="DE69" s="96"/>
      <c r="DF69" s="96"/>
      <c r="DG69" s="96"/>
      <c r="DH69" s="96"/>
      <c r="DI69" s="96"/>
      <c r="DJ69" s="96"/>
      <c r="DK69" s="96"/>
      <c r="DL69" s="96"/>
      <c r="DM69" s="96"/>
      <c r="DN69" s="96"/>
      <c r="DO69" s="96"/>
      <c r="DP69" s="96"/>
      <c r="DQ69" s="96"/>
      <c r="DR69" s="96"/>
      <c r="DS69" s="96"/>
      <c r="DT69" s="96"/>
      <c r="DU69" s="96"/>
      <c r="DV69" s="96"/>
      <c r="DW69" s="96"/>
      <c r="DX69" s="96"/>
      <c r="DY69" s="96"/>
      <c r="DZ69" s="96"/>
      <c r="EA69" s="96"/>
      <c r="EB69" s="96"/>
      <c r="EC69" s="96"/>
      <c r="ED69" s="96"/>
      <c r="EE69" s="96"/>
      <c r="EF69" s="96"/>
      <c r="EG69" s="96"/>
      <c r="EH69" s="96"/>
      <c r="EI69" s="96"/>
      <c r="EJ69" s="96"/>
      <c r="EK69" s="96"/>
      <c r="EL69" s="96"/>
      <c r="EM69" s="96"/>
      <c r="EN69" s="96"/>
      <c r="EO69" s="96"/>
      <c r="EP69" s="96"/>
      <c r="EQ69" s="96"/>
      <c r="ER69" s="96"/>
      <c r="ES69" s="96"/>
      <c r="ET69" s="96"/>
      <c r="EU69" s="96"/>
      <c r="EV69" s="96"/>
      <c r="EW69" s="96"/>
      <c r="EX69" s="96"/>
      <c r="EY69" s="96"/>
      <c r="EZ69" s="96"/>
      <c r="FA69" s="96"/>
      <c r="FB69" s="96"/>
      <c r="FC69" s="96"/>
      <c r="FD69" s="96"/>
      <c r="FE69" s="96"/>
      <c r="FF69" s="96"/>
      <c r="FG69" s="96"/>
      <c r="FH69" s="96"/>
      <c r="FI69" s="96"/>
      <c r="FJ69" s="96"/>
      <c r="FK69" s="96"/>
      <c r="FL69" s="96"/>
      <c r="FM69" s="96"/>
      <c r="FN69" s="96"/>
      <c r="FO69" s="96"/>
      <c r="FP69" s="96"/>
      <c r="FQ69" s="96"/>
      <c r="FR69" s="96"/>
      <c r="FS69" s="96"/>
      <c r="FT69" s="96"/>
      <c r="FU69" s="96"/>
      <c r="FV69" s="96"/>
      <c r="FW69" s="96"/>
      <c r="FX69" s="96"/>
      <c r="FY69" s="96"/>
      <c r="FZ69" s="96"/>
      <c r="GA69" s="96"/>
      <c r="GB69" s="96"/>
      <c r="GC69" s="96"/>
      <c r="GD69" s="96"/>
      <c r="GE69" s="96"/>
      <c r="GF69" s="96"/>
      <c r="GG69" s="96"/>
      <c r="GH69" s="96"/>
      <c r="GI69" s="96"/>
      <c r="GJ69" s="96"/>
      <c r="GK69" s="96"/>
      <c r="GL69" s="96"/>
      <c r="GM69" s="96"/>
      <c r="GN69" s="96"/>
      <c r="GO69" s="96"/>
      <c r="GP69" s="96"/>
      <c r="GQ69" s="96"/>
      <c r="GR69" s="96"/>
      <c r="GS69" s="96"/>
      <c r="GT69" s="96"/>
      <c r="GU69" s="96"/>
      <c r="GV69" s="96"/>
      <c r="GW69" s="96"/>
      <c r="GX69" s="96"/>
      <c r="GY69" s="96"/>
      <c r="GZ69" s="96"/>
      <c r="HA69" s="96"/>
      <c r="HB69" s="96"/>
      <c r="HC69" s="96"/>
      <c r="HD69" s="96"/>
      <c r="HE69" s="96"/>
      <c r="HF69" s="96"/>
      <c r="HG69" s="96"/>
      <c r="HH69" s="96"/>
      <c r="HI69" s="96"/>
      <c r="HJ69" s="96"/>
      <c r="HK69" s="96"/>
      <c r="HL69" s="96"/>
      <c r="HM69" s="96"/>
      <c r="HN69" s="96"/>
      <c r="HO69" s="96"/>
      <c r="HP69" s="96"/>
      <c r="HQ69" s="96"/>
      <c r="HR69" s="96"/>
      <c r="HS69" s="96"/>
      <c r="HT69" s="96"/>
      <c r="HU69" s="96"/>
      <c r="HV69" s="96"/>
      <c r="HW69" s="96"/>
      <c r="HX69" s="96"/>
      <c r="HY69" s="96"/>
      <c r="HZ69" s="96"/>
      <c r="IA69" s="96"/>
      <c r="IB69" s="96"/>
      <c r="IC69" s="96"/>
      <c r="ID69" s="96"/>
      <c r="IE69" s="96"/>
      <c r="IF69" s="96"/>
      <c r="IG69" s="96"/>
      <c r="IH69" s="96"/>
      <c r="II69" s="96"/>
      <c r="IJ69" s="96"/>
      <c r="IK69" s="96"/>
      <c r="IL69" s="96"/>
      <c r="IM69" s="96"/>
      <c r="IN69" s="96"/>
      <c r="IO69" s="96"/>
      <c r="IP69" s="96"/>
      <c r="IQ69" s="96"/>
      <c r="IR69" s="96"/>
      <c r="IS69" s="96"/>
      <c r="IT69" s="96"/>
      <c r="IU69" s="96"/>
      <c r="IV69" s="96"/>
      <c r="IW69" s="96"/>
    </row>
    <row r="70" customFormat="false" ht="15" hidden="false" customHeight="false" outlineLevel="0" collapsed="false">
      <c r="A70" s="124"/>
      <c r="B70" s="125"/>
      <c r="C70" s="28" t="s">
        <v>66</v>
      </c>
      <c r="D70" s="134" t="n">
        <f aca="false">SUM(D68:D69)</f>
        <v>1996</v>
      </c>
      <c r="E70" s="134" t="n">
        <f aca="false">SUM(E68:E69)</f>
        <v>0</v>
      </c>
      <c r="F70" s="28" t="n">
        <f aca="false">SUM(F68:F69)</f>
        <v>85.5</v>
      </c>
      <c r="G70" s="28" t="n">
        <f aca="false">SUM(G68:G69)</f>
        <v>85.5</v>
      </c>
      <c r="H70" s="28" t="n">
        <f aca="false">SUM(H68:H69)</f>
        <v>85.5</v>
      </c>
      <c r="I70" s="28" t="n">
        <f aca="false">SUM(I68:I69)</f>
        <v>85.5</v>
      </c>
      <c r="J70" s="28" t="n">
        <f aca="false">SUM(J68:J69)</f>
        <v>85.5</v>
      </c>
      <c r="K70" s="28" t="n">
        <f aca="false">SUM(K68:K69)</f>
        <v>85.5</v>
      </c>
      <c r="L70" s="28" t="n">
        <f aca="false">SUM(L68:L69)</f>
        <v>85.5</v>
      </c>
      <c r="M70" s="28" t="n">
        <f aca="false">SUM(M68:M69)</f>
        <v>85.5</v>
      </c>
      <c r="N70" s="28" t="n">
        <f aca="false">SUM(N68:N69)</f>
        <v>85.5</v>
      </c>
      <c r="O70" s="28" t="n">
        <f aca="false">SUM(O68:O69)</f>
        <v>85.5</v>
      </c>
      <c r="P70" s="28" t="n">
        <f aca="false">SUM(P68:P69)</f>
        <v>85.5</v>
      </c>
      <c r="Q70" s="28" t="n">
        <f aca="false">SUM(Q68:Q69)</f>
        <v>85.5</v>
      </c>
      <c r="R70" s="135" t="n">
        <f aca="false">SUM(F70:Q70)</f>
        <v>1026</v>
      </c>
      <c r="S70" s="135" t="n">
        <f aca="false">SUM(S68:S69)</f>
        <v>1057</v>
      </c>
      <c r="T70" s="135" t="n">
        <f aca="false">SUM(T68:T69)</f>
        <v>1110</v>
      </c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8"/>
      <c r="BT70" s="28"/>
      <c r="BU70" s="28"/>
      <c r="BV70" s="28"/>
      <c r="BW70" s="28"/>
      <c r="BX70" s="28"/>
      <c r="BY70" s="28"/>
      <c r="BZ70" s="28"/>
      <c r="CA70" s="28"/>
      <c r="CB70" s="28"/>
      <c r="CC70" s="28"/>
      <c r="CD70" s="28"/>
      <c r="CE70" s="28"/>
      <c r="CF70" s="28"/>
      <c r="CG70" s="28"/>
      <c r="CH70" s="28"/>
      <c r="CI70" s="28"/>
      <c r="CJ70" s="28"/>
      <c r="CK70" s="28"/>
      <c r="CL70" s="28"/>
      <c r="CM70" s="28"/>
      <c r="CN70" s="28"/>
      <c r="CO70" s="28"/>
      <c r="CP70" s="28"/>
      <c r="CQ70" s="28"/>
      <c r="CR70" s="28"/>
      <c r="CS70" s="28"/>
      <c r="CT70" s="28"/>
      <c r="CU70" s="28"/>
      <c r="CV70" s="28"/>
      <c r="CW70" s="28"/>
      <c r="CX70" s="28"/>
      <c r="CY70" s="28"/>
      <c r="CZ70" s="28"/>
      <c r="DA70" s="28"/>
      <c r="DB70" s="28"/>
      <c r="DC70" s="28"/>
      <c r="DD70" s="28"/>
      <c r="DE70" s="28"/>
      <c r="DF70" s="28"/>
      <c r="DG70" s="28"/>
      <c r="DH70" s="28"/>
      <c r="DI70" s="28"/>
      <c r="DJ70" s="28"/>
      <c r="DK70" s="28"/>
      <c r="DL70" s="28"/>
      <c r="DM70" s="28"/>
      <c r="DN70" s="28"/>
      <c r="DO70" s="28"/>
      <c r="DP70" s="28"/>
      <c r="DQ70" s="28"/>
      <c r="DR70" s="28"/>
      <c r="DS70" s="28"/>
      <c r="DT70" s="28"/>
      <c r="DU70" s="28"/>
      <c r="DV70" s="28"/>
      <c r="DW70" s="28"/>
      <c r="DX70" s="28"/>
      <c r="DY70" s="28"/>
      <c r="DZ70" s="28"/>
      <c r="EA70" s="28"/>
      <c r="EB70" s="28"/>
      <c r="EC70" s="28"/>
      <c r="ED70" s="28"/>
      <c r="EE70" s="28"/>
      <c r="EF70" s="28"/>
      <c r="EG70" s="28"/>
      <c r="EH70" s="28"/>
      <c r="EI70" s="28"/>
      <c r="EJ70" s="28"/>
      <c r="EK70" s="28"/>
      <c r="EL70" s="28"/>
      <c r="EM70" s="28"/>
      <c r="EN70" s="28"/>
      <c r="EO70" s="28"/>
      <c r="EP70" s="28"/>
      <c r="EQ70" s="28"/>
      <c r="ER70" s="28"/>
      <c r="ES70" s="28"/>
      <c r="ET70" s="28"/>
      <c r="EU70" s="28"/>
      <c r="EV70" s="28"/>
      <c r="EW70" s="28"/>
      <c r="EX70" s="28"/>
      <c r="EY70" s="28"/>
      <c r="EZ70" s="28"/>
      <c r="FA70" s="28"/>
      <c r="FB70" s="28"/>
      <c r="FC70" s="28"/>
      <c r="FD70" s="28"/>
      <c r="FE70" s="28"/>
      <c r="FF70" s="28"/>
      <c r="FG70" s="28"/>
      <c r="FH70" s="28"/>
      <c r="FI70" s="28"/>
      <c r="FJ70" s="28"/>
      <c r="FK70" s="28"/>
      <c r="FL70" s="28"/>
      <c r="FM70" s="28"/>
      <c r="FN70" s="28"/>
      <c r="FO70" s="28"/>
      <c r="FP70" s="28"/>
      <c r="FQ70" s="28"/>
      <c r="FR70" s="28"/>
      <c r="FS70" s="28"/>
      <c r="FT70" s="28"/>
      <c r="FU70" s="28"/>
      <c r="FV70" s="28"/>
      <c r="FW70" s="28"/>
      <c r="FX70" s="28"/>
      <c r="FY70" s="28"/>
      <c r="FZ70" s="28"/>
      <c r="GA70" s="28"/>
      <c r="GB70" s="28"/>
      <c r="GC70" s="28"/>
      <c r="GD70" s="28"/>
      <c r="GE70" s="28"/>
      <c r="GF70" s="28"/>
      <c r="GG70" s="28"/>
      <c r="GH70" s="28"/>
      <c r="GI70" s="28"/>
      <c r="GJ70" s="28"/>
      <c r="GK70" s="28"/>
      <c r="GL70" s="28"/>
      <c r="GM70" s="28"/>
      <c r="GN70" s="28"/>
      <c r="GO70" s="28"/>
      <c r="GP70" s="28"/>
      <c r="GQ70" s="28"/>
      <c r="GR70" s="28"/>
      <c r="GS70" s="28"/>
      <c r="GT70" s="28"/>
      <c r="GU70" s="28"/>
      <c r="GV70" s="28"/>
      <c r="GW70" s="28"/>
      <c r="GX70" s="28"/>
      <c r="GY70" s="28"/>
      <c r="GZ70" s="28"/>
      <c r="HA70" s="28"/>
      <c r="HB70" s="28"/>
      <c r="HC70" s="28"/>
      <c r="HD70" s="28"/>
      <c r="HE70" s="28"/>
      <c r="HF70" s="28"/>
      <c r="HG70" s="28"/>
      <c r="HH70" s="28"/>
      <c r="HI70" s="28"/>
      <c r="HJ70" s="28"/>
      <c r="HK70" s="28"/>
      <c r="HL70" s="28"/>
      <c r="HM70" s="28"/>
      <c r="HN70" s="28"/>
      <c r="HO70" s="28"/>
      <c r="HP70" s="28"/>
      <c r="HQ70" s="28"/>
      <c r="HR70" s="28"/>
      <c r="HS70" s="28"/>
      <c r="HT70" s="28"/>
      <c r="HU70" s="28"/>
      <c r="HV70" s="28"/>
      <c r="HW70" s="28"/>
      <c r="HX70" s="28"/>
      <c r="HY70" s="28"/>
      <c r="HZ70" s="28"/>
      <c r="IA70" s="28"/>
      <c r="IB70" s="28"/>
      <c r="IC70" s="28"/>
      <c r="ID70" s="28"/>
      <c r="IE70" s="28"/>
      <c r="IF70" s="28"/>
      <c r="IG70" s="28"/>
      <c r="IH70" s="28"/>
      <c r="II70" s="28"/>
      <c r="IJ70" s="28"/>
      <c r="IK70" s="28"/>
      <c r="IL70" s="28"/>
      <c r="IM70" s="28"/>
      <c r="IN70" s="28"/>
      <c r="IO70" s="28"/>
      <c r="IP70" s="28"/>
      <c r="IQ70" s="28"/>
      <c r="IR70" s="28"/>
      <c r="IS70" s="28"/>
      <c r="IT70" s="28"/>
      <c r="IU70" s="28"/>
      <c r="IV70" s="28"/>
      <c r="IW70" s="28"/>
    </row>
    <row r="71" customFormat="false" ht="15" hidden="false" customHeight="false" outlineLevel="0" collapsed="false">
      <c r="A71" s="108" t="s">
        <v>139</v>
      </c>
      <c r="B71" s="109" t="n">
        <v>52004500</v>
      </c>
      <c r="C71" s="0" t="s">
        <v>140</v>
      </c>
      <c r="D71" s="100"/>
      <c r="E71" s="100"/>
      <c r="F71" s="110"/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07"/>
      <c r="S71" s="107"/>
      <c r="T71" s="107"/>
    </row>
    <row r="72" customFormat="false" ht="15" hidden="false" customHeight="false" outlineLevel="0" collapsed="false">
      <c r="A72" s="117"/>
      <c r="B72" s="118"/>
      <c r="C72" s="96" t="s">
        <v>78</v>
      </c>
      <c r="D72" s="100" t="n">
        <v>0</v>
      </c>
      <c r="E72" s="100" t="n">
        <v>78172</v>
      </c>
      <c r="F72" s="119" t="n">
        <f aca="false">160000/12</f>
        <v>13333.3333333333</v>
      </c>
      <c r="G72" s="119" t="n">
        <v>13333.3333333333</v>
      </c>
      <c r="H72" s="119" t="n">
        <v>13333.3333333333</v>
      </c>
      <c r="I72" s="119" t="n">
        <v>13333.3333333333</v>
      </c>
      <c r="J72" s="119" t="n">
        <v>13333.3333333333</v>
      </c>
      <c r="K72" s="119" t="n">
        <v>13333.3333333333</v>
      </c>
      <c r="L72" s="119" t="n">
        <v>13333.3333333333</v>
      </c>
      <c r="M72" s="119" t="n">
        <v>13333.3333333333</v>
      </c>
      <c r="N72" s="119" t="n">
        <v>13333.3333333333</v>
      </c>
      <c r="O72" s="119" t="n">
        <v>13333.3333333333</v>
      </c>
      <c r="P72" s="119" t="n">
        <v>13333.3333333333</v>
      </c>
      <c r="Q72" s="119" t="n">
        <v>13333.3333333333</v>
      </c>
      <c r="R72" s="81" t="n">
        <f aca="false">SUM(F72:Q72)</f>
        <v>160000</v>
      </c>
      <c r="S72" s="120" t="n">
        <v>164800</v>
      </c>
      <c r="T72" s="151" t="n">
        <f aca="false">ROUND(S72*1.05,0)</f>
        <v>173040</v>
      </c>
      <c r="U72" s="96"/>
      <c r="V72" s="96"/>
      <c r="W72" s="96"/>
      <c r="X72" s="96"/>
      <c r="Y72" s="96"/>
      <c r="Z72" s="96"/>
      <c r="AA72" s="96"/>
      <c r="AB72" s="96"/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  <c r="BY72" s="96"/>
      <c r="BZ72" s="96"/>
      <c r="CA72" s="96"/>
      <c r="CB72" s="96"/>
      <c r="CC72" s="96"/>
      <c r="CD72" s="96"/>
      <c r="CE72" s="96"/>
      <c r="CF72" s="96"/>
      <c r="CG72" s="96"/>
      <c r="CH72" s="96"/>
      <c r="CI72" s="96"/>
      <c r="CJ72" s="96"/>
      <c r="CK72" s="96"/>
      <c r="CL72" s="96"/>
      <c r="CM72" s="96"/>
      <c r="CN72" s="96"/>
      <c r="CO72" s="96"/>
      <c r="CP72" s="96"/>
      <c r="CQ72" s="96"/>
      <c r="CR72" s="96"/>
      <c r="CS72" s="96"/>
      <c r="CT72" s="96"/>
      <c r="CU72" s="96"/>
      <c r="CV72" s="96"/>
      <c r="CW72" s="96"/>
      <c r="CX72" s="96"/>
      <c r="CY72" s="96"/>
      <c r="CZ72" s="96"/>
      <c r="DA72" s="96"/>
      <c r="DB72" s="96"/>
      <c r="DC72" s="96"/>
      <c r="DD72" s="96"/>
      <c r="DE72" s="96"/>
      <c r="DF72" s="96"/>
      <c r="DG72" s="96"/>
      <c r="DH72" s="96"/>
      <c r="DI72" s="96"/>
      <c r="DJ72" s="96"/>
      <c r="DK72" s="96"/>
      <c r="DL72" s="96"/>
      <c r="DM72" s="96"/>
      <c r="DN72" s="96"/>
      <c r="DO72" s="96"/>
      <c r="DP72" s="96"/>
      <c r="DQ72" s="96"/>
      <c r="DR72" s="96"/>
      <c r="DS72" s="96"/>
      <c r="DT72" s="96"/>
      <c r="DU72" s="96"/>
      <c r="DV72" s="96"/>
      <c r="DW72" s="96"/>
      <c r="DX72" s="96"/>
      <c r="DY72" s="96"/>
      <c r="DZ72" s="96"/>
      <c r="EA72" s="96"/>
      <c r="EB72" s="96"/>
      <c r="EC72" s="96"/>
      <c r="ED72" s="96"/>
      <c r="EE72" s="96"/>
      <c r="EF72" s="96"/>
      <c r="EG72" s="96"/>
      <c r="EH72" s="96"/>
      <c r="EI72" s="96"/>
      <c r="EJ72" s="96"/>
      <c r="EK72" s="96"/>
      <c r="EL72" s="96"/>
      <c r="EM72" s="96"/>
      <c r="EN72" s="96"/>
      <c r="EO72" s="96"/>
      <c r="EP72" s="96"/>
      <c r="EQ72" s="96"/>
      <c r="ER72" s="96"/>
      <c r="ES72" s="96"/>
      <c r="ET72" s="96"/>
      <c r="EU72" s="96"/>
      <c r="EV72" s="96"/>
      <c r="EW72" s="96"/>
      <c r="EX72" s="96"/>
      <c r="EY72" s="96"/>
      <c r="EZ72" s="96"/>
      <c r="FA72" s="96"/>
      <c r="FB72" s="96"/>
      <c r="FC72" s="96"/>
      <c r="FD72" s="96"/>
      <c r="FE72" s="96"/>
      <c r="FF72" s="96"/>
      <c r="FG72" s="96"/>
      <c r="FH72" s="96"/>
      <c r="FI72" s="96"/>
      <c r="FJ72" s="96"/>
      <c r="FK72" s="96"/>
      <c r="FL72" s="96"/>
      <c r="FM72" s="96"/>
      <c r="FN72" s="96"/>
      <c r="FO72" s="96"/>
      <c r="FP72" s="96"/>
      <c r="FQ72" s="96"/>
      <c r="FR72" s="96"/>
      <c r="FS72" s="96"/>
      <c r="FT72" s="96"/>
      <c r="FU72" s="96"/>
      <c r="FV72" s="96"/>
      <c r="FW72" s="96"/>
      <c r="FX72" s="96"/>
      <c r="FY72" s="96"/>
      <c r="FZ72" s="96"/>
      <c r="GA72" s="96"/>
      <c r="GB72" s="96"/>
      <c r="GC72" s="96"/>
      <c r="GD72" s="96"/>
      <c r="GE72" s="96"/>
      <c r="GF72" s="96"/>
      <c r="GG72" s="96"/>
      <c r="GH72" s="96"/>
      <c r="GI72" s="96"/>
      <c r="GJ72" s="96"/>
      <c r="GK72" s="96"/>
      <c r="GL72" s="96"/>
      <c r="GM72" s="96"/>
      <c r="GN72" s="96"/>
      <c r="GO72" s="96"/>
      <c r="GP72" s="96"/>
      <c r="GQ72" s="96"/>
      <c r="GR72" s="96"/>
      <c r="GS72" s="96"/>
      <c r="GT72" s="96"/>
      <c r="GU72" s="96"/>
      <c r="GV72" s="96"/>
      <c r="GW72" s="96"/>
      <c r="GX72" s="96"/>
      <c r="GY72" s="96"/>
      <c r="GZ72" s="96"/>
      <c r="HA72" s="96"/>
      <c r="HB72" s="96"/>
      <c r="HC72" s="96"/>
      <c r="HD72" s="96"/>
      <c r="HE72" s="96"/>
      <c r="HF72" s="96"/>
      <c r="HG72" s="96"/>
      <c r="HH72" s="96"/>
      <c r="HI72" s="96"/>
      <c r="HJ72" s="96"/>
      <c r="HK72" s="96"/>
      <c r="HL72" s="96"/>
      <c r="HM72" s="96"/>
      <c r="HN72" s="96"/>
      <c r="HO72" s="96"/>
      <c r="HP72" s="96"/>
      <c r="HQ72" s="96"/>
      <c r="HR72" s="96"/>
      <c r="HS72" s="96"/>
      <c r="HT72" s="96"/>
      <c r="HU72" s="96"/>
      <c r="HV72" s="96"/>
      <c r="HW72" s="96"/>
      <c r="HX72" s="96"/>
      <c r="HY72" s="96"/>
      <c r="HZ72" s="96"/>
      <c r="IA72" s="96"/>
      <c r="IB72" s="96"/>
      <c r="IC72" s="96"/>
      <c r="ID72" s="96"/>
      <c r="IE72" s="96"/>
      <c r="IF72" s="96"/>
      <c r="IG72" s="96"/>
      <c r="IH72" s="96"/>
      <c r="II72" s="96"/>
      <c r="IJ72" s="96"/>
      <c r="IK72" s="96"/>
      <c r="IL72" s="96"/>
      <c r="IM72" s="96"/>
      <c r="IN72" s="96"/>
      <c r="IO72" s="96"/>
      <c r="IP72" s="96"/>
      <c r="IQ72" s="96"/>
      <c r="IR72" s="96"/>
      <c r="IS72" s="96"/>
      <c r="IT72" s="96"/>
      <c r="IU72" s="96"/>
      <c r="IV72" s="96"/>
      <c r="IW72" s="96"/>
    </row>
    <row r="73" customFormat="false" ht="15" hidden="false" customHeight="false" outlineLevel="0" collapsed="false">
      <c r="A73" s="117"/>
      <c r="B73" s="118"/>
      <c r="C73" s="96" t="s">
        <v>78</v>
      </c>
      <c r="D73" s="121" t="n">
        <v>0</v>
      </c>
      <c r="E73" s="121" t="n">
        <v>0</v>
      </c>
      <c r="F73" s="122" t="n">
        <v>0</v>
      </c>
      <c r="G73" s="122" t="n">
        <v>0</v>
      </c>
      <c r="H73" s="122" t="n">
        <v>0</v>
      </c>
      <c r="I73" s="122" t="n">
        <v>0</v>
      </c>
      <c r="J73" s="122" t="n">
        <v>0</v>
      </c>
      <c r="K73" s="122" t="n">
        <v>0</v>
      </c>
      <c r="L73" s="122" t="n">
        <v>0</v>
      </c>
      <c r="M73" s="122" t="n">
        <v>0</v>
      </c>
      <c r="N73" s="122" t="n">
        <v>0</v>
      </c>
      <c r="O73" s="122" t="n">
        <v>0</v>
      </c>
      <c r="P73" s="122" t="n">
        <v>0</v>
      </c>
      <c r="Q73" s="122" t="n">
        <v>0</v>
      </c>
      <c r="R73" s="123" t="n">
        <f aca="false">SUM(F73:Q73)</f>
        <v>0</v>
      </c>
      <c r="S73" s="133" t="n">
        <f aca="false">ROUND(R73*1.05,0)</f>
        <v>0</v>
      </c>
      <c r="T73" s="133" t="n">
        <f aca="false">ROUND(S73*1.05,0)</f>
        <v>0</v>
      </c>
      <c r="U73" s="96"/>
      <c r="V73" s="96"/>
      <c r="W73" s="96"/>
      <c r="X73" s="96"/>
      <c r="Y73" s="96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  <c r="BY73" s="96"/>
      <c r="BZ73" s="96"/>
      <c r="CA73" s="96"/>
      <c r="CB73" s="96"/>
      <c r="CC73" s="96"/>
      <c r="CD73" s="96"/>
      <c r="CE73" s="96"/>
      <c r="CF73" s="96"/>
      <c r="CG73" s="96"/>
      <c r="CH73" s="96"/>
      <c r="CI73" s="96"/>
      <c r="CJ73" s="96"/>
      <c r="CK73" s="96"/>
      <c r="CL73" s="96"/>
      <c r="CM73" s="96"/>
      <c r="CN73" s="96"/>
      <c r="CO73" s="96"/>
      <c r="CP73" s="96"/>
      <c r="CQ73" s="96"/>
      <c r="CR73" s="96"/>
      <c r="CS73" s="96"/>
      <c r="CT73" s="96"/>
      <c r="CU73" s="96"/>
      <c r="CV73" s="96"/>
      <c r="CW73" s="96"/>
      <c r="CX73" s="96"/>
      <c r="CY73" s="96"/>
      <c r="CZ73" s="96"/>
      <c r="DA73" s="96"/>
      <c r="DB73" s="96"/>
      <c r="DC73" s="96"/>
      <c r="DD73" s="96"/>
      <c r="DE73" s="96"/>
      <c r="DF73" s="96"/>
      <c r="DG73" s="96"/>
      <c r="DH73" s="96"/>
      <c r="DI73" s="96"/>
      <c r="DJ73" s="96"/>
      <c r="DK73" s="96"/>
      <c r="DL73" s="96"/>
      <c r="DM73" s="96"/>
      <c r="DN73" s="96"/>
      <c r="DO73" s="96"/>
      <c r="DP73" s="96"/>
      <c r="DQ73" s="96"/>
      <c r="DR73" s="96"/>
      <c r="DS73" s="96"/>
      <c r="DT73" s="96"/>
      <c r="DU73" s="96"/>
      <c r="DV73" s="96"/>
      <c r="DW73" s="96"/>
      <c r="DX73" s="96"/>
      <c r="DY73" s="96"/>
      <c r="DZ73" s="96"/>
      <c r="EA73" s="96"/>
      <c r="EB73" s="96"/>
      <c r="EC73" s="96"/>
      <c r="ED73" s="96"/>
      <c r="EE73" s="96"/>
      <c r="EF73" s="96"/>
      <c r="EG73" s="96"/>
      <c r="EH73" s="96"/>
      <c r="EI73" s="96"/>
      <c r="EJ73" s="96"/>
      <c r="EK73" s="96"/>
      <c r="EL73" s="96"/>
      <c r="EM73" s="96"/>
      <c r="EN73" s="96"/>
      <c r="EO73" s="96"/>
      <c r="EP73" s="96"/>
      <c r="EQ73" s="96"/>
      <c r="ER73" s="96"/>
      <c r="ES73" s="96"/>
      <c r="ET73" s="96"/>
      <c r="EU73" s="96"/>
      <c r="EV73" s="96"/>
      <c r="EW73" s="96"/>
      <c r="EX73" s="96"/>
      <c r="EY73" s="96"/>
      <c r="EZ73" s="96"/>
      <c r="FA73" s="96"/>
      <c r="FB73" s="96"/>
      <c r="FC73" s="96"/>
      <c r="FD73" s="96"/>
      <c r="FE73" s="96"/>
      <c r="FF73" s="96"/>
      <c r="FG73" s="96"/>
      <c r="FH73" s="96"/>
      <c r="FI73" s="96"/>
      <c r="FJ73" s="96"/>
      <c r="FK73" s="96"/>
      <c r="FL73" s="96"/>
      <c r="FM73" s="96"/>
      <c r="FN73" s="96"/>
      <c r="FO73" s="96"/>
      <c r="FP73" s="96"/>
      <c r="FQ73" s="96"/>
      <c r="FR73" s="96"/>
      <c r="FS73" s="96"/>
      <c r="FT73" s="96"/>
      <c r="FU73" s="96"/>
      <c r="FV73" s="96"/>
      <c r="FW73" s="96"/>
      <c r="FX73" s="96"/>
      <c r="FY73" s="96"/>
      <c r="FZ73" s="96"/>
      <c r="GA73" s="96"/>
      <c r="GB73" s="96"/>
      <c r="GC73" s="96"/>
      <c r="GD73" s="96"/>
      <c r="GE73" s="96"/>
      <c r="GF73" s="96"/>
      <c r="GG73" s="96"/>
      <c r="GH73" s="96"/>
      <c r="GI73" s="96"/>
      <c r="GJ73" s="96"/>
      <c r="GK73" s="96"/>
      <c r="GL73" s="96"/>
      <c r="GM73" s="96"/>
      <c r="GN73" s="96"/>
      <c r="GO73" s="96"/>
      <c r="GP73" s="96"/>
      <c r="GQ73" s="96"/>
      <c r="GR73" s="96"/>
      <c r="GS73" s="96"/>
      <c r="GT73" s="96"/>
      <c r="GU73" s="96"/>
      <c r="GV73" s="96"/>
      <c r="GW73" s="96"/>
      <c r="GX73" s="96"/>
      <c r="GY73" s="96"/>
      <c r="GZ73" s="96"/>
      <c r="HA73" s="96"/>
      <c r="HB73" s="96"/>
      <c r="HC73" s="96"/>
      <c r="HD73" s="96"/>
      <c r="HE73" s="96"/>
      <c r="HF73" s="96"/>
      <c r="HG73" s="96"/>
      <c r="HH73" s="96"/>
      <c r="HI73" s="96"/>
      <c r="HJ73" s="96"/>
      <c r="HK73" s="96"/>
      <c r="HL73" s="96"/>
      <c r="HM73" s="96"/>
      <c r="HN73" s="96"/>
      <c r="HO73" s="96"/>
      <c r="HP73" s="96"/>
      <c r="HQ73" s="96"/>
      <c r="HR73" s="96"/>
      <c r="HS73" s="96"/>
      <c r="HT73" s="96"/>
      <c r="HU73" s="96"/>
      <c r="HV73" s="96"/>
      <c r="HW73" s="96"/>
      <c r="HX73" s="96"/>
      <c r="HY73" s="96"/>
      <c r="HZ73" s="96"/>
      <c r="IA73" s="96"/>
      <c r="IB73" s="96"/>
      <c r="IC73" s="96"/>
      <c r="ID73" s="96"/>
      <c r="IE73" s="96"/>
      <c r="IF73" s="96"/>
      <c r="IG73" s="96"/>
      <c r="IH73" s="96"/>
      <c r="II73" s="96"/>
      <c r="IJ73" s="96"/>
      <c r="IK73" s="96"/>
      <c r="IL73" s="96"/>
      <c r="IM73" s="96"/>
      <c r="IN73" s="96"/>
      <c r="IO73" s="96"/>
      <c r="IP73" s="96"/>
      <c r="IQ73" s="96"/>
      <c r="IR73" s="96"/>
      <c r="IS73" s="96"/>
      <c r="IT73" s="96"/>
      <c r="IU73" s="96"/>
      <c r="IV73" s="96"/>
      <c r="IW73" s="96"/>
    </row>
    <row r="74" customFormat="false" ht="15" hidden="false" customHeight="false" outlineLevel="0" collapsed="false">
      <c r="A74" s="124"/>
      <c r="B74" s="125"/>
      <c r="C74" s="28" t="s">
        <v>66</v>
      </c>
      <c r="D74" s="134" t="n">
        <f aca="false">SUM(D72:D73)</f>
        <v>0</v>
      </c>
      <c r="E74" s="134" t="n">
        <f aca="false">SUM(E72:E73)</f>
        <v>78172</v>
      </c>
      <c r="F74" s="28" t="n">
        <f aca="false">SUM(F72:F73)</f>
        <v>13333.3333333333</v>
      </c>
      <c r="G74" s="28" t="n">
        <f aca="false">SUM(G72:G73)</f>
        <v>13333.3333333333</v>
      </c>
      <c r="H74" s="28" t="n">
        <f aca="false">SUM(H72:H73)</f>
        <v>13333.3333333333</v>
      </c>
      <c r="I74" s="28" t="n">
        <f aca="false">SUM(I72:I73)</f>
        <v>13333.3333333333</v>
      </c>
      <c r="J74" s="28" t="n">
        <f aca="false">SUM(J72:J73)</f>
        <v>13333.3333333333</v>
      </c>
      <c r="K74" s="28" t="n">
        <f aca="false">SUM(K72:K73)</f>
        <v>13333.3333333333</v>
      </c>
      <c r="L74" s="28" t="n">
        <f aca="false">SUM(L72:L73)</f>
        <v>13333.3333333333</v>
      </c>
      <c r="M74" s="28" t="n">
        <f aca="false">SUM(M72:M73)</f>
        <v>13333.3333333333</v>
      </c>
      <c r="N74" s="28" t="n">
        <f aca="false">SUM(N72:N73)</f>
        <v>13333.3333333333</v>
      </c>
      <c r="O74" s="28" t="n">
        <f aca="false">SUM(O72:O73)</f>
        <v>13333.3333333333</v>
      </c>
      <c r="P74" s="28" t="n">
        <f aca="false">SUM(P72:P73)</f>
        <v>13333.3333333333</v>
      </c>
      <c r="Q74" s="28" t="n">
        <f aca="false">SUM(Q72:Q73)</f>
        <v>13333.3333333333</v>
      </c>
      <c r="R74" s="135" t="n">
        <f aca="false">SUM(F74:Q74)</f>
        <v>160000</v>
      </c>
      <c r="S74" s="135" t="n">
        <f aca="false">SUM(S72:S73)</f>
        <v>164800</v>
      </c>
      <c r="T74" s="135" t="n">
        <f aca="false">SUM(T72:T73)</f>
        <v>173040</v>
      </c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  <c r="BS74" s="28"/>
      <c r="BT74" s="28"/>
      <c r="BU74" s="28"/>
      <c r="BV74" s="28"/>
      <c r="BW74" s="28"/>
      <c r="BX74" s="28"/>
      <c r="BY74" s="28"/>
      <c r="BZ74" s="28"/>
      <c r="CA74" s="28"/>
      <c r="CB74" s="28"/>
      <c r="CC74" s="28"/>
      <c r="CD74" s="28"/>
      <c r="CE74" s="28"/>
      <c r="CF74" s="28"/>
      <c r="CG74" s="28"/>
      <c r="CH74" s="28"/>
      <c r="CI74" s="28"/>
      <c r="CJ74" s="28"/>
      <c r="CK74" s="28"/>
      <c r="CL74" s="28"/>
      <c r="CM74" s="28"/>
      <c r="CN74" s="28"/>
      <c r="CO74" s="28"/>
      <c r="CP74" s="28"/>
      <c r="CQ74" s="28"/>
      <c r="CR74" s="28"/>
      <c r="CS74" s="28"/>
      <c r="CT74" s="28"/>
      <c r="CU74" s="28"/>
      <c r="CV74" s="28"/>
      <c r="CW74" s="28"/>
      <c r="CX74" s="28"/>
      <c r="CY74" s="28"/>
      <c r="CZ74" s="28"/>
      <c r="DA74" s="28"/>
      <c r="DB74" s="28"/>
      <c r="DC74" s="28"/>
      <c r="DD74" s="28"/>
      <c r="DE74" s="28"/>
      <c r="DF74" s="28"/>
      <c r="DG74" s="28"/>
      <c r="DH74" s="28"/>
      <c r="DI74" s="28"/>
      <c r="DJ74" s="28"/>
      <c r="DK74" s="28"/>
      <c r="DL74" s="28"/>
      <c r="DM74" s="28"/>
      <c r="DN74" s="28"/>
      <c r="DO74" s="28"/>
      <c r="DP74" s="28"/>
      <c r="DQ74" s="28"/>
      <c r="DR74" s="28"/>
      <c r="DS74" s="28"/>
      <c r="DT74" s="28"/>
      <c r="DU74" s="28"/>
      <c r="DV74" s="28"/>
      <c r="DW74" s="28"/>
      <c r="DX74" s="28"/>
      <c r="DY74" s="28"/>
      <c r="DZ74" s="28"/>
      <c r="EA74" s="28"/>
      <c r="EB74" s="28"/>
      <c r="EC74" s="28"/>
      <c r="ED74" s="28"/>
      <c r="EE74" s="28"/>
      <c r="EF74" s="28"/>
      <c r="EG74" s="28"/>
      <c r="EH74" s="28"/>
      <c r="EI74" s="28"/>
      <c r="EJ74" s="28"/>
      <c r="EK74" s="28"/>
      <c r="EL74" s="28"/>
      <c r="EM74" s="28"/>
      <c r="EN74" s="28"/>
      <c r="EO74" s="28"/>
      <c r="EP74" s="28"/>
      <c r="EQ74" s="28"/>
      <c r="ER74" s="28"/>
      <c r="ES74" s="28"/>
      <c r="ET74" s="28"/>
      <c r="EU74" s="28"/>
      <c r="EV74" s="28"/>
      <c r="EW74" s="28"/>
      <c r="EX74" s="28"/>
      <c r="EY74" s="28"/>
      <c r="EZ74" s="28"/>
      <c r="FA74" s="28"/>
      <c r="FB74" s="28"/>
      <c r="FC74" s="28"/>
      <c r="FD74" s="28"/>
      <c r="FE74" s="28"/>
      <c r="FF74" s="28"/>
      <c r="FG74" s="28"/>
      <c r="FH74" s="28"/>
      <c r="FI74" s="28"/>
      <c r="FJ74" s="28"/>
      <c r="FK74" s="28"/>
      <c r="FL74" s="28"/>
      <c r="FM74" s="28"/>
      <c r="FN74" s="28"/>
      <c r="FO74" s="28"/>
      <c r="FP74" s="28"/>
      <c r="FQ74" s="28"/>
      <c r="FR74" s="28"/>
      <c r="FS74" s="28"/>
      <c r="FT74" s="28"/>
      <c r="FU74" s="28"/>
      <c r="FV74" s="28"/>
      <c r="FW74" s="28"/>
      <c r="FX74" s="28"/>
      <c r="FY74" s="28"/>
      <c r="FZ74" s="28"/>
      <c r="GA74" s="28"/>
      <c r="GB74" s="28"/>
      <c r="GC74" s="28"/>
      <c r="GD74" s="28"/>
      <c r="GE74" s="28"/>
      <c r="GF74" s="28"/>
      <c r="GG74" s="28"/>
      <c r="GH74" s="28"/>
      <c r="GI74" s="28"/>
      <c r="GJ74" s="28"/>
      <c r="GK74" s="28"/>
      <c r="GL74" s="28"/>
      <c r="GM74" s="28"/>
      <c r="GN74" s="28"/>
      <c r="GO74" s="28"/>
      <c r="GP74" s="28"/>
      <c r="GQ74" s="28"/>
      <c r="GR74" s="28"/>
      <c r="GS74" s="28"/>
      <c r="GT74" s="28"/>
      <c r="GU74" s="28"/>
      <c r="GV74" s="28"/>
      <c r="GW74" s="28"/>
      <c r="GX74" s="28"/>
      <c r="GY74" s="28"/>
      <c r="GZ74" s="28"/>
      <c r="HA74" s="28"/>
      <c r="HB74" s="28"/>
      <c r="HC74" s="28"/>
      <c r="HD74" s="28"/>
      <c r="HE74" s="28"/>
      <c r="HF74" s="28"/>
      <c r="HG74" s="28"/>
      <c r="HH74" s="28"/>
      <c r="HI74" s="28"/>
      <c r="HJ74" s="28"/>
      <c r="HK74" s="28"/>
      <c r="HL74" s="28"/>
      <c r="HM74" s="28"/>
      <c r="HN74" s="28"/>
      <c r="HO74" s="28"/>
      <c r="HP74" s="28"/>
      <c r="HQ74" s="28"/>
      <c r="HR74" s="28"/>
      <c r="HS74" s="28"/>
      <c r="HT74" s="28"/>
      <c r="HU74" s="28"/>
      <c r="HV74" s="28"/>
      <c r="HW74" s="28"/>
      <c r="HX74" s="28"/>
      <c r="HY74" s="28"/>
      <c r="HZ74" s="28"/>
      <c r="IA74" s="28"/>
      <c r="IB74" s="28"/>
      <c r="IC74" s="28"/>
      <c r="ID74" s="28"/>
      <c r="IE74" s="28"/>
      <c r="IF74" s="28"/>
      <c r="IG74" s="28"/>
      <c r="IH74" s="28"/>
      <c r="II74" s="28"/>
      <c r="IJ74" s="28"/>
      <c r="IK74" s="28"/>
      <c r="IL74" s="28"/>
      <c r="IM74" s="28"/>
      <c r="IN74" s="28"/>
      <c r="IO74" s="28"/>
      <c r="IP74" s="28"/>
      <c r="IQ74" s="28"/>
      <c r="IR74" s="28"/>
      <c r="IS74" s="28"/>
      <c r="IT74" s="28"/>
      <c r="IU74" s="28"/>
      <c r="IV74" s="28"/>
      <c r="IW74" s="28"/>
    </row>
    <row r="75" customFormat="false" ht="15" hidden="false" customHeight="false" outlineLevel="0" collapsed="false">
      <c r="A75" s="136"/>
      <c r="B75" s="137"/>
      <c r="C75" s="138"/>
      <c r="D75" s="139"/>
      <c r="E75" s="139"/>
      <c r="F75" s="138"/>
      <c r="G75" s="138"/>
      <c r="H75" s="138"/>
      <c r="I75" s="138"/>
      <c r="J75" s="138"/>
      <c r="K75" s="138"/>
      <c r="L75" s="138"/>
      <c r="M75" s="138"/>
      <c r="N75" s="138"/>
      <c r="O75" s="138"/>
      <c r="P75" s="138"/>
      <c r="Q75" s="138"/>
      <c r="R75" s="140"/>
      <c r="S75" s="140"/>
      <c r="T75" s="140"/>
      <c r="U75" s="138"/>
      <c r="V75" s="138"/>
      <c r="W75" s="138"/>
      <c r="X75" s="138"/>
      <c r="Y75" s="138"/>
      <c r="Z75" s="138"/>
      <c r="AA75" s="138"/>
      <c r="AB75" s="138"/>
      <c r="AC75" s="138"/>
      <c r="AD75" s="138"/>
      <c r="AE75" s="138"/>
      <c r="AF75" s="138"/>
      <c r="AG75" s="138"/>
      <c r="AH75" s="138"/>
      <c r="AI75" s="138"/>
      <c r="AJ75" s="138"/>
      <c r="AK75" s="138"/>
      <c r="AL75" s="138"/>
      <c r="AM75" s="138"/>
      <c r="AN75" s="138"/>
      <c r="AO75" s="138"/>
      <c r="AP75" s="138"/>
      <c r="AQ75" s="138"/>
      <c r="AR75" s="138"/>
      <c r="AS75" s="138"/>
      <c r="AT75" s="138"/>
      <c r="AU75" s="138"/>
      <c r="AV75" s="138"/>
      <c r="AW75" s="138"/>
      <c r="AX75" s="138"/>
      <c r="AY75" s="138"/>
      <c r="AZ75" s="138"/>
      <c r="BA75" s="138"/>
      <c r="BB75" s="138"/>
      <c r="BC75" s="138"/>
      <c r="BD75" s="138"/>
      <c r="BE75" s="138"/>
      <c r="BF75" s="138"/>
      <c r="BG75" s="138"/>
      <c r="BH75" s="138"/>
      <c r="BI75" s="138"/>
      <c r="BJ75" s="138"/>
      <c r="BK75" s="138"/>
      <c r="BL75" s="138"/>
      <c r="BM75" s="138"/>
      <c r="BN75" s="138"/>
      <c r="BO75" s="138"/>
      <c r="BP75" s="138"/>
      <c r="BQ75" s="138"/>
      <c r="BR75" s="138"/>
      <c r="BS75" s="138"/>
      <c r="BT75" s="138"/>
      <c r="BU75" s="138"/>
      <c r="BV75" s="138"/>
      <c r="BW75" s="138"/>
      <c r="BX75" s="138"/>
      <c r="BY75" s="138"/>
      <c r="BZ75" s="138"/>
      <c r="CA75" s="138"/>
      <c r="CB75" s="138"/>
      <c r="CC75" s="138"/>
      <c r="CD75" s="138"/>
      <c r="CE75" s="138"/>
      <c r="CF75" s="138"/>
      <c r="CG75" s="138"/>
      <c r="CH75" s="138"/>
      <c r="CI75" s="138"/>
      <c r="CJ75" s="138"/>
      <c r="CK75" s="138"/>
      <c r="CL75" s="138"/>
      <c r="CM75" s="138"/>
      <c r="CN75" s="138"/>
      <c r="CO75" s="138"/>
      <c r="CP75" s="138"/>
      <c r="CQ75" s="138"/>
      <c r="CR75" s="138"/>
      <c r="CS75" s="138"/>
      <c r="CT75" s="138"/>
      <c r="CU75" s="138"/>
      <c r="CV75" s="138"/>
      <c r="CW75" s="138"/>
      <c r="CX75" s="138"/>
      <c r="CY75" s="138"/>
      <c r="CZ75" s="138"/>
      <c r="DA75" s="138"/>
      <c r="DB75" s="138"/>
      <c r="DC75" s="138"/>
      <c r="DD75" s="138"/>
      <c r="DE75" s="138"/>
      <c r="DF75" s="138"/>
      <c r="DG75" s="138"/>
      <c r="DH75" s="138"/>
      <c r="DI75" s="138"/>
      <c r="DJ75" s="138"/>
      <c r="DK75" s="138"/>
      <c r="DL75" s="138"/>
      <c r="DM75" s="138"/>
      <c r="DN75" s="138"/>
      <c r="DO75" s="138"/>
      <c r="DP75" s="138"/>
      <c r="DQ75" s="138"/>
      <c r="DR75" s="138"/>
      <c r="DS75" s="138"/>
      <c r="DT75" s="138"/>
      <c r="DU75" s="138"/>
      <c r="DV75" s="138"/>
      <c r="DW75" s="138"/>
      <c r="DX75" s="138"/>
      <c r="DY75" s="138"/>
      <c r="DZ75" s="138"/>
      <c r="EA75" s="138"/>
      <c r="EB75" s="138"/>
      <c r="EC75" s="138"/>
      <c r="ED75" s="138"/>
      <c r="EE75" s="138"/>
      <c r="EF75" s="138"/>
      <c r="EG75" s="138"/>
      <c r="EH75" s="138"/>
      <c r="EI75" s="138"/>
      <c r="EJ75" s="138"/>
      <c r="EK75" s="138"/>
      <c r="EL75" s="138"/>
      <c r="EM75" s="138"/>
      <c r="EN75" s="138"/>
      <c r="EO75" s="138"/>
      <c r="EP75" s="138"/>
      <c r="EQ75" s="138"/>
      <c r="ER75" s="138"/>
      <c r="ES75" s="138"/>
      <c r="ET75" s="138"/>
      <c r="EU75" s="138"/>
      <c r="EV75" s="138"/>
      <c r="EW75" s="138"/>
      <c r="EX75" s="138"/>
      <c r="EY75" s="138"/>
      <c r="EZ75" s="138"/>
      <c r="FA75" s="138"/>
      <c r="FB75" s="138"/>
      <c r="FC75" s="138"/>
      <c r="FD75" s="138"/>
      <c r="FE75" s="138"/>
      <c r="FF75" s="138"/>
      <c r="FG75" s="138"/>
      <c r="FH75" s="138"/>
      <c r="FI75" s="138"/>
      <c r="FJ75" s="138"/>
      <c r="FK75" s="138"/>
      <c r="FL75" s="138"/>
      <c r="FM75" s="138"/>
      <c r="FN75" s="138"/>
      <c r="FO75" s="138"/>
      <c r="FP75" s="138"/>
      <c r="FQ75" s="138"/>
      <c r="FR75" s="138"/>
      <c r="FS75" s="138"/>
      <c r="FT75" s="138"/>
      <c r="FU75" s="138"/>
      <c r="FV75" s="138"/>
      <c r="FW75" s="138"/>
      <c r="FX75" s="138"/>
      <c r="FY75" s="138"/>
      <c r="FZ75" s="138"/>
      <c r="GA75" s="138"/>
      <c r="GB75" s="138"/>
      <c r="GC75" s="138"/>
      <c r="GD75" s="138"/>
      <c r="GE75" s="138"/>
      <c r="GF75" s="138"/>
      <c r="GG75" s="138"/>
      <c r="GH75" s="138"/>
      <c r="GI75" s="138"/>
      <c r="GJ75" s="138"/>
      <c r="GK75" s="138"/>
      <c r="GL75" s="138"/>
      <c r="GM75" s="138"/>
      <c r="GN75" s="138"/>
      <c r="GO75" s="138"/>
      <c r="GP75" s="138"/>
      <c r="GQ75" s="138"/>
      <c r="GR75" s="138"/>
      <c r="GS75" s="138"/>
      <c r="GT75" s="138"/>
      <c r="GU75" s="138"/>
      <c r="GV75" s="138"/>
      <c r="GW75" s="138"/>
      <c r="GX75" s="138"/>
      <c r="GY75" s="138"/>
      <c r="GZ75" s="138"/>
      <c r="HA75" s="138"/>
      <c r="HB75" s="138"/>
      <c r="HC75" s="138"/>
      <c r="HD75" s="138"/>
      <c r="HE75" s="138"/>
      <c r="HF75" s="138"/>
      <c r="HG75" s="138"/>
      <c r="HH75" s="138"/>
      <c r="HI75" s="138"/>
      <c r="HJ75" s="138"/>
      <c r="HK75" s="138"/>
      <c r="HL75" s="138"/>
      <c r="HM75" s="138"/>
      <c r="HN75" s="138"/>
      <c r="HO75" s="138"/>
      <c r="HP75" s="138"/>
      <c r="HQ75" s="138"/>
      <c r="HR75" s="138"/>
      <c r="HS75" s="138"/>
      <c r="HT75" s="138"/>
      <c r="HU75" s="138"/>
      <c r="HV75" s="138"/>
      <c r="HW75" s="138"/>
      <c r="HX75" s="138"/>
      <c r="HY75" s="138"/>
      <c r="HZ75" s="138"/>
      <c r="IA75" s="138"/>
      <c r="IB75" s="138"/>
      <c r="IC75" s="138"/>
      <c r="ID75" s="138"/>
      <c r="IE75" s="138"/>
      <c r="IF75" s="138"/>
      <c r="IG75" s="138"/>
      <c r="IH75" s="138"/>
      <c r="II75" s="138"/>
      <c r="IJ75" s="138"/>
      <c r="IK75" s="138"/>
      <c r="IL75" s="138"/>
      <c r="IM75" s="138"/>
      <c r="IN75" s="138"/>
      <c r="IO75" s="138"/>
      <c r="IP75" s="138"/>
      <c r="IQ75" s="138"/>
      <c r="IR75" s="138"/>
      <c r="IS75" s="138"/>
      <c r="IT75" s="138"/>
      <c r="IU75" s="138"/>
      <c r="IV75" s="138"/>
      <c r="IW75" s="138"/>
    </row>
    <row r="76" customFormat="false" ht="15.75" hidden="false" customHeight="false" outlineLevel="0" collapsed="false">
      <c r="A76" s="152"/>
      <c r="B76" s="153"/>
      <c r="C76" s="154" t="s">
        <v>141</v>
      </c>
      <c r="D76" s="155" t="n">
        <f aca="false">+D50+D54+D58+D62+D66+D70+D74</f>
        <v>132004</v>
      </c>
      <c r="E76" s="155" t="n">
        <f aca="false">+E50+E54+E58+E62+E66+E70+E74</f>
        <v>262955</v>
      </c>
      <c r="F76" s="156" t="n">
        <f aca="false">+F50+F54+F58+F62+F66+F70+F74</f>
        <v>21198</v>
      </c>
      <c r="G76" s="156" t="n">
        <f aca="false">+G50+G54+G58+G62+G66+G70+G74</f>
        <v>21198</v>
      </c>
      <c r="H76" s="156" t="n">
        <f aca="false">+H50+H54+H58+H62+H66+H70+H74</f>
        <v>21198</v>
      </c>
      <c r="I76" s="156" t="n">
        <f aca="false">+I50+I54+I58+I62+I66+I70+I74</f>
        <v>21198</v>
      </c>
      <c r="J76" s="156" t="n">
        <f aca="false">+J50+J54+J58+J62+J66+J70+J74</f>
        <v>21198</v>
      </c>
      <c r="K76" s="156" t="n">
        <f aca="false">+K50+K54+K58+K62+K66+K70+K74</f>
        <v>21198</v>
      </c>
      <c r="L76" s="156" t="n">
        <f aca="false">+L50+L54+L58+L62+L66+L70+L74</f>
        <v>21198</v>
      </c>
      <c r="M76" s="156" t="n">
        <f aca="false">+M50+M54+M58+M62+M66+M70+M74</f>
        <v>21198</v>
      </c>
      <c r="N76" s="156" t="n">
        <f aca="false">+N50+N54+N58+N62+N66+N70+N74</f>
        <v>21198</v>
      </c>
      <c r="O76" s="156" t="n">
        <f aca="false">+O50+O54+O58+O62+O66+O70+O74</f>
        <v>21198</v>
      </c>
      <c r="P76" s="156" t="n">
        <f aca="false">+P50+P54+P58+P62+P66+P70+P74</f>
        <v>21198</v>
      </c>
      <c r="Q76" s="156" t="n">
        <f aca="false">+Q50+Q54+Q58+Q62+Q66+Q70+Q74</f>
        <v>21198</v>
      </c>
      <c r="R76" s="157" t="n">
        <f aca="false">+R50+R54+R58+R62+R66+R70+R74</f>
        <v>254376</v>
      </c>
      <c r="S76" s="157" t="n">
        <f aca="false">+S50+S54+S58+S62+S66+S70+S74</f>
        <v>262008</v>
      </c>
      <c r="T76" s="157" t="n">
        <f aca="false">+T50+T54+T58+T62+T66+T70+T74</f>
        <v>275109</v>
      </c>
      <c r="U76" s="154"/>
      <c r="V76" s="154"/>
      <c r="W76" s="154"/>
      <c r="X76" s="154"/>
      <c r="Y76" s="154"/>
      <c r="Z76" s="154"/>
      <c r="AA76" s="154"/>
      <c r="AB76" s="154"/>
      <c r="AC76" s="154"/>
      <c r="AD76" s="154"/>
      <c r="AE76" s="154"/>
      <c r="AF76" s="154"/>
      <c r="AG76" s="154"/>
      <c r="AH76" s="154"/>
      <c r="AI76" s="154"/>
      <c r="AJ76" s="154"/>
      <c r="AK76" s="154"/>
      <c r="AL76" s="154"/>
      <c r="AM76" s="154"/>
      <c r="AN76" s="154"/>
      <c r="AO76" s="154"/>
      <c r="AP76" s="154"/>
      <c r="AQ76" s="154"/>
      <c r="AR76" s="154"/>
      <c r="AS76" s="154"/>
      <c r="AT76" s="154"/>
      <c r="AU76" s="154"/>
      <c r="AV76" s="154"/>
      <c r="AW76" s="154"/>
      <c r="AX76" s="154"/>
      <c r="AY76" s="154"/>
      <c r="AZ76" s="154"/>
      <c r="BA76" s="154"/>
      <c r="BB76" s="154"/>
      <c r="BC76" s="154"/>
      <c r="BD76" s="154"/>
      <c r="BE76" s="154"/>
      <c r="BF76" s="154"/>
      <c r="BG76" s="154"/>
      <c r="BH76" s="154"/>
      <c r="BI76" s="154"/>
      <c r="BJ76" s="154"/>
      <c r="BK76" s="154"/>
      <c r="BL76" s="154"/>
      <c r="BM76" s="154"/>
      <c r="BN76" s="154"/>
      <c r="BO76" s="154"/>
      <c r="BP76" s="154"/>
      <c r="BQ76" s="154"/>
      <c r="BR76" s="154"/>
      <c r="BS76" s="154"/>
      <c r="BT76" s="154"/>
      <c r="BU76" s="154"/>
      <c r="BV76" s="154"/>
      <c r="BW76" s="154"/>
      <c r="BX76" s="154"/>
      <c r="BY76" s="154"/>
      <c r="BZ76" s="154"/>
      <c r="CA76" s="154"/>
      <c r="CB76" s="154"/>
      <c r="CC76" s="154"/>
      <c r="CD76" s="154"/>
      <c r="CE76" s="154"/>
      <c r="CF76" s="154"/>
      <c r="CG76" s="154"/>
      <c r="CH76" s="154"/>
      <c r="CI76" s="154"/>
      <c r="CJ76" s="154"/>
      <c r="CK76" s="154"/>
      <c r="CL76" s="154"/>
      <c r="CM76" s="154"/>
      <c r="CN76" s="154"/>
      <c r="CO76" s="154"/>
      <c r="CP76" s="154"/>
      <c r="CQ76" s="154"/>
      <c r="CR76" s="154"/>
      <c r="CS76" s="154"/>
      <c r="CT76" s="154"/>
      <c r="CU76" s="154"/>
      <c r="CV76" s="154"/>
      <c r="CW76" s="154"/>
      <c r="CX76" s="154"/>
      <c r="CY76" s="154"/>
      <c r="CZ76" s="154"/>
      <c r="DA76" s="154"/>
      <c r="DB76" s="154"/>
      <c r="DC76" s="154"/>
      <c r="DD76" s="154"/>
      <c r="DE76" s="154"/>
      <c r="DF76" s="154"/>
      <c r="DG76" s="154"/>
      <c r="DH76" s="154"/>
      <c r="DI76" s="154"/>
      <c r="DJ76" s="154"/>
      <c r="DK76" s="154"/>
      <c r="DL76" s="154"/>
      <c r="DM76" s="154"/>
      <c r="DN76" s="154"/>
      <c r="DO76" s="154"/>
      <c r="DP76" s="154"/>
      <c r="DQ76" s="154"/>
      <c r="DR76" s="154"/>
      <c r="DS76" s="154"/>
      <c r="DT76" s="154"/>
      <c r="DU76" s="154"/>
      <c r="DV76" s="154"/>
      <c r="DW76" s="154"/>
      <c r="DX76" s="154"/>
      <c r="DY76" s="154"/>
      <c r="DZ76" s="154"/>
      <c r="EA76" s="154"/>
      <c r="EB76" s="154"/>
      <c r="EC76" s="154"/>
      <c r="ED76" s="154"/>
      <c r="EE76" s="154"/>
      <c r="EF76" s="154"/>
      <c r="EG76" s="154"/>
      <c r="EH76" s="154"/>
      <c r="EI76" s="154"/>
      <c r="EJ76" s="154"/>
      <c r="EK76" s="154"/>
      <c r="EL76" s="154"/>
      <c r="EM76" s="154"/>
      <c r="EN76" s="154"/>
      <c r="EO76" s="154"/>
      <c r="EP76" s="154"/>
      <c r="EQ76" s="154"/>
      <c r="ER76" s="154"/>
      <c r="ES76" s="154"/>
      <c r="ET76" s="154"/>
      <c r="EU76" s="154"/>
      <c r="EV76" s="154"/>
      <c r="EW76" s="154"/>
      <c r="EX76" s="154"/>
      <c r="EY76" s="154"/>
      <c r="EZ76" s="154"/>
      <c r="FA76" s="154"/>
      <c r="FB76" s="154"/>
      <c r="FC76" s="154"/>
      <c r="FD76" s="154"/>
      <c r="FE76" s="154"/>
      <c r="FF76" s="154"/>
      <c r="FG76" s="154"/>
      <c r="FH76" s="154"/>
      <c r="FI76" s="154"/>
      <c r="FJ76" s="154"/>
      <c r="FK76" s="154"/>
      <c r="FL76" s="154"/>
      <c r="FM76" s="154"/>
      <c r="FN76" s="154"/>
      <c r="FO76" s="154"/>
      <c r="FP76" s="154"/>
      <c r="FQ76" s="154"/>
      <c r="FR76" s="154"/>
      <c r="FS76" s="154"/>
      <c r="FT76" s="154"/>
      <c r="FU76" s="154"/>
      <c r="FV76" s="154"/>
      <c r="FW76" s="154"/>
      <c r="FX76" s="154"/>
      <c r="FY76" s="154"/>
      <c r="FZ76" s="154"/>
      <c r="GA76" s="154"/>
      <c r="GB76" s="154"/>
      <c r="GC76" s="154"/>
      <c r="GD76" s="154"/>
      <c r="GE76" s="154"/>
      <c r="GF76" s="154"/>
      <c r="GG76" s="154"/>
      <c r="GH76" s="154"/>
      <c r="GI76" s="154"/>
      <c r="GJ76" s="154"/>
      <c r="GK76" s="154"/>
      <c r="GL76" s="154"/>
      <c r="GM76" s="154"/>
      <c r="GN76" s="154"/>
      <c r="GO76" s="154"/>
      <c r="GP76" s="154"/>
      <c r="GQ76" s="154"/>
      <c r="GR76" s="154"/>
      <c r="GS76" s="154"/>
      <c r="GT76" s="154"/>
      <c r="GU76" s="154"/>
      <c r="GV76" s="154"/>
      <c r="GW76" s="154"/>
      <c r="GX76" s="154"/>
      <c r="GY76" s="154"/>
      <c r="GZ76" s="154"/>
      <c r="HA76" s="154"/>
      <c r="HB76" s="154"/>
      <c r="HC76" s="154"/>
      <c r="HD76" s="154"/>
      <c r="HE76" s="154"/>
      <c r="HF76" s="154"/>
      <c r="HG76" s="154"/>
      <c r="HH76" s="154"/>
      <c r="HI76" s="154"/>
      <c r="HJ76" s="154"/>
      <c r="HK76" s="154"/>
      <c r="HL76" s="154"/>
      <c r="HM76" s="154"/>
      <c r="HN76" s="154"/>
      <c r="HO76" s="154"/>
      <c r="HP76" s="154"/>
      <c r="HQ76" s="154"/>
      <c r="HR76" s="154"/>
      <c r="HS76" s="154"/>
      <c r="HT76" s="154"/>
      <c r="HU76" s="154"/>
      <c r="HV76" s="154"/>
      <c r="HW76" s="154"/>
      <c r="HX76" s="154"/>
      <c r="HY76" s="154"/>
      <c r="HZ76" s="154"/>
      <c r="IA76" s="154"/>
      <c r="IB76" s="154"/>
      <c r="IC76" s="154"/>
      <c r="ID76" s="154"/>
      <c r="IE76" s="154"/>
      <c r="IF76" s="154"/>
      <c r="IG76" s="154"/>
      <c r="IH76" s="154"/>
      <c r="II76" s="154"/>
      <c r="IJ76" s="154"/>
      <c r="IK76" s="154"/>
      <c r="IL76" s="154"/>
      <c r="IM76" s="154"/>
      <c r="IN76" s="154"/>
      <c r="IO76" s="154"/>
      <c r="IP76" s="154"/>
      <c r="IQ76" s="154"/>
      <c r="IR76" s="154"/>
      <c r="IS76" s="154"/>
      <c r="IT76" s="154"/>
      <c r="IU76" s="154"/>
      <c r="IV76" s="154"/>
      <c r="IW76" s="154"/>
    </row>
    <row r="77" customFormat="false" ht="15" hidden="false" customHeight="false" outlineLevel="0" collapsed="false">
      <c r="A77" s="108"/>
      <c r="B77" s="109"/>
      <c r="D77" s="100"/>
      <c r="E77" s="100"/>
      <c r="F77" s="110"/>
      <c r="G77" s="110"/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07"/>
      <c r="S77" s="107"/>
      <c r="T77" s="107"/>
    </row>
    <row r="78" customFormat="false" ht="15.75" hidden="false" customHeight="false" outlineLevel="0" collapsed="false">
      <c r="A78" s="146"/>
      <c r="B78" s="147" t="s">
        <v>142</v>
      </c>
      <c r="C78" s="148"/>
      <c r="D78" s="120"/>
      <c r="E78" s="120"/>
      <c r="F78" s="158"/>
      <c r="G78" s="158"/>
      <c r="H78" s="158"/>
      <c r="I78" s="158"/>
      <c r="J78" s="158"/>
      <c r="K78" s="158"/>
      <c r="L78" s="158"/>
      <c r="M78" s="158"/>
      <c r="N78" s="110"/>
      <c r="O78" s="110"/>
      <c r="P78" s="110"/>
      <c r="Q78" s="110"/>
      <c r="R78" s="107"/>
      <c r="S78" s="107"/>
      <c r="T78" s="107"/>
    </row>
    <row r="79" customFormat="false" ht="15" hidden="false" customHeight="false" outlineLevel="0" collapsed="false">
      <c r="A79" s="108" t="s">
        <v>143</v>
      </c>
      <c r="B79" s="109" t="n">
        <v>52500500</v>
      </c>
      <c r="C79" s="0" t="s">
        <v>144</v>
      </c>
      <c r="D79" s="100"/>
      <c r="E79" s="100"/>
      <c r="F79" s="110"/>
      <c r="G79" s="110"/>
      <c r="H79" s="110"/>
      <c r="I79" s="110"/>
      <c r="J79" s="110"/>
      <c r="K79" s="110"/>
      <c r="L79" s="110"/>
      <c r="M79" s="110"/>
      <c r="N79" s="110"/>
      <c r="O79" s="110"/>
      <c r="P79" s="110"/>
      <c r="Q79" s="110"/>
      <c r="R79" s="107"/>
      <c r="S79" s="107"/>
      <c r="T79" s="107"/>
    </row>
    <row r="80" customFormat="false" ht="15" hidden="false" customHeight="false" outlineLevel="0" collapsed="false">
      <c r="A80" s="117"/>
      <c r="B80" s="118"/>
      <c r="C80" s="96" t="s">
        <v>78</v>
      </c>
      <c r="D80" s="100" t="n">
        <v>35004</v>
      </c>
      <c r="E80" s="100" t="n">
        <v>1823</v>
      </c>
      <c r="F80" s="119" t="n">
        <f aca="false">36054/12</f>
        <v>3004.5</v>
      </c>
      <c r="G80" s="119" t="n">
        <v>3004.5</v>
      </c>
      <c r="H80" s="119" t="n">
        <v>3004.5</v>
      </c>
      <c r="I80" s="119" t="n">
        <v>3004.5</v>
      </c>
      <c r="J80" s="119" t="n">
        <v>3004.5</v>
      </c>
      <c r="K80" s="119" t="n">
        <v>3004.5</v>
      </c>
      <c r="L80" s="119" t="n">
        <v>3004.5</v>
      </c>
      <c r="M80" s="119" t="n">
        <v>3004.5</v>
      </c>
      <c r="N80" s="119" t="n">
        <v>3004.5</v>
      </c>
      <c r="O80" s="119" t="n">
        <v>3004.5</v>
      </c>
      <c r="P80" s="119" t="n">
        <v>3004.5</v>
      </c>
      <c r="Q80" s="119" t="n">
        <v>3004.5</v>
      </c>
      <c r="R80" s="81" t="n">
        <f aca="false">SUM(F80:Q80)</f>
        <v>36054</v>
      </c>
      <c r="S80" s="120" t="n">
        <v>37136</v>
      </c>
      <c r="T80" s="151" t="n">
        <f aca="false">ROUND(S80*1.05,0)</f>
        <v>38993</v>
      </c>
      <c r="U80" s="96"/>
      <c r="V80" s="96"/>
      <c r="W80" s="96"/>
      <c r="X80" s="96"/>
      <c r="Y80" s="96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  <c r="BY80" s="96"/>
      <c r="BZ80" s="96"/>
      <c r="CA80" s="96"/>
      <c r="CB80" s="96"/>
      <c r="CC80" s="96"/>
      <c r="CD80" s="96"/>
      <c r="CE80" s="96"/>
      <c r="CF80" s="96"/>
      <c r="CG80" s="96"/>
      <c r="CH80" s="96"/>
      <c r="CI80" s="96"/>
      <c r="CJ80" s="96"/>
      <c r="CK80" s="96"/>
      <c r="CL80" s="96"/>
      <c r="CM80" s="96"/>
      <c r="CN80" s="96"/>
      <c r="CO80" s="96"/>
      <c r="CP80" s="96"/>
      <c r="CQ80" s="96"/>
      <c r="CR80" s="96"/>
      <c r="CS80" s="96"/>
      <c r="CT80" s="96"/>
      <c r="CU80" s="96"/>
      <c r="CV80" s="96"/>
      <c r="CW80" s="96"/>
      <c r="CX80" s="96"/>
      <c r="CY80" s="96"/>
      <c r="CZ80" s="96"/>
      <c r="DA80" s="96"/>
      <c r="DB80" s="96"/>
      <c r="DC80" s="96"/>
      <c r="DD80" s="96"/>
      <c r="DE80" s="96"/>
      <c r="DF80" s="96"/>
      <c r="DG80" s="96"/>
      <c r="DH80" s="96"/>
      <c r="DI80" s="96"/>
      <c r="DJ80" s="96"/>
      <c r="DK80" s="96"/>
      <c r="DL80" s="96"/>
      <c r="DM80" s="96"/>
      <c r="DN80" s="96"/>
      <c r="DO80" s="96"/>
      <c r="DP80" s="96"/>
      <c r="DQ80" s="96"/>
      <c r="DR80" s="96"/>
      <c r="DS80" s="96"/>
      <c r="DT80" s="96"/>
      <c r="DU80" s="96"/>
      <c r="DV80" s="96"/>
      <c r="DW80" s="96"/>
      <c r="DX80" s="96"/>
      <c r="DY80" s="96"/>
      <c r="DZ80" s="96"/>
      <c r="EA80" s="96"/>
      <c r="EB80" s="96"/>
      <c r="EC80" s="96"/>
      <c r="ED80" s="96"/>
      <c r="EE80" s="96"/>
      <c r="EF80" s="96"/>
      <c r="EG80" s="96"/>
      <c r="EH80" s="96"/>
      <c r="EI80" s="96"/>
      <c r="EJ80" s="96"/>
      <c r="EK80" s="96"/>
      <c r="EL80" s="96"/>
      <c r="EM80" s="96"/>
      <c r="EN80" s="96"/>
      <c r="EO80" s="96"/>
      <c r="EP80" s="96"/>
      <c r="EQ80" s="96"/>
      <c r="ER80" s="96"/>
      <c r="ES80" s="96"/>
      <c r="ET80" s="96"/>
      <c r="EU80" s="96"/>
      <c r="EV80" s="96"/>
      <c r="EW80" s="96"/>
      <c r="EX80" s="96"/>
      <c r="EY80" s="96"/>
      <c r="EZ80" s="96"/>
      <c r="FA80" s="96"/>
      <c r="FB80" s="96"/>
      <c r="FC80" s="96"/>
      <c r="FD80" s="96"/>
      <c r="FE80" s="96"/>
      <c r="FF80" s="96"/>
      <c r="FG80" s="96"/>
      <c r="FH80" s="96"/>
      <c r="FI80" s="96"/>
      <c r="FJ80" s="96"/>
      <c r="FK80" s="96"/>
      <c r="FL80" s="96"/>
      <c r="FM80" s="96"/>
      <c r="FN80" s="96"/>
      <c r="FO80" s="96"/>
      <c r="FP80" s="96"/>
      <c r="FQ80" s="96"/>
      <c r="FR80" s="96"/>
      <c r="FS80" s="96"/>
      <c r="FT80" s="96"/>
      <c r="FU80" s="96"/>
      <c r="FV80" s="96"/>
      <c r="FW80" s="96"/>
      <c r="FX80" s="96"/>
      <c r="FY80" s="96"/>
      <c r="FZ80" s="96"/>
      <c r="GA80" s="96"/>
      <c r="GB80" s="96"/>
      <c r="GC80" s="96"/>
      <c r="GD80" s="96"/>
      <c r="GE80" s="96"/>
      <c r="GF80" s="96"/>
      <c r="GG80" s="96"/>
      <c r="GH80" s="96"/>
      <c r="GI80" s="96"/>
      <c r="GJ80" s="96"/>
      <c r="GK80" s="96"/>
      <c r="GL80" s="96"/>
      <c r="GM80" s="96"/>
      <c r="GN80" s="96"/>
      <c r="GO80" s="96"/>
      <c r="GP80" s="96"/>
      <c r="GQ80" s="96"/>
      <c r="GR80" s="96"/>
      <c r="GS80" s="96"/>
      <c r="GT80" s="96"/>
      <c r="GU80" s="96"/>
      <c r="GV80" s="96"/>
      <c r="GW80" s="96"/>
      <c r="GX80" s="96"/>
      <c r="GY80" s="96"/>
      <c r="GZ80" s="96"/>
      <c r="HA80" s="96"/>
      <c r="HB80" s="96"/>
      <c r="HC80" s="96"/>
      <c r="HD80" s="96"/>
      <c r="HE80" s="96"/>
      <c r="HF80" s="96"/>
      <c r="HG80" s="96"/>
      <c r="HH80" s="96"/>
      <c r="HI80" s="96"/>
      <c r="HJ80" s="96"/>
      <c r="HK80" s="96"/>
      <c r="HL80" s="96"/>
      <c r="HM80" s="96"/>
      <c r="HN80" s="96"/>
      <c r="HO80" s="96"/>
      <c r="HP80" s="96"/>
      <c r="HQ80" s="96"/>
      <c r="HR80" s="96"/>
      <c r="HS80" s="96"/>
      <c r="HT80" s="96"/>
      <c r="HU80" s="96"/>
      <c r="HV80" s="96"/>
      <c r="HW80" s="96"/>
      <c r="HX80" s="96"/>
      <c r="HY80" s="96"/>
      <c r="HZ80" s="96"/>
      <c r="IA80" s="96"/>
      <c r="IB80" s="96"/>
      <c r="IC80" s="96"/>
      <c r="ID80" s="96"/>
      <c r="IE80" s="96"/>
      <c r="IF80" s="96"/>
      <c r="IG80" s="96"/>
      <c r="IH80" s="96"/>
      <c r="II80" s="96"/>
      <c r="IJ80" s="96"/>
      <c r="IK80" s="96"/>
      <c r="IL80" s="96"/>
      <c r="IM80" s="96"/>
      <c r="IN80" s="96"/>
      <c r="IO80" s="96"/>
      <c r="IP80" s="96"/>
      <c r="IQ80" s="96"/>
      <c r="IR80" s="96"/>
      <c r="IS80" s="96"/>
      <c r="IT80" s="96"/>
      <c r="IU80" s="96"/>
      <c r="IV80" s="96"/>
      <c r="IW80" s="96"/>
    </row>
    <row r="81" customFormat="false" ht="15" hidden="false" customHeight="false" outlineLevel="0" collapsed="false">
      <c r="A81" s="117"/>
      <c r="B81" s="118"/>
      <c r="C81" s="96" t="s">
        <v>78</v>
      </c>
      <c r="D81" s="121" t="n">
        <v>0</v>
      </c>
      <c r="E81" s="121" t="n">
        <v>5469</v>
      </c>
      <c r="F81" s="122" t="n">
        <v>0</v>
      </c>
      <c r="G81" s="122" t="n">
        <v>0</v>
      </c>
      <c r="H81" s="122" t="n">
        <v>0</v>
      </c>
      <c r="I81" s="122" t="n">
        <v>0</v>
      </c>
      <c r="J81" s="122" t="n">
        <v>0</v>
      </c>
      <c r="K81" s="122" t="n">
        <v>0</v>
      </c>
      <c r="L81" s="122" t="n">
        <v>0</v>
      </c>
      <c r="M81" s="122" t="n">
        <v>0</v>
      </c>
      <c r="N81" s="122" t="n">
        <v>0</v>
      </c>
      <c r="O81" s="122" t="n">
        <v>0</v>
      </c>
      <c r="P81" s="122" t="n">
        <v>0</v>
      </c>
      <c r="Q81" s="122" t="n">
        <v>0</v>
      </c>
      <c r="R81" s="123" t="n">
        <f aca="false">SUM(F81:Q81)</f>
        <v>0</v>
      </c>
      <c r="S81" s="133" t="n">
        <f aca="false">ROUND(R81*1.05,0)</f>
        <v>0</v>
      </c>
      <c r="T81" s="133" t="n">
        <f aca="false">ROUND(S81*1.05,0)</f>
        <v>0</v>
      </c>
      <c r="U81" s="96"/>
      <c r="V81" s="96"/>
      <c r="W81" s="96"/>
      <c r="X81" s="96"/>
      <c r="Y81" s="96"/>
      <c r="Z81" s="96"/>
      <c r="AA81" s="96"/>
      <c r="AB81" s="96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  <c r="BY81" s="96"/>
      <c r="BZ81" s="96"/>
      <c r="CA81" s="96"/>
      <c r="CB81" s="96"/>
      <c r="CC81" s="96"/>
      <c r="CD81" s="96"/>
      <c r="CE81" s="96"/>
      <c r="CF81" s="96"/>
      <c r="CG81" s="96"/>
      <c r="CH81" s="96"/>
      <c r="CI81" s="96"/>
      <c r="CJ81" s="96"/>
      <c r="CK81" s="96"/>
      <c r="CL81" s="96"/>
      <c r="CM81" s="96"/>
      <c r="CN81" s="96"/>
      <c r="CO81" s="96"/>
      <c r="CP81" s="96"/>
      <c r="CQ81" s="96"/>
      <c r="CR81" s="96"/>
      <c r="CS81" s="96"/>
      <c r="CT81" s="96"/>
      <c r="CU81" s="96"/>
      <c r="CV81" s="96"/>
      <c r="CW81" s="96"/>
      <c r="CX81" s="96"/>
      <c r="CY81" s="96"/>
      <c r="CZ81" s="96"/>
      <c r="DA81" s="96"/>
      <c r="DB81" s="96"/>
      <c r="DC81" s="96"/>
      <c r="DD81" s="96"/>
      <c r="DE81" s="96"/>
      <c r="DF81" s="96"/>
      <c r="DG81" s="96"/>
      <c r="DH81" s="96"/>
      <c r="DI81" s="96"/>
      <c r="DJ81" s="96"/>
      <c r="DK81" s="96"/>
      <c r="DL81" s="96"/>
      <c r="DM81" s="96"/>
      <c r="DN81" s="96"/>
      <c r="DO81" s="96"/>
      <c r="DP81" s="96"/>
      <c r="DQ81" s="96"/>
      <c r="DR81" s="96"/>
      <c r="DS81" s="96"/>
      <c r="DT81" s="96"/>
      <c r="DU81" s="96"/>
      <c r="DV81" s="96"/>
      <c r="DW81" s="96"/>
      <c r="DX81" s="96"/>
      <c r="DY81" s="96"/>
      <c r="DZ81" s="96"/>
      <c r="EA81" s="96"/>
      <c r="EB81" s="96"/>
      <c r="EC81" s="96"/>
      <c r="ED81" s="96"/>
      <c r="EE81" s="96"/>
      <c r="EF81" s="96"/>
      <c r="EG81" s="96"/>
      <c r="EH81" s="96"/>
      <c r="EI81" s="96"/>
      <c r="EJ81" s="96"/>
      <c r="EK81" s="96"/>
      <c r="EL81" s="96"/>
      <c r="EM81" s="96"/>
      <c r="EN81" s="96"/>
      <c r="EO81" s="96"/>
      <c r="EP81" s="96"/>
      <c r="EQ81" s="96"/>
      <c r="ER81" s="96"/>
      <c r="ES81" s="96"/>
      <c r="ET81" s="96"/>
      <c r="EU81" s="96"/>
      <c r="EV81" s="96"/>
      <c r="EW81" s="96"/>
      <c r="EX81" s="96"/>
      <c r="EY81" s="96"/>
      <c r="EZ81" s="96"/>
      <c r="FA81" s="96"/>
      <c r="FB81" s="96"/>
      <c r="FC81" s="96"/>
      <c r="FD81" s="96"/>
      <c r="FE81" s="96"/>
      <c r="FF81" s="96"/>
      <c r="FG81" s="96"/>
      <c r="FH81" s="96"/>
      <c r="FI81" s="96"/>
      <c r="FJ81" s="96"/>
      <c r="FK81" s="96"/>
      <c r="FL81" s="96"/>
      <c r="FM81" s="96"/>
      <c r="FN81" s="96"/>
      <c r="FO81" s="96"/>
      <c r="FP81" s="96"/>
      <c r="FQ81" s="96"/>
      <c r="FR81" s="96"/>
      <c r="FS81" s="96"/>
      <c r="FT81" s="96"/>
      <c r="FU81" s="96"/>
      <c r="FV81" s="96"/>
      <c r="FW81" s="96"/>
      <c r="FX81" s="96"/>
      <c r="FY81" s="96"/>
      <c r="FZ81" s="96"/>
      <c r="GA81" s="96"/>
      <c r="GB81" s="96"/>
      <c r="GC81" s="96"/>
      <c r="GD81" s="96"/>
      <c r="GE81" s="96"/>
      <c r="GF81" s="96"/>
      <c r="GG81" s="96"/>
      <c r="GH81" s="96"/>
      <c r="GI81" s="96"/>
      <c r="GJ81" s="96"/>
      <c r="GK81" s="96"/>
      <c r="GL81" s="96"/>
      <c r="GM81" s="96"/>
      <c r="GN81" s="96"/>
      <c r="GO81" s="96"/>
      <c r="GP81" s="96"/>
      <c r="GQ81" s="96"/>
      <c r="GR81" s="96"/>
      <c r="GS81" s="96"/>
      <c r="GT81" s="96"/>
      <c r="GU81" s="96"/>
      <c r="GV81" s="96"/>
      <c r="GW81" s="96"/>
      <c r="GX81" s="96"/>
      <c r="GY81" s="96"/>
      <c r="GZ81" s="96"/>
      <c r="HA81" s="96"/>
      <c r="HB81" s="96"/>
      <c r="HC81" s="96"/>
      <c r="HD81" s="96"/>
      <c r="HE81" s="96"/>
      <c r="HF81" s="96"/>
      <c r="HG81" s="96"/>
      <c r="HH81" s="96"/>
      <c r="HI81" s="96"/>
      <c r="HJ81" s="96"/>
      <c r="HK81" s="96"/>
      <c r="HL81" s="96"/>
      <c r="HM81" s="96"/>
      <c r="HN81" s="96"/>
      <c r="HO81" s="96"/>
      <c r="HP81" s="96"/>
      <c r="HQ81" s="96"/>
      <c r="HR81" s="96"/>
      <c r="HS81" s="96"/>
      <c r="HT81" s="96"/>
      <c r="HU81" s="96"/>
      <c r="HV81" s="96"/>
      <c r="HW81" s="96"/>
      <c r="HX81" s="96"/>
      <c r="HY81" s="96"/>
      <c r="HZ81" s="96"/>
      <c r="IA81" s="96"/>
      <c r="IB81" s="96"/>
      <c r="IC81" s="96"/>
      <c r="ID81" s="96"/>
      <c r="IE81" s="96"/>
      <c r="IF81" s="96"/>
      <c r="IG81" s="96"/>
      <c r="IH81" s="96"/>
      <c r="II81" s="96"/>
      <c r="IJ81" s="96"/>
      <c r="IK81" s="96"/>
      <c r="IL81" s="96"/>
      <c r="IM81" s="96"/>
      <c r="IN81" s="96"/>
      <c r="IO81" s="96"/>
      <c r="IP81" s="96"/>
      <c r="IQ81" s="96"/>
      <c r="IR81" s="96"/>
      <c r="IS81" s="96"/>
      <c r="IT81" s="96"/>
      <c r="IU81" s="96"/>
      <c r="IV81" s="96"/>
      <c r="IW81" s="96"/>
    </row>
    <row r="82" customFormat="false" ht="15" hidden="false" customHeight="false" outlineLevel="0" collapsed="false">
      <c r="A82" s="124"/>
      <c r="B82" s="125"/>
      <c r="C82" s="28" t="s">
        <v>66</v>
      </c>
      <c r="D82" s="134" t="n">
        <f aca="false">SUM(D80:D81)</f>
        <v>35004</v>
      </c>
      <c r="E82" s="134" t="n">
        <f aca="false">SUM(E80:E81)</f>
        <v>7292</v>
      </c>
      <c r="F82" s="28" t="n">
        <f aca="false">SUM(F80:F81)</f>
        <v>3004.5</v>
      </c>
      <c r="G82" s="28" t="n">
        <f aca="false">SUM(G80:G81)</f>
        <v>3004.5</v>
      </c>
      <c r="H82" s="28" t="n">
        <f aca="false">SUM(H80:H81)</f>
        <v>3004.5</v>
      </c>
      <c r="I82" s="28" t="n">
        <f aca="false">SUM(I80:I81)</f>
        <v>3004.5</v>
      </c>
      <c r="J82" s="28" t="n">
        <f aca="false">SUM(J80:J81)</f>
        <v>3004.5</v>
      </c>
      <c r="K82" s="28" t="n">
        <f aca="false">SUM(K80:K81)</f>
        <v>3004.5</v>
      </c>
      <c r="L82" s="28" t="n">
        <f aca="false">SUM(L80:L81)</f>
        <v>3004.5</v>
      </c>
      <c r="M82" s="28" t="n">
        <f aca="false">SUM(M80:M81)</f>
        <v>3004.5</v>
      </c>
      <c r="N82" s="28" t="n">
        <f aca="false">SUM(N80:N81)</f>
        <v>3004.5</v>
      </c>
      <c r="O82" s="28" t="n">
        <f aca="false">SUM(O80:O81)</f>
        <v>3004.5</v>
      </c>
      <c r="P82" s="28" t="n">
        <f aca="false">SUM(P80:P81)</f>
        <v>3004.5</v>
      </c>
      <c r="Q82" s="28" t="n">
        <f aca="false">SUM(Q80:Q81)</f>
        <v>3004.5</v>
      </c>
      <c r="R82" s="135" t="n">
        <f aca="false">SUM(F82:Q82)</f>
        <v>36054</v>
      </c>
      <c r="S82" s="135" t="n">
        <f aca="false">SUM(S80:S81)</f>
        <v>37136</v>
      </c>
      <c r="T82" s="135" t="n">
        <f aca="false">SUM(T80:T81)</f>
        <v>38993</v>
      </c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28"/>
      <c r="CR82" s="28"/>
      <c r="CS82" s="28"/>
      <c r="CT82" s="28"/>
      <c r="CU82" s="28"/>
      <c r="CV82" s="28"/>
      <c r="CW82" s="28"/>
      <c r="CX82" s="28"/>
      <c r="CY82" s="28"/>
      <c r="CZ82" s="28"/>
      <c r="DA82" s="28"/>
      <c r="DB82" s="28"/>
      <c r="DC82" s="28"/>
      <c r="DD82" s="28"/>
      <c r="DE82" s="28"/>
      <c r="DF82" s="28"/>
      <c r="DG82" s="28"/>
      <c r="DH82" s="28"/>
      <c r="DI82" s="28"/>
      <c r="DJ82" s="28"/>
      <c r="DK82" s="28"/>
      <c r="DL82" s="28"/>
      <c r="DM82" s="28"/>
      <c r="DN82" s="28"/>
      <c r="DO82" s="28"/>
      <c r="DP82" s="28"/>
      <c r="DQ82" s="28"/>
      <c r="DR82" s="28"/>
      <c r="DS82" s="28"/>
      <c r="DT82" s="28"/>
      <c r="DU82" s="28"/>
      <c r="DV82" s="28"/>
      <c r="DW82" s="28"/>
      <c r="DX82" s="28"/>
      <c r="DY82" s="28"/>
      <c r="DZ82" s="28"/>
      <c r="EA82" s="28"/>
      <c r="EB82" s="28"/>
      <c r="EC82" s="28"/>
      <c r="ED82" s="28"/>
      <c r="EE82" s="28"/>
      <c r="EF82" s="28"/>
      <c r="EG82" s="28"/>
      <c r="EH82" s="28"/>
      <c r="EI82" s="28"/>
      <c r="EJ82" s="28"/>
      <c r="EK82" s="28"/>
      <c r="EL82" s="28"/>
      <c r="EM82" s="28"/>
      <c r="EN82" s="28"/>
      <c r="EO82" s="28"/>
      <c r="EP82" s="28"/>
      <c r="EQ82" s="28"/>
      <c r="ER82" s="28"/>
      <c r="ES82" s="28"/>
      <c r="ET82" s="28"/>
      <c r="EU82" s="28"/>
      <c r="EV82" s="28"/>
      <c r="EW82" s="28"/>
      <c r="EX82" s="28"/>
      <c r="EY82" s="28"/>
      <c r="EZ82" s="28"/>
      <c r="FA82" s="28"/>
      <c r="FB82" s="28"/>
      <c r="FC82" s="28"/>
      <c r="FD82" s="28"/>
      <c r="FE82" s="28"/>
      <c r="FF82" s="28"/>
      <c r="FG82" s="28"/>
      <c r="FH82" s="28"/>
      <c r="FI82" s="28"/>
      <c r="FJ82" s="28"/>
      <c r="FK82" s="28"/>
      <c r="FL82" s="28"/>
      <c r="FM82" s="28"/>
      <c r="FN82" s="28"/>
      <c r="FO82" s="28"/>
      <c r="FP82" s="28"/>
      <c r="FQ82" s="28"/>
      <c r="FR82" s="28"/>
      <c r="FS82" s="28"/>
      <c r="FT82" s="28"/>
      <c r="FU82" s="28"/>
      <c r="FV82" s="28"/>
      <c r="FW82" s="28"/>
      <c r="FX82" s="28"/>
      <c r="FY82" s="28"/>
      <c r="FZ82" s="28"/>
      <c r="GA82" s="28"/>
      <c r="GB82" s="28"/>
      <c r="GC82" s="28"/>
      <c r="GD82" s="28"/>
      <c r="GE82" s="28"/>
      <c r="GF82" s="28"/>
      <c r="GG82" s="28"/>
      <c r="GH82" s="28"/>
      <c r="GI82" s="28"/>
      <c r="GJ82" s="28"/>
      <c r="GK82" s="28"/>
      <c r="GL82" s="28"/>
      <c r="GM82" s="28"/>
      <c r="GN82" s="28"/>
      <c r="GO82" s="28"/>
      <c r="GP82" s="28"/>
      <c r="GQ82" s="28"/>
      <c r="GR82" s="28"/>
      <c r="GS82" s="28"/>
      <c r="GT82" s="28"/>
      <c r="GU82" s="28"/>
      <c r="GV82" s="28"/>
      <c r="GW82" s="28"/>
      <c r="GX82" s="28"/>
      <c r="GY82" s="28"/>
      <c r="GZ82" s="28"/>
      <c r="HA82" s="28"/>
      <c r="HB82" s="28"/>
      <c r="HC82" s="28"/>
      <c r="HD82" s="28"/>
      <c r="HE82" s="28"/>
      <c r="HF82" s="28"/>
      <c r="HG82" s="28"/>
      <c r="HH82" s="28"/>
      <c r="HI82" s="28"/>
      <c r="HJ82" s="28"/>
      <c r="HK82" s="28"/>
      <c r="HL82" s="28"/>
      <c r="HM82" s="28"/>
      <c r="HN82" s="28"/>
      <c r="HO82" s="28"/>
      <c r="HP82" s="28"/>
      <c r="HQ82" s="28"/>
      <c r="HR82" s="28"/>
      <c r="HS82" s="28"/>
      <c r="HT82" s="28"/>
      <c r="HU82" s="28"/>
      <c r="HV82" s="28"/>
      <c r="HW82" s="28"/>
      <c r="HX82" s="28"/>
      <c r="HY82" s="28"/>
      <c r="HZ82" s="28"/>
      <c r="IA82" s="28"/>
      <c r="IB82" s="28"/>
      <c r="IC82" s="28"/>
      <c r="ID82" s="28"/>
      <c r="IE82" s="28"/>
      <c r="IF82" s="28"/>
      <c r="IG82" s="28"/>
      <c r="IH82" s="28"/>
      <c r="II82" s="28"/>
      <c r="IJ82" s="28"/>
      <c r="IK82" s="28"/>
      <c r="IL82" s="28"/>
      <c r="IM82" s="28"/>
      <c r="IN82" s="28"/>
      <c r="IO82" s="28"/>
      <c r="IP82" s="28"/>
      <c r="IQ82" s="28"/>
      <c r="IR82" s="28"/>
      <c r="IS82" s="28"/>
      <c r="IT82" s="28"/>
      <c r="IU82" s="28"/>
      <c r="IV82" s="28"/>
      <c r="IW82" s="28"/>
    </row>
    <row r="83" customFormat="false" ht="15" hidden="true" customHeight="false" outlineLevel="0" collapsed="false">
      <c r="A83" s="108"/>
      <c r="B83" s="109" t="n">
        <v>52501000</v>
      </c>
      <c r="C83" s="0" t="s">
        <v>145</v>
      </c>
      <c r="D83" s="100"/>
      <c r="E83" s="100"/>
      <c r="F83" s="110"/>
      <c r="G83" s="110"/>
      <c r="H83" s="110"/>
      <c r="I83" s="110"/>
      <c r="J83" s="110"/>
      <c r="K83" s="110"/>
      <c r="L83" s="110"/>
      <c r="M83" s="110"/>
      <c r="N83" s="110"/>
      <c r="O83" s="110"/>
      <c r="P83" s="110"/>
      <c r="Q83" s="110"/>
      <c r="R83" s="107"/>
      <c r="S83" s="107"/>
      <c r="T83" s="107"/>
    </row>
    <row r="84" customFormat="false" ht="15" hidden="true" customHeight="false" outlineLevel="0" collapsed="false">
      <c r="A84" s="108"/>
      <c r="B84" s="109"/>
      <c r="C84" s="0" t="s">
        <v>78</v>
      </c>
      <c r="D84" s="100" t="n">
        <v>0</v>
      </c>
      <c r="E84" s="100" t="n">
        <v>0</v>
      </c>
      <c r="F84" s="110" t="n">
        <v>0</v>
      </c>
      <c r="G84" s="110" t="n">
        <v>0</v>
      </c>
      <c r="H84" s="110" t="n">
        <v>0</v>
      </c>
      <c r="I84" s="110" t="n">
        <v>0</v>
      </c>
      <c r="J84" s="110" t="n">
        <v>0</v>
      </c>
      <c r="K84" s="110" t="n">
        <v>0</v>
      </c>
      <c r="L84" s="110" t="n">
        <v>0</v>
      </c>
      <c r="M84" s="110" t="n">
        <v>0</v>
      </c>
      <c r="N84" s="110" t="n">
        <v>0</v>
      </c>
      <c r="O84" s="110" t="n">
        <v>0</v>
      </c>
      <c r="P84" s="110" t="n">
        <v>0</v>
      </c>
      <c r="Q84" s="110" t="n">
        <v>0</v>
      </c>
      <c r="R84" s="107" t="n">
        <f aca="false">SUM(F84:Q84)</f>
        <v>0</v>
      </c>
      <c r="S84" s="151" t="n">
        <v>0</v>
      </c>
      <c r="T84" s="151" t="n">
        <v>0</v>
      </c>
    </row>
    <row r="85" customFormat="false" ht="15" hidden="true" customHeight="false" outlineLevel="0" collapsed="false">
      <c r="A85" s="108"/>
      <c r="B85" s="109"/>
      <c r="C85" s="0" t="s">
        <v>78</v>
      </c>
      <c r="D85" s="121" t="n">
        <v>0</v>
      </c>
      <c r="E85" s="121" t="n">
        <v>0</v>
      </c>
      <c r="F85" s="159" t="n">
        <v>0</v>
      </c>
      <c r="G85" s="159" t="n">
        <v>0</v>
      </c>
      <c r="H85" s="159" t="n">
        <v>0</v>
      </c>
      <c r="I85" s="159" t="n">
        <v>0</v>
      </c>
      <c r="J85" s="159" t="n">
        <v>0</v>
      </c>
      <c r="K85" s="159" t="n">
        <v>0</v>
      </c>
      <c r="L85" s="159" t="n">
        <v>0</v>
      </c>
      <c r="M85" s="159" t="n">
        <v>0</v>
      </c>
      <c r="N85" s="159" t="n">
        <v>0</v>
      </c>
      <c r="O85" s="159" t="n">
        <v>0</v>
      </c>
      <c r="P85" s="159" t="n">
        <v>0</v>
      </c>
      <c r="Q85" s="159" t="n">
        <v>0</v>
      </c>
      <c r="R85" s="160" t="n">
        <f aca="false">SUM(F85:Q85)</f>
        <v>0</v>
      </c>
      <c r="S85" s="161" t="n">
        <v>0</v>
      </c>
      <c r="T85" s="161" t="n">
        <v>0</v>
      </c>
    </row>
    <row r="86" customFormat="false" ht="15" hidden="true" customHeight="false" outlineLevel="0" collapsed="false">
      <c r="A86" s="124"/>
      <c r="B86" s="125"/>
      <c r="C86" s="28" t="s">
        <v>66</v>
      </c>
      <c r="D86" s="134" t="n">
        <f aca="false">SUM(D84:D85)</f>
        <v>0</v>
      </c>
      <c r="E86" s="134" t="n">
        <f aca="false">SUM(E84:E85)</f>
        <v>0</v>
      </c>
      <c r="F86" s="28" t="n">
        <f aca="false">SUM(F84:F85)</f>
        <v>0</v>
      </c>
      <c r="G86" s="28" t="n">
        <f aca="false">SUM(G84:G85)</f>
        <v>0</v>
      </c>
      <c r="H86" s="28" t="n">
        <f aca="false">SUM(H84:H85)</f>
        <v>0</v>
      </c>
      <c r="I86" s="28" t="n">
        <f aca="false">SUM(I84:I85)</f>
        <v>0</v>
      </c>
      <c r="J86" s="28" t="n">
        <f aca="false">SUM(J84:J85)</f>
        <v>0</v>
      </c>
      <c r="K86" s="28" t="n">
        <f aca="false">SUM(K84:K85)</f>
        <v>0</v>
      </c>
      <c r="L86" s="28" t="n">
        <f aca="false">SUM(L84:L85)</f>
        <v>0</v>
      </c>
      <c r="M86" s="28" t="n">
        <f aca="false">SUM(M84:M85)</f>
        <v>0</v>
      </c>
      <c r="N86" s="28" t="n">
        <f aca="false">SUM(N84:N85)</f>
        <v>0</v>
      </c>
      <c r="O86" s="28" t="n">
        <f aca="false">SUM(O84:O85)</f>
        <v>0</v>
      </c>
      <c r="P86" s="28" t="n">
        <f aca="false">SUM(P84:P85)</f>
        <v>0</v>
      </c>
      <c r="Q86" s="28" t="n">
        <f aca="false">SUM(Q84:Q85)</f>
        <v>0</v>
      </c>
      <c r="R86" s="135" t="n">
        <f aca="false">SUM(F86:Q86)</f>
        <v>0</v>
      </c>
      <c r="S86" s="135" t="n">
        <f aca="false">SUM(S84:S85)</f>
        <v>0</v>
      </c>
      <c r="T86" s="135" t="n">
        <f aca="false">SUM(T84:T85)</f>
        <v>0</v>
      </c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  <c r="CZ86" s="28"/>
      <c r="DA86" s="28"/>
      <c r="DB86" s="28"/>
      <c r="DC86" s="28"/>
      <c r="DD86" s="28"/>
      <c r="DE86" s="28"/>
      <c r="DF86" s="28"/>
      <c r="DG86" s="28"/>
      <c r="DH86" s="28"/>
      <c r="DI86" s="28"/>
      <c r="DJ86" s="28"/>
      <c r="DK86" s="28"/>
      <c r="DL86" s="28"/>
      <c r="DM86" s="28"/>
      <c r="DN86" s="28"/>
      <c r="DO86" s="28"/>
      <c r="DP86" s="28"/>
      <c r="DQ86" s="28"/>
      <c r="DR86" s="28"/>
      <c r="DS86" s="28"/>
      <c r="DT86" s="28"/>
      <c r="DU86" s="28"/>
      <c r="DV86" s="28"/>
      <c r="DW86" s="28"/>
      <c r="DX86" s="28"/>
      <c r="DY86" s="28"/>
      <c r="DZ86" s="28"/>
      <c r="EA86" s="28"/>
      <c r="EB86" s="28"/>
      <c r="EC86" s="28"/>
      <c r="ED86" s="28"/>
      <c r="EE86" s="28"/>
      <c r="EF86" s="28"/>
      <c r="EG86" s="28"/>
      <c r="EH86" s="28"/>
      <c r="EI86" s="28"/>
      <c r="EJ86" s="28"/>
      <c r="EK86" s="28"/>
      <c r="EL86" s="28"/>
      <c r="EM86" s="28"/>
      <c r="EN86" s="28"/>
      <c r="EO86" s="28"/>
      <c r="EP86" s="28"/>
      <c r="EQ86" s="28"/>
      <c r="ER86" s="28"/>
      <c r="ES86" s="28"/>
      <c r="ET86" s="28"/>
      <c r="EU86" s="28"/>
      <c r="EV86" s="28"/>
      <c r="EW86" s="28"/>
      <c r="EX86" s="28"/>
      <c r="EY86" s="28"/>
      <c r="EZ86" s="28"/>
      <c r="FA86" s="28"/>
      <c r="FB86" s="28"/>
      <c r="FC86" s="28"/>
      <c r="FD86" s="28"/>
      <c r="FE86" s="28"/>
      <c r="FF86" s="28"/>
      <c r="FG86" s="28"/>
      <c r="FH86" s="28"/>
      <c r="FI86" s="28"/>
      <c r="FJ86" s="28"/>
      <c r="FK86" s="28"/>
      <c r="FL86" s="28"/>
      <c r="FM86" s="28"/>
      <c r="FN86" s="28"/>
      <c r="FO86" s="28"/>
      <c r="FP86" s="28"/>
      <c r="FQ86" s="28"/>
      <c r="FR86" s="28"/>
      <c r="FS86" s="28"/>
      <c r="FT86" s="28"/>
      <c r="FU86" s="28"/>
      <c r="FV86" s="28"/>
      <c r="FW86" s="28"/>
      <c r="FX86" s="28"/>
      <c r="FY86" s="28"/>
      <c r="FZ86" s="28"/>
      <c r="GA86" s="28"/>
      <c r="GB86" s="28"/>
      <c r="GC86" s="28"/>
      <c r="GD86" s="28"/>
      <c r="GE86" s="28"/>
      <c r="GF86" s="28"/>
      <c r="GG86" s="28"/>
      <c r="GH86" s="28"/>
      <c r="GI86" s="28"/>
      <c r="GJ86" s="28"/>
      <c r="GK86" s="28"/>
      <c r="GL86" s="28"/>
      <c r="GM86" s="28"/>
      <c r="GN86" s="28"/>
      <c r="GO86" s="28"/>
      <c r="GP86" s="28"/>
      <c r="GQ86" s="28"/>
      <c r="GR86" s="28"/>
      <c r="GS86" s="28"/>
      <c r="GT86" s="28"/>
      <c r="GU86" s="28"/>
      <c r="GV86" s="28"/>
      <c r="GW86" s="28"/>
      <c r="GX86" s="28"/>
      <c r="GY86" s="28"/>
      <c r="GZ86" s="28"/>
      <c r="HA86" s="28"/>
      <c r="HB86" s="28"/>
      <c r="HC86" s="28"/>
      <c r="HD86" s="28"/>
      <c r="HE86" s="28"/>
      <c r="HF86" s="28"/>
      <c r="HG86" s="28"/>
      <c r="HH86" s="28"/>
      <c r="HI86" s="28"/>
      <c r="HJ86" s="28"/>
      <c r="HK86" s="28"/>
      <c r="HL86" s="28"/>
      <c r="HM86" s="28"/>
      <c r="HN86" s="28"/>
      <c r="HO86" s="28"/>
      <c r="HP86" s="28"/>
      <c r="HQ86" s="28"/>
      <c r="HR86" s="28"/>
      <c r="HS86" s="28"/>
      <c r="HT86" s="28"/>
      <c r="HU86" s="28"/>
      <c r="HV86" s="28"/>
      <c r="HW86" s="28"/>
      <c r="HX86" s="28"/>
      <c r="HY86" s="28"/>
      <c r="HZ86" s="28"/>
      <c r="IA86" s="28"/>
      <c r="IB86" s="28"/>
      <c r="IC86" s="28"/>
      <c r="ID86" s="28"/>
      <c r="IE86" s="28"/>
      <c r="IF86" s="28"/>
      <c r="IG86" s="28"/>
      <c r="IH86" s="28"/>
      <c r="II86" s="28"/>
      <c r="IJ86" s="28"/>
      <c r="IK86" s="28"/>
      <c r="IL86" s="28"/>
      <c r="IM86" s="28"/>
      <c r="IN86" s="28"/>
      <c r="IO86" s="28"/>
      <c r="IP86" s="28"/>
      <c r="IQ86" s="28"/>
      <c r="IR86" s="28"/>
      <c r="IS86" s="28"/>
      <c r="IT86" s="28"/>
      <c r="IU86" s="28"/>
      <c r="IV86" s="28"/>
      <c r="IW86" s="28"/>
    </row>
    <row r="87" customFormat="false" ht="15" hidden="true" customHeight="false" outlineLevel="0" collapsed="false">
      <c r="A87" s="129"/>
      <c r="B87" s="109" t="n">
        <v>52501500</v>
      </c>
      <c r="C87" s="0" t="s">
        <v>146</v>
      </c>
      <c r="D87" s="120"/>
      <c r="E87" s="120"/>
      <c r="F87" s="158"/>
      <c r="G87" s="158"/>
      <c r="H87" s="158"/>
      <c r="I87" s="158"/>
      <c r="J87" s="158"/>
      <c r="K87" s="158"/>
      <c r="L87" s="158"/>
      <c r="M87" s="158"/>
      <c r="N87" s="111"/>
      <c r="O87" s="111"/>
      <c r="P87" s="111"/>
      <c r="Q87" s="111"/>
      <c r="R87" s="107"/>
      <c r="S87" s="107"/>
      <c r="T87" s="107"/>
      <c r="U87" s="138"/>
      <c r="V87" s="138"/>
      <c r="W87" s="138"/>
      <c r="X87" s="138"/>
      <c r="Y87" s="138"/>
      <c r="Z87" s="138"/>
      <c r="AA87" s="138"/>
      <c r="AB87" s="138"/>
      <c r="AC87" s="138"/>
      <c r="AD87" s="138"/>
      <c r="AE87" s="138"/>
      <c r="AF87" s="138"/>
      <c r="AG87" s="138"/>
      <c r="AH87" s="138"/>
      <c r="AI87" s="138"/>
      <c r="AJ87" s="138"/>
      <c r="AK87" s="138"/>
      <c r="AL87" s="138"/>
      <c r="AM87" s="138"/>
      <c r="AN87" s="138"/>
      <c r="AO87" s="138"/>
      <c r="AP87" s="138"/>
      <c r="AQ87" s="138"/>
      <c r="AR87" s="138"/>
      <c r="AS87" s="138"/>
      <c r="AT87" s="138"/>
      <c r="AU87" s="138"/>
      <c r="AV87" s="138"/>
      <c r="AW87" s="138"/>
      <c r="AX87" s="138"/>
      <c r="AY87" s="138"/>
      <c r="AZ87" s="138"/>
      <c r="BA87" s="138"/>
      <c r="BB87" s="138"/>
      <c r="BC87" s="138"/>
      <c r="BD87" s="138"/>
      <c r="BE87" s="138"/>
      <c r="BF87" s="138"/>
      <c r="BG87" s="138"/>
      <c r="BH87" s="138"/>
      <c r="BI87" s="138"/>
      <c r="BJ87" s="138"/>
      <c r="BK87" s="138"/>
      <c r="BL87" s="138"/>
      <c r="BM87" s="138"/>
      <c r="BN87" s="138"/>
      <c r="BO87" s="138"/>
      <c r="BP87" s="138"/>
      <c r="BQ87" s="138"/>
      <c r="BR87" s="138"/>
      <c r="BS87" s="138"/>
      <c r="BT87" s="138"/>
      <c r="BU87" s="138"/>
      <c r="BV87" s="138"/>
      <c r="BW87" s="138"/>
      <c r="BX87" s="138"/>
      <c r="BY87" s="138"/>
      <c r="BZ87" s="138"/>
      <c r="CA87" s="138"/>
      <c r="CB87" s="138"/>
      <c r="CC87" s="138"/>
      <c r="CD87" s="138"/>
      <c r="CE87" s="138"/>
      <c r="CF87" s="138"/>
      <c r="CG87" s="138"/>
      <c r="CH87" s="138"/>
      <c r="CI87" s="138"/>
      <c r="CJ87" s="138"/>
      <c r="CK87" s="138"/>
      <c r="CL87" s="138"/>
      <c r="CM87" s="138"/>
      <c r="CN87" s="138"/>
      <c r="CO87" s="138"/>
      <c r="CP87" s="138"/>
      <c r="CQ87" s="138"/>
      <c r="CR87" s="138"/>
      <c r="CS87" s="138"/>
      <c r="CT87" s="138"/>
      <c r="CU87" s="138"/>
      <c r="CV87" s="138"/>
      <c r="CW87" s="138"/>
      <c r="CX87" s="138"/>
      <c r="CY87" s="138"/>
      <c r="CZ87" s="138"/>
      <c r="DA87" s="138"/>
      <c r="DB87" s="138"/>
      <c r="DC87" s="138"/>
      <c r="DD87" s="138"/>
      <c r="DE87" s="138"/>
      <c r="DF87" s="138"/>
      <c r="DG87" s="138"/>
      <c r="DH87" s="138"/>
      <c r="DI87" s="138"/>
      <c r="DJ87" s="138"/>
      <c r="DK87" s="138"/>
      <c r="DL87" s="138"/>
      <c r="DM87" s="138"/>
      <c r="DN87" s="138"/>
      <c r="DO87" s="138"/>
      <c r="DP87" s="138"/>
      <c r="DQ87" s="138"/>
      <c r="DR87" s="138"/>
      <c r="DS87" s="138"/>
      <c r="DT87" s="138"/>
      <c r="DU87" s="138"/>
      <c r="DV87" s="138"/>
      <c r="DW87" s="138"/>
      <c r="DX87" s="138"/>
      <c r="DY87" s="138"/>
      <c r="DZ87" s="138"/>
      <c r="EA87" s="138"/>
      <c r="EB87" s="138"/>
      <c r="EC87" s="138"/>
      <c r="ED87" s="138"/>
      <c r="EE87" s="138"/>
      <c r="EF87" s="138"/>
      <c r="EG87" s="138"/>
      <c r="EH87" s="138"/>
      <c r="EI87" s="138"/>
      <c r="EJ87" s="138"/>
      <c r="EK87" s="138"/>
      <c r="EL87" s="138"/>
      <c r="EM87" s="138"/>
      <c r="EN87" s="138"/>
      <c r="EO87" s="138"/>
      <c r="EP87" s="138"/>
      <c r="EQ87" s="138"/>
      <c r="ER87" s="138"/>
      <c r="ES87" s="138"/>
      <c r="ET87" s="138"/>
      <c r="EU87" s="138"/>
      <c r="EV87" s="138"/>
      <c r="EW87" s="138"/>
      <c r="EX87" s="138"/>
      <c r="EY87" s="138"/>
      <c r="EZ87" s="138"/>
      <c r="FA87" s="138"/>
      <c r="FB87" s="138"/>
      <c r="FC87" s="138"/>
      <c r="FD87" s="138"/>
      <c r="FE87" s="138"/>
      <c r="FF87" s="138"/>
      <c r="FG87" s="138"/>
      <c r="FH87" s="138"/>
      <c r="FI87" s="138"/>
      <c r="FJ87" s="138"/>
      <c r="FK87" s="138"/>
      <c r="FL87" s="138"/>
      <c r="FM87" s="138"/>
      <c r="FN87" s="138"/>
      <c r="FO87" s="138"/>
      <c r="FP87" s="138"/>
      <c r="FQ87" s="138"/>
      <c r="FR87" s="138"/>
      <c r="FS87" s="138"/>
      <c r="FT87" s="138"/>
      <c r="FU87" s="138"/>
      <c r="FV87" s="138"/>
      <c r="FW87" s="138"/>
      <c r="FX87" s="138"/>
      <c r="FY87" s="138"/>
      <c r="FZ87" s="138"/>
      <c r="GA87" s="138"/>
      <c r="GB87" s="138"/>
      <c r="GC87" s="138"/>
      <c r="GD87" s="138"/>
      <c r="GE87" s="138"/>
      <c r="GF87" s="138"/>
      <c r="GG87" s="138"/>
      <c r="GH87" s="138"/>
      <c r="GI87" s="138"/>
      <c r="GJ87" s="138"/>
      <c r="GK87" s="138"/>
      <c r="GL87" s="138"/>
      <c r="GM87" s="138"/>
      <c r="GN87" s="138"/>
      <c r="GO87" s="138"/>
      <c r="GP87" s="138"/>
      <c r="GQ87" s="138"/>
      <c r="GR87" s="138"/>
      <c r="GS87" s="138"/>
      <c r="GT87" s="138"/>
      <c r="GU87" s="138"/>
      <c r="GV87" s="138"/>
      <c r="GW87" s="138"/>
      <c r="GX87" s="138"/>
      <c r="GY87" s="138"/>
      <c r="GZ87" s="138"/>
      <c r="HA87" s="138"/>
      <c r="HB87" s="138"/>
      <c r="HC87" s="138"/>
      <c r="HD87" s="138"/>
      <c r="HE87" s="138"/>
      <c r="HF87" s="138"/>
      <c r="HG87" s="138"/>
      <c r="HH87" s="138"/>
      <c r="HI87" s="138"/>
      <c r="HJ87" s="138"/>
      <c r="HK87" s="138"/>
      <c r="HL87" s="138"/>
      <c r="HM87" s="138"/>
      <c r="HN87" s="138"/>
      <c r="HO87" s="138"/>
      <c r="HP87" s="138"/>
      <c r="HQ87" s="138"/>
      <c r="HR87" s="138"/>
      <c r="HS87" s="138"/>
      <c r="HT87" s="138"/>
      <c r="HU87" s="138"/>
      <c r="HV87" s="138"/>
      <c r="HW87" s="138"/>
      <c r="HX87" s="138"/>
      <c r="HY87" s="138"/>
      <c r="HZ87" s="138"/>
      <c r="IA87" s="138"/>
      <c r="IB87" s="138"/>
      <c r="IC87" s="138"/>
      <c r="ID87" s="138"/>
      <c r="IE87" s="138"/>
      <c r="IF87" s="138"/>
      <c r="IG87" s="138"/>
      <c r="IH87" s="138"/>
      <c r="II87" s="138"/>
      <c r="IJ87" s="138"/>
      <c r="IK87" s="138"/>
      <c r="IL87" s="138"/>
      <c r="IM87" s="138"/>
      <c r="IN87" s="138"/>
      <c r="IO87" s="138"/>
      <c r="IP87" s="138"/>
      <c r="IQ87" s="138"/>
      <c r="IR87" s="138"/>
      <c r="IS87" s="138"/>
      <c r="IT87" s="138"/>
      <c r="IU87" s="138"/>
      <c r="IV87" s="138"/>
      <c r="IW87" s="138"/>
    </row>
    <row r="88" customFormat="false" ht="15" hidden="true" customHeight="false" outlineLevel="0" collapsed="false">
      <c r="A88" s="108"/>
      <c r="B88" s="109"/>
      <c r="C88" s="0" t="s">
        <v>78</v>
      </c>
      <c r="D88" s="100" t="n">
        <v>0</v>
      </c>
      <c r="E88" s="100" t="n">
        <v>0</v>
      </c>
      <c r="F88" s="110" t="n">
        <v>0</v>
      </c>
      <c r="G88" s="110" t="n">
        <v>0</v>
      </c>
      <c r="H88" s="110" t="n">
        <v>0</v>
      </c>
      <c r="I88" s="110" t="n">
        <v>0</v>
      </c>
      <c r="J88" s="110" t="n">
        <v>0</v>
      </c>
      <c r="K88" s="110" t="n">
        <v>0</v>
      </c>
      <c r="L88" s="110" t="n">
        <v>0</v>
      </c>
      <c r="M88" s="110" t="n">
        <v>0</v>
      </c>
      <c r="N88" s="110" t="n">
        <v>0</v>
      </c>
      <c r="O88" s="110" t="n">
        <v>0</v>
      </c>
      <c r="P88" s="110" t="n">
        <v>0</v>
      </c>
      <c r="Q88" s="110" t="n">
        <v>0</v>
      </c>
      <c r="R88" s="107" t="n">
        <f aca="false">SUM(F88:Q88)</f>
        <v>0</v>
      </c>
      <c r="S88" s="151" t="n">
        <v>0</v>
      </c>
      <c r="T88" s="151" t="n">
        <v>0</v>
      </c>
      <c r="U88" s="138"/>
      <c r="V88" s="138"/>
      <c r="W88" s="138"/>
      <c r="X88" s="138"/>
      <c r="Y88" s="138"/>
      <c r="Z88" s="138"/>
      <c r="AA88" s="138"/>
      <c r="AB88" s="138"/>
      <c r="AC88" s="138"/>
      <c r="AD88" s="138"/>
      <c r="AE88" s="138"/>
      <c r="AF88" s="138"/>
      <c r="AG88" s="138"/>
      <c r="AH88" s="138"/>
      <c r="AI88" s="138"/>
      <c r="AJ88" s="138"/>
      <c r="AK88" s="138"/>
      <c r="AL88" s="138"/>
      <c r="AM88" s="138"/>
      <c r="AN88" s="138"/>
      <c r="AO88" s="138"/>
      <c r="AP88" s="138"/>
      <c r="AQ88" s="138"/>
      <c r="AR88" s="138"/>
      <c r="AS88" s="138"/>
      <c r="AT88" s="138"/>
      <c r="AU88" s="138"/>
      <c r="AV88" s="138"/>
      <c r="AW88" s="138"/>
      <c r="AX88" s="138"/>
      <c r="AY88" s="138"/>
      <c r="AZ88" s="138"/>
      <c r="BA88" s="138"/>
      <c r="BB88" s="138"/>
      <c r="BC88" s="138"/>
      <c r="BD88" s="138"/>
      <c r="BE88" s="138"/>
      <c r="BF88" s="138"/>
      <c r="BG88" s="138"/>
      <c r="BH88" s="138"/>
      <c r="BI88" s="138"/>
      <c r="BJ88" s="138"/>
      <c r="BK88" s="138"/>
      <c r="BL88" s="138"/>
      <c r="BM88" s="138"/>
      <c r="BN88" s="138"/>
      <c r="BO88" s="138"/>
      <c r="BP88" s="138"/>
      <c r="BQ88" s="138"/>
      <c r="BR88" s="138"/>
      <c r="BS88" s="138"/>
      <c r="BT88" s="138"/>
      <c r="BU88" s="138"/>
      <c r="BV88" s="138"/>
      <c r="BW88" s="138"/>
      <c r="BX88" s="138"/>
      <c r="BY88" s="138"/>
      <c r="BZ88" s="138"/>
      <c r="CA88" s="138"/>
      <c r="CB88" s="138"/>
      <c r="CC88" s="138"/>
      <c r="CD88" s="138"/>
      <c r="CE88" s="138"/>
      <c r="CF88" s="138"/>
      <c r="CG88" s="138"/>
      <c r="CH88" s="138"/>
      <c r="CI88" s="138"/>
      <c r="CJ88" s="138"/>
      <c r="CK88" s="138"/>
      <c r="CL88" s="138"/>
      <c r="CM88" s="138"/>
      <c r="CN88" s="138"/>
      <c r="CO88" s="138"/>
      <c r="CP88" s="138"/>
      <c r="CQ88" s="138"/>
      <c r="CR88" s="138"/>
      <c r="CS88" s="138"/>
      <c r="CT88" s="138"/>
      <c r="CU88" s="138"/>
      <c r="CV88" s="138"/>
      <c r="CW88" s="138"/>
      <c r="CX88" s="138"/>
      <c r="CY88" s="138"/>
      <c r="CZ88" s="138"/>
      <c r="DA88" s="138"/>
      <c r="DB88" s="138"/>
      <c r="DC88" s="138"/>
      <c r="DD88" s="138"/>
      <c r="DE88" s="138"/>
      <c r="DF88" s="138"/>
      <c r="DG88" s="138"/>
      <c r="DH88" s="138"/>
      <c r="DI88" s="138"/>
      <c r="DJ88" s="138"/>
      <c r="DK88" s="138"/>
      <c r="DL88" s="138"/>
      <c r="DM88" s="138"/>
      <c r="DN88" s="138"/>
      <c r="DO88" s="138"/>
      <c r="DP88" s="138"/>
      <c r="DQ88" s="138"/>
      <c r="DR88" s="138"/>
      <c r="DS88" s="138"/>
      <c r="DT88" s="138"/>
      <c r="DU88" s="138"/>
      <c r="DV88" s="138"/>
      <c r="DW88" s="138"/>
      <c r="DX88" s="138"/>
      <c r="DY88" s="138"/>
      <c r="DZ88" s="138"/>
      <c r="EA88" s="138"/>
      <c r="EB88" s="138"/>
      <c r="EC88" s="138"/>
      <c r="ED88" s="138"/>
      <c r="EE88" s="138"/>
      <c r="EF88" s="138"/>
      <c r="EG88" s="138"/>
      <c r="EH88" s="138"/>
      <c r="EI88" s="138"/>
      <c r="EJ88" s="138"/>
      <c r="EK88" s="138"/>
      <c r="EL88" s="138"/>
      <c r="EM88" s="138"/>
      <c r="EN88" s="138"/>
      <c r="EO88" s="138"/>
      <c r="EP88" s="138"/>
      <c r="EQ88" s="138"/>
      <c r="ER88" s="138"/>
      <c r="ES88" s="138"/>
      <c r="ET88" s="138"/>
      <c r="EU88" s="138"/>
      <c r="EV88" s="138"/>
      <c r="EW88" s="138"/>
      <c r="EX88" s="138"/>
      <c r="EY88" s="138"/>
      <c r="EZ88" s="138"/>
      <c r="FA88" s="138"/>
      <c r="FB88" s="138"/>
      <c r="FC88" s="138"/>
      <c r="FD88" s="138"/>
      <c r="FE88" s="138"/>
      <c r="FF88" s="138"/>
      <c r="FG88" s="138"/>
      <c r="FH88" s="138"/>
      <c r="FI88" s="138"/>
      <c r="FJ88" s="138"/>
      <c r="FK88" s="138"/>
      <c r="FL88" s="138"/>
      <c r="FM88" s="138"/>
      <c r="FN88" s="138"/>
      <c r="FO88" s="138"/>
      <c r="FP88" s="138"/>
      <c r="FQ88" s="138"/>
      <c r="FR88" s="138"/>
      <c r="FS88" s="138"/>
      <c r="FT88" s="138"/>
      <c r="FU88" s="138"/>
      <c r="FV88" s="138"/>
      <c r="FW88" s="138"/>
      <c r="FX88" s="138"/>
      <c r="FY88" s="138"/>
      <c r="FZ88" s="138"/>
      <c r="GA88" s="138"/>
      <c r="GB88" s="138"/>
      <c r="GC88" s="138"/>
      <c r="GD88" s="138"/>
      <c r="GE88" s="138"/>
      <c r="GF88" s="138"/>
      <c r="GG88" s="138"/>
      <c r="GH88" s="138"/>
      <c r="GI88" s="138"/>
      <c r="GJ88" s="138"/>
      <c r="GK88" s="138"/>
      <c r="GL88" s="138"/>
      <c r="GM88" s="138"/>
      <c r="GN88" s="138"/>
      <c r="GO88" s="138"/>
      <c r="GP88" s="138"/>
      <c r="GQ88" s="138"/>
      <c r="GR88" s="138"/>
      <c r="GS88" s="138"/>
      <c r="GT88" s="138"/>
      <c r="GU88" s="138"/>
      <c r="GV88" s="138"/>
      <c r="GW88" s="138"/>
      <c r="GX88" s="138"/>
      <c r="GY88" s="138"/>
      <c r="GZ88" s="138"/>
      <c r="HA88" s="138"/>
      <c r="HB88" s="138"/>
      <c r="HC88" s="138"/>
      <c r="HD88" s="138"/>
      <c r="HE88" s="138"/>
      <c r="HF88" s="138"/>
      <c r="HG88" s="138"/>
      <c r="HH88" s="138"/>
      <c r="HI88" s="138"/>
      <c r="HJ88" s="138"/>
      <c r="HK88" s="138"/>
      <c r="HL88" s="138"/>
      <c r="HM88" s="138"/>
      <c r="HN88" s="138"/>
      <c r="HO88" s="138"/>
      <c r="HP88" s="138"/>
      <c r="HQ88" s="138"/>
      <c r="HR88" s="138"/>
      <c r="HS88" s="138"/>
      <c r="HT88" s="138"/>
      <c r="HU88" s="138"/>
      <c r="HV88" s="138"/>
      <c r="HW88" s="138"/>
      <c r="HX88" s="138"/>
      <c r="HY88" s="138"/>
      <c r="HZ88" s="138"/>
      <c r="IA88" s="138"/>
      <c r="IB88" s="138"/>
      <c r="IC88" s="138"/>
      <c r="ID88" s="138"/>
      <c r="IE88" s="138"/>
      <c r="IF88" s="138"/>
      <c r="IG88" s="138"/>
      <c r="IH88" s="138"/>
      <c r="II88" s="138"/>
      <c r="IJ88" s="138"/>
      <c r="IK88" s="138"/>
      <c r="IL88" s="138"/>
      <c r="IM88" s="138"/>
      <c r="IN88" s="138"/>
      <c r="IO88" s="138"/>
      <c r="IP88" s="138"/>
      <c r="IQ88" s="138"/>
      <c r="IR88" s="138"/>
      <c r="IS88" s="138"/>
      <c r="IT88" s="138"/>
      <c r="IU88" s="138"/>
      <c r="IV88" s="138"/>
      <c r="IW88" s="138"/>
    </row>
    <row r="89" customFormat="false" ht="15" hidden="true" customHeight="false" outlineLevel="0" collapsed="false">
      <c r="A89" s="108"/>
      <c r="B89" s="109"/>
      <c r="C89" s="0" t="s">
        <v>78</v>
      </c>
      <c r="D89" s="121" t="n">
        <v>0</v>
      </c>
      <c r="E89" s="121" t="n">
        <v>0</v>
      </c>
      <c r="F89" s="159" t="n">
        <v>0</v>
      </c>
      <c r="G89" s="159" t="n">
        <v>0</v>
      </c>
      <c r="H89" s="159" t="n">
        <v>0</v>
      </c>
      <c r="I89" s="159" t="n">
        <v>0</v>
      </c>
      <c r="J89" s="159" t="n">
        <v>0</v>
      </c>
      <c r="K89" s="159" t="n">
        <v>0</v>
      </c>
      <c r="L89" s="159" t="n">
        <v>0</v>
      </c>
      <c r="M89" s="159" t="n">
        <v>0</v>
      </c>
      <c r="N89" s="159" t="n">
        <v>0</v>
      </c>
      <c r="O89" s="159" t="n">
        <v>0</v>
      </c>
      <c r="P89" s="159" t="n">
        <v>0</v>
      </c>
      <c r="Q89" s="159" t="n">
        <v>0</v>
      </c>
      <c r="R89" s="160" t="n">
        <f aca="false">SUM(F89:Q89)</f>
        <v>0</v>
      </c>
      <c r="S89" s="161" t="n">
        <v>0</v>
      </c>
      <c r="T89" s="161" t="n">
        <v>0</v>
      </c>
      <c r="U89" s="138"/>
      <c r="V89" s="138"/>
      <c r="W89" s="138"/>
      <c r="X89" s="138"/>
      <c r="Y89" s="138"/>
      <c r="Z89" s="138"/>
      <c r="AA89" s="138"/>
      <c r="AB89" s="138"/>
      <c r="AC89" s="138"/>
      <c r="AD89" s="138"/>
      <c r="AE89" s="138"/>
      <c r="AF89" s="138"/>
      <c r="AG89" s="138"/>
      <c r="AH89" s="138"/>
      <c r="AI89" s="138"/>
      <c r="AJ89" s="138"/>
      <c r="AK89" s="138"/>
      <c r="AL89" s="138"/>
      <c r="AM89" s="138"/>
      <c r="AN89" s="138"/>
      <c r="AO89" s="138"/>
      <c r="AP89" s="138"/>
      <c r="AQ89" s="138"/>
      <c r="AR89" s="138"/>
      <c r="AS89" s="138"/>
      <c r="AT89" s="138"/>
      <c r="AU89" s="138"/>
      <c r="AV89" s="138"/>
      <c r="AW89" s="138"/>
      <c r="AX89" s="138"/>
      <c r="AY89" s="138"/>
      <c r="AZ89" s="138"/>
      <c r="BA89" s="138"/>
      <c r="BB89" s="138"/>
      <c r="BC89" s="138"/>
      <c r="BD89" s="138"/>
      <c r="BE89" s="138"/>
      <c r="BF89" s="138"/>
      <c r="BG89" s="138"/>
      <c r="BH89" s="138"/>
      <c r="BI89" s="138"/>
      <c r="BJ89" s="138"/>
      <c r="BK89" s="138"/>
      <c r="BL89" s="138"/>
      <c r="BM89" s="138"/>
      <c r="BN89" s="138"/>
      <c r="BO89" s="138"/>
      <c r="BP89" s="138"/>
      <c r="BQ89" s="138"/>
      <c r="BR89" s="138"/>
      <c r="BS89" s="138"/>
      <c r="BT89" s="138"/>
      <c r="BU89" s="138"/>
      <c r="BV89" s="138"/>
      <c r="BW89" s="138"/>
      <c r="BX89" s="138"/>
      <c r="BY89" s="138"/>
      <c r="BZ89" s="138"/>
      <c r="CA89" s="138"/>
      <c r="CB89" s="138"/>
      <c r="CC89" s="138"/>
      <c r="CD89" s="138"/>
      <c r="CE89" s="138"/>
      <c r="CF89" s="138"/>
      <c r="CG89" s="138"/>
      <c r="CH89" s="138"/>
      <c r="CI89" s="138"/>
      <c r="CJ89" s="138"/>
      <c r="CK89" s="138"/>
      <c r="CL89" s="138"/>
      <c r="CM89" s="138"/>
      <c r="CN89" s="138"/>
      <c r="CO89" s="138"/>
      <c r="CP89" s="138"/>
      <c r="CQ89" s="138"/>
      <c r="CR89" s="138"/>
      <c r="CS89" s="138"/>
      <c r="CT89" s="138"/>
      <c r="CU89" s="138"/>
      <c r="CV89" s="138"/>
      <c r="CW89" s="138"/>
      <c r="CX89" s="138"/>
      <c r="CY89" s="138"/>
      <c r="CZ89" s="138"/>
      <c r="DA89" s="138"/>
      <c r="DB89" s="138"/>
      <c r="DC89" s="138"/>
      <c r="DD89" s="138"/>
      <c r="DE89" s="138"/>
      <c r="DF89" s="138"/>
      <c r="DG89" s="138"/>
      <c r="DH89" s="138"/>
      <c r="DI89" s="138"/>
      <c r="DJ89" s="138"/>
      <c r="DK89" s="138"/>
      <c r="DL89" s="138"/>
      <c r="DM89" s="138"/>
      <c r="DN89" s="138"/>
      <c r="DO89" s="138"/>
      <c r="DP89" s="138"/>
      <c r="DQ89" s="138"/>
      <c r="DR89" s="138"/>
      <c r="DS89" s="138"/>
      <c r="DT89" s="138"/>
      <c r="DU89" s="138"/>
      <c r="DV89" s="138"/>
      <c r="DW89" s="138"/>
      <c r="DX89" s="138"/>
      <c r="DY89" s="138"/>
      <c r="DZ89" s="138"/>
      <c r="EA89" s="138"/>
      <c r="EB89" s="138"/>
      <c r="EC89" s="138"/>
      <c r="ED89" s="138"/>
      <c r="EE89" s="138"/>
      <c r="EF89" s="138"/>
      <c r="EG89" s="138"/>
      <c r="EH89" s="138"/>
      <c r="EI89" s="138"/>
      <c r="EJ89" s="138"/>
      <c r="EK89" s="138"/>
      <c r="EL89" s="138"/>
      <c r="EM89" s="138"/>
      <c r="EN89" s="138"/>
      <c r="EO89" s="138"/>
      <c r="EP89" s="138"/>
      <c r="EQ89" s="138"/>
      <c r="ER89" s="138"/>
      <c r="ES89" s="138"/>
      <c r="ET89" s="138"/>
      <c r="EU89" s="138"/>
      <c r="EV89" s="138"/>
      <c r="EW89" s="138"/>
      <c r="EX89" s="138"/>
      <c r="EY89" s="138"/>
      <c r="EZ89" s="138"/>
      <c r="FA89" s="138"/>
      <c r="FB89" s="138"/>
      <c r="FC89" s="138"/>
      <c r="FD89" s="138"/>
      <c r="FE89" s="138"/>
      <c r="FF89" s="138"/>
      <c r="FG89" s="138"/>
      <c r="FH89" s="138"/>
      <c r="FI89" s="138"/>
      <c r="FJ89" s="138"/>
      <c r="FK89" s="138"/>
      <c r="FL89" s="138"/>
      <c r="FM89" s="138"/>
      <c r="FN89" s="138"/>
      <c r="FO89" s="138"/>
      <c r="FP89" s="138"/>
      <c r="FQ89" s="138"/>
      <c r="FR89" s="138"/>
      <c r="FS89" s="138"/>
      <c r="FT89" s="138"/>
      <c r="FU89" s="138"/>
      <c r="FV89" s="138"/>
      <c r="FW89" s="138"/>
      <c r="FX89" s="138"/>
      <c r="FY89" s="138"/>
      <c r="FZ89" s="138"/>
      <c r="GA89" s="138"/>
      <c r="GB89" s="138"/>
      <c r="GC89" s="138"/>
      <c r="GD89" s="138"/>
      <c r="GE89" s="138"/>
      <c r="GF89" s="138"/>
      <c r="GG89" s="138"/>
      <c r="GH89" s="138"/>
      <c r="GI89" s="138"/>
      <c r="GJ89" s="138"/>
      <c r="GK89" s="138"/>
      <c r="GL89" s="138"/>
      <c r="GM89" s="138"/>
      <c r="GN89" s="138"/>
      <c r="GO89" s="138"/>
      <c r="GP89" s="138"/>
      <c r="GQ89" s="138"/>
      <c r="GR89" s="138"/>
      <c r="GS89" s="138"/>
      <c r="GT89" s="138"/>
      <c r="GU89" s="138"/>
      <c r="GV89" s="138"/>
      <c r="GW89" s="138"/>
      <c r="GX89" s="138"/>
      <c r="GY89" s="138"/>
      <c r="GZ89" s="138"/>
      <c r="HA89" s="138"/>
      <c r="HB89" s="138"/>
      <c r="HC89" s="138"/>
      <c r="HD89" s="138"/>
      <c r="HE89" s="138"/>
      <c r="HF89" s="138"/>
      <c r="HG89" s="138"/>
      <c r="HH89" s="138"/>
      <c r="HI89" s="138"/>
      <c r="HJ89" s="138"/>
      <c r="HK89" s="138"/>
      <c r="HL89" s="138"/>
      <c r="HM89" s="138"/>
      <c r="HN89" s="138"/>
      <c r="HO89" s="138"/>
      <c r="HP89" s="138"/>
      <c r="HQ89" s="138"/>
      <c r="HR89" s="138"/>
      <c r="HS89" s="138"/>
      <c r="HT89" s="138"/>
      <c r="HU89" s="138"/>
      <c r="HV89" s="138"/>
      <c r="HW89" s="138"/>
      <c r="HX89" s="138"/>
      <c r="HY89" s="138"/>
      <c r="HZ89" s="138"/>
      <c r="IA89" s="138"/>
      <c r="IB89" s="138"/>
      <c r="IC89" s="138"/>
      <c r="ID89" s="138"/>
      <c r="IE89" s="138"/>
      <c r="IF89" s="138"/>
      <c r="IG89" s="138"/>
      <c r="IH89" s="138"/>
      <c r="II89" s="138"/>
      <c r="IJ89" s="138"/>
      <c r="IK89" s="138"/>
      <c r="IL89" s="138"/>
      <c r="IM89" s="138"/>
      <c r="IN89" s="138"/>
      <c r="IO89" s="138"/>
      <c r="IP89" s="138"/>
      <c r="IQ89" s="138"/>
      <c r="IR89" s="138"/>
      <c r="IS89" s="138"/>
      <c r="IT89" s="138"/>
      <c r="IU89" s="138"/>
      <c r="IV89" s="138"/>
      <c r="IW89" s="138"/>
    </row>
    <row r="90" customFormat="false" ht="15" hidden="true" customHeight="false" outlineLevel="0" collapsed="false">
      <c r="A90" s="124"/>
      <c r="B90" s="125"/>
      <c r="C90" s="28" t="s">
        <v>66</v>
      </c>
      <c r="D90" s="134" t="n">
        <f aca="false">SUM(D88:D89)</f>
        <v>0</v>
      </c>
      <c r="E90" s="134" t="n">
        <f aca="false">SUM(E88:E89)</f>
        <v>0</v>
      </c>
      <c r="F90" s="28" t="n">
        <f aca="false">SUM(F88:F89)</f>
        <v>0</v>
      </c>
      <c r="G90" s="28" t="n">
        <f aca="false">SUM(G88:G89)</f>
        <v>0</v>
      </c>
      <c r="H90" s="28" t="n">
        <f aca="false">SUM(H88:H89)</f>
        <v>0</v>
      </c>
      <c r="I90" s="28" t="n">
        <f aca="false">SUM(I88:I89)</f>
        <v>0</v>
      </c>
      <c r="J90" s="28" t="n">
        <f aca="false">SUM(J88:J89)</f>
        <v>0</v>
      </c>
      <c r="K90" s="28" t="n">
        <f aca="false">SUM(K88:K89)</f>
        <v>0</v>
      </c>
      <c r="L90" s="28" t="n">
        <f aca="false">SUM(L88:L89)</f>
        <v>0</v>
      </c>
      <c r="M90" s="28" t="n">
        <f aca="false">SUM(M88:M89)</f>
        <v>0</v>
      </c>
      <c r="N90" s="28" t="n">
        <f aca="false">SUM(N88:N89)</f>
        <v>0</v>
      </c>
      <c r="O90" s="28" t="n">
        <f aca="false">SUM(O88:O89)</f>
        <v>0</v>
      </c>
      <c r="P90" s="28" t="n">
        <f aca="false">SUM(P88:P89)</f>
        <v>0</v>
      </c>
      <c r="Q90" s="28" t="n">
        <f aca="false">SUM(Q88:Q89)</f>
        <v>0</v>
      </c>
      <c r="R90" s="135" t="n">
        <f aca="false">SUM(F90:Q90)</f>
        <v>0</v>
      </c>
      <c r="S90" s="135" t="n">
        <f aca="false">SUM(S88:S89)</f>
        <v>0</v>
      </c>
      <c r="T90" s="135" t="n">
        <f aca="false">SUM(T88:T89)</f>
        <v>0</v>
      </c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  <c r="CZ90" s="28"/>
      <c r="DA90" s="28"/>
      <c r="DB90" s="28"/>
      <c r="DC90" s="28"/>
      <c r="DD90" s="28"/>
      <c r="DE90" s="28"/>
      <c r="DF90" s="28"/>
      <c r="DG90" s="28"/>
      <c r="DH90" s="28"/>
      <c r="DI90" s="28"/>
      <c r="DJ90" s="28"/>
      <c r="DK90" s="28"/>
      <c r="DL90" s="28"/>
      <c r="DM90" s="28"/>
      <c r="DN90" s="28"/>
      <c r="DO90" s="28"/>
      <c r="DP90" s="28"/>
      <c r="DQ90" s="28"/>
      <c r="DR90" s="28"/>
      <c r="DS90" s="28"/>
      <c r="DT90" s="28"/>
      <c r="DU90" s="28"/>
      <c r="DV90" s="28"/>
      <c r="DW90" s="28"/>
      <c r="DX90" s="28"/>
      <c r="DY90" s="28"/>
      <c r="DZ90" s="28"/>
      <c r="EA90" s="28"/>
      <c r="EB90" s="28"/>
      <c r="EC90" s="28"/>
      <c r="ED90" s="28"/>
      <c r="EE90" s="28"/>
      <c r="EF90" s="28"/>
      <c r="EG90" s="28"/>
      <c r="EH90" s="28"/>
      <c r="EI90" s="28"/>
      <c r="EJ90" s="28"/>
      <c r="EK90" s="28"/>
      <c r="EL90" s="28"/>
      <c r="EM90" s="28"/>
      <c r="EN90" s="28"/>
      <c r="EO90" s="28"/>
      <c r="EP90" s="28"/>
      <c r="EQ90" s="28"/>
      <c r="ER90" s="28"/>
      <c r="ES90" s="28"/>
      <c r="ET90" s="28"/>
      <c r="EU90" s="28"/>
      <c r="EV90" s="28"/>
      <c r="EW90" s="28"/>
      <c r="EX90" s="28"/>
      <c r="EY90" s="28"/>
      <c r="EZ90" s="28"/>
      <c r="FA90" s="28"/>
      <c r="FB90" s="28"/>
      <c r="FC90" s="28"/>
      <c r="FD90" s="28"/>
      <c r="FE90" s="28"/>
      <c r="FF90" s="28"/>
      <c r="FG90" s="28"/>
      <c r="FH90" s="28"/>
      <c r="FI90" s="28"/>
      <c r="FJ90" s="28"/>
      <c r="FK90" s="28"/>
      <c r="FL90" s="28"/>
      <c r="FM90" s="28"/>
      <c r="FN90" s="28"/>
      <c r="FO90" s="28"/>
      <c r="FP90" s="28"/>
      <c r="FQ90" s="28"/>
      <c r="FR90" s="28"/>
      <c r="FS90" s="28"/>
      <c r="FT90" s="28"/>
      <c r="FU90" s="28"/>
      <c r="FV90" s="28"/>
      <c r="FW90" s="28"/>
      <c r="FX90" s="28"/>
      <c r="FY90" s="28"/>
      <c r="FZ90" s="28"/>
      <c r="GA90" s="28"/>
      <c r="GB90" s="28"/>
      <c r="GC90" s="28"/>
      <c r="GD90" s="28"/>
      <c r="GE90" s="28"/>
      <c r="GF90" s="28"/>
      <c r="GG90" s="28"/>
      <c r="GH90" s="28"/>
      <c r="GI90" s="28"/>
      <c r="GJ90" s="28"/>
      <c r="GK90" s="28"/>
      <c r="GL90" s="28"/>
      <c r="GM90" s="28"/>
      <c r="GN90" s="28"/>
      <c r="GO90" s="28"/>
      <c r="GP90" s="28"/>
      <c r="GQ90" s="28"/>
      <c r="GR90" s="28"/>
      <c r="GS90" s="28"/>
      <c r="GT90" s="28"/>
      <c r="GU90" s="28"/>
      <c r="GV90" s="28"/>
      <c r="GW90" s="28"/>
      <c r="GX90" s="28"/>
      <c r="GY90" s="28"/>
      <c r="GZ90" s="28"/>
      <c r="HA90" s="28"/>
      <c r="HB90" s="28"/>
      <c r="HC90" s="28"/>
      <c r="HD90" s="28"/>
      <c r="HE90" s="28"/>
      <c r="HF90" s="28"/>
      <c r="HG90" s="28"/>
      <c r="HH90" s="28"/>
      <c r="HI90" s="28"/>
      <c r="HJ90" s="28"/>
      <c r="HK90" s="28"/>
      <c r="HL90" s="28"/>
      <c r="HM90" s="28"/>
      <c r="HN90" s="28"/>
      <c r="HO90" s="28"/>
      <c r="HP90" s="28"/>
      <c r="HQ90" s="28"/>
      <c r="HR90" s="28"/>
      <c r="HS90" s="28"/>
      <c r="HT90" s="28"/>
      <c r="HU90" s="28"/>
      <c r="HV90" s="28"/>
      <c r="HW90" s="28"/>
      <c r="HX90" s="28"/>
      <c r="HY90" s="28"/>
      <c r="HZ90" s="28"/>
      <c r="IA90" s="28"/>
      <c r="IB90" s="28"/>
      <c r="IC90" s="28"/>
      <c r="ID90" s="28"/>
      <c r="IE90" s="28"/>
      <c r="IF90" s="28"/>
      <c r="IG90" s="28"/>
      <c r="IH90" s="28"/>
      <c r="II90" s="28"/>
      <c r="IJ90" s="28"/>
      <c r="IK90" s="28"/>
      <c r="IL90" s="28"/>
      <c r="IM90" s="28"/>
      <c r="IN90" s="28"/>
      <c r="IO90" s="28"/>
      <c r="IP90" s="28"/>
      <c r="IQ90" s="28"/>
      <c r="IR90" s="28"/>
      <c r="IS90" s="28"/>
      <c r="IT90" s="28"/>
      <c r="IU90" s="28"/>
      <c r="IV90" s="28"/>
      <c r="IW90" s="28"/>
    </row>
    <row r="91" customFormat="false" ht="15" hidden="false" customHeight="false" outlineLevel="0" collapsed="false">
      <c r="A91" s="129" t="s">
        <v>147</v>
      </c>
      <c r="B91" s="109" t="n">
        <v>52503500</v>
      </c>
      <c r="C91" s="0" t="s">
        <v>148</v>
      </c>
      <c r="D91" s="100"/>
      <c r="E91" s="100"/>
      <c r="F91" s="110"/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07"/>
      <c r="S91" s="107"/>
      <c r="T91" s="107"/>
    </row>
    <row r="92" customFormat="false" ht="15" hidden="false" customHeight="false" outlineLevel="0" collapsed="false">
      <c r="A92" s="117"/>
      <c r="B92" s="118"/>
      <c r="C92" s="96" t="s">
        <v>78</v>
      </c>
      <c r="D92" s="100" t="n">
        <v>2496</v>
      </c>
      <c r="E92" s="100" t="n">
        <v>7018</v>
      </c>
      <c r="F92" s="119" t="n">
        <f aca="false">4000/12</f>
        <v>333.333333333333</v>
      </c>
      <c r="G92" s="119" t="n">
        <v>333.333333333333</v>
      </c>
      <c r="H92" s="119" t="n">
        <v>333.333333333333</v>
      </c>
      <c r="I92" s="119" t="n">
        <v>333.333333333333</v>
      </c>
      <c r="J92" s="119" t="n">
        <v>333.333333333333</v>
      </c>
      <c r="K92" s="119" t="n">
        <v>333.333333333333</v>
      </c>
      <c r="L92" s="119" t="n">
        <v>333.333333333333</v>
      </c>
      <c r="M92" s="119" t="n">
        <v>333.333333333333</v>
      </c>
      <c r="N92" s="119" t="n">
        <v>333.333333333333</v>
      </c>
      <c r="O92" s="119" t="n">
        <v>333.333333333333</v>
      </c>
      <c r="P92" s="119" t="n">
        <v>333.333333333333</v>
      </c>
      <c r="Q92" s="119" t="n">
        <v>333.333333333333</v>
      </c>
      <c r="R92" s="81" t="n">
        <f aca="false">SUM(F92:Q92)</f>
        <v>4000</v>
      </c>
      <c r="S92" s="120" t="n">
        <v>4120</v>
      </c>
      <c r="T92" s="151" t="n">
        <f aca="false">ROUND(S92*1.05,0)</f>
        <v>4326</v>
      </c>
      <c r="U92" s="96"/>
      <c r="V92" s="96"/>
      <c r="W92" s="96"/>
      <c r="X92" s="96"/>
      <c r="Y92" s="96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  <c r="BY92" s="96"/>
      <c r="BZ92" s="96"/>
      <c r="CA92" s="96"/>
      <c r="CB92" s="96"/>
      <c r="CC92" s="96"/>
      <c r="CD92" s="96"/>
      <c r="CE92" s="96"/>
      <c r="CF92" s="96"/>
      <c r="CG92" s="96"/>
      <c r="CH92" s="96"/>
      <c r="CI92" s="96"/>
      <c r="CJ92" s="96"/>
      <c r="CK92" s="96"/>
      <c r="CL92" s="96"/>
      <c r="CM92" s="96"/>
      <c r="CN92" s="96"/>
      <c r="CO92" s="96"/>
      <c r="CP92" s="96"/>
      <c r="CQ92" s="96"/>
      <c r="CR92" s="96"/>
      <c r="CS92" s="96"/>
      <c r="CT92" s="96"/>
      <c r="CU92" s="96"/>
      <c r="CV92" s="96"/>
      <c r="CW92" s="96"/>
      <c r="CX92" s="96"/>
      <c r="CY92" s="96"/>
      <c r="CZ92" s="96"/>
      <c r="DA92" s="96"/>
      <c r="DB92" s="96"/>
      <c r="DC92" s="96"/>
      <c r="DD92" s="96"/>
      <c r="DE92" s="96"/>
      <c r="DF92" s="96"/>
      <c r="DG92" s="96"/>
      <c r="DH92" s="96"/>
      <c r="DI92" s="96"/>
      <c r="DJ92" s="96"/>
      <c r="DK92" s="96"/>
      <c r="DL92" s="96"/>
      <c r="DM92" s="96"/>
      <c r="DN92" s="96"/>
      <c r="DO92" s="96"/>
      <c r="DP92" s="96"/>
      <c r="DQ92" s="96"/>
      <c r="DR92" s="96"/>
      <c r="DS92" s="96"/>
      <c r="DT92" s="96"/>
      <c r="DU92" s="96"/>
      <c r="DV92" s="96"/>
      <c r="DW92" s="96"/>
      <c r="DX92" s="96"/>
      <c r="DY92" s="96"/>
      <c r="DZ92" s="96"/>
      <c r="EA92" s="96"/>
      <c r="EB92" s="96"/>
      <c r="EC92" s="96"/>
      <c r="ED92" s="96"/>
      <c r="EE92" s="96"/>
      <c r="EF92" s="96"/>
      <c r="EG92" s="96"/>
      <c r="EH92" s="96"/>
      <c r="EI92" s="96"/>
      <c r="EJ92" s="96"/>
      <c r="EK92" s="96"/>
      <c r="EL92" s="96"/>
      <c r="EM92" s="96"/>
      <c r="EN92" s="96"/>
      <c r="EO92" s="96"/>
      <c r="EP92" s="96"/>
      <c r="EQ92" s="96"/>
      <c r="ER92" s="96"/>
      <c r="ES92" s="96"/>
      <c r="ET92" s="96"/>
      <c r="EU92" s="96"/>
      <c r="EV92" s="96"/>
      <c r="EW92" s="96"/>
      <c r="EX92" s="96"/>
      <c r="EY92" s="96"/>
      <c r="EZ92" s="96"/>
      <c r="FA92" s="96"/>
      <c r="FB92" s="96"/>
      <c r="FC92" s="96"/>
      <c r="FD92" s="96"/>
      <c r="FE92" s="96"/>
      <c r="FF92" s="96"/>
      <c r="FG92" s="96"/>
      <c r="FH92" s="96"/>
      <c r="FI92" s="96"/>
      <c r="FJ92" s="96"/>
      <c r="FK92" s="96"/>
      <c r="FL92" s="96"/>
      <c r="FM92" s="96"/>
      <c r="FN92" s="96"/>
      <c r="FO92" s="96"/>
      <c r="FP92" s="96"/>
      <c r="FQ92" s="96"/>
      <c r="FR92" s="96"/>
      <c r="FS92" s="96"/>
      <c r="FT92" s="96"/>
      <c r="FU92" s="96"/>
      <c r="FV92" s="96"/>
      <c r="FW92" s="96"/>
      <c r="FX92" s="96"/>
      <c r="FY92" s="96"/>
      <c r="FZ92" s="96"/>
      <c r="GA92" s="96"/>
      <c r="GB92" s="96"/>
      <c r="GC92" s="96"/>
      <c r="GD92" s="96"/>
      <c r="GE92" s="96"/>
      <c r="GF92" s="96"/>
      <c r="GG92" s="96"/>
      <c r="GH92" s="96"/>
      <c r="GI92" s="96"/>
      <c r="GJ92" s="96"/>
      <c r="GK92" s="96"/>
      <c r="GL92" s="96"/>
      <c r="GM92" s="96"/>
      <c r="GN92" s="96"/>
      <c r="GO92" s="96"/>
      <c r="GP92" s="96"/>
      <c r="GQ92" s="96"/>
      <c r="GR92" s="96"/>
      <c r="GS92" s="96"/>
      <c r="GT92" s="96"/>
      <c r="GU92" s="96"/>
      <c r="GV92" s="96"/>
      <c r="GW92" s="96"/>
      <c r="GX92" s="96"/>
      <c r="GY92" s="96"/>
      <c r="GZ92" s="96"/>
      <c r="HA92" s="96"/>
      <c r="HB92" s="96"/>
      <c r="HC92" s="96"/>
      <c r="HD92" s="96"/>
      <c r="HE92" s="96"/>
      <c r="HF92" s="96"/>
      <c r="HG92" s="96"/>
      <c r="HH92" s="96"/>
      <c r="HI92" s="96"/>
      <c r="HJ92" s="96"/>
      <c r="HK92" s="96"/>
      <c r="HL92" s="96"/>
      <c r="HM92" s="96"/>
      <c r="HN92" s="96"/>
      <c r="HO92" s="96"/>
      <c r="HP92" s="96"/>
      <c r="HQ92" s="96"/>
      <c r="HR92" s="96"/>
      <c r="HS92" s="96"/>
      <c r="HT92" s="96"/>
      <c r="HU92" s="96"/>
      <c r="HV92" s="96"/>
      <c r="HW92" s="96"/>
      <c r="HX92" s="96"/>
      <c r="HY92" s="96"/>
      <c r="HZ92" s="96"/>
      <c r="IA92" s="96"/>
      <c r="IB92" s="96"/>
      <c r="IC92" s="96"/>
      <c r="ID92" s="96"/>
      <c r="IE92" s="96"/>
      <c r="IF92" s="96"/>
      <c r="IG92" s="96"/>
      <c r="IH92" s="96"/>
      <c r="II92" s="96"/>
      <c r="IJ92" s="96"/>
      <c r="IK92" s="96"/>
      <c r="IL92" s="96"/>
      <c r="IM92" s="96"/>
      <c r="IN92" s="96"/>
      <c r="IO92" s="96"/>
      <c r="IP92" s="96"/>
      <c r="IQ92" s="96"/>
      <c r="IR92" s="96"/>
      <c r="IS92" s="96"/>
      <c r="IT92" s="96"/>
      <c r="IU92" s="96"/>
      <c r="IV92" s="96"/>
      <c r="IW92" s="96"/>
    </row>
    <row r="93" customFormat="false" ht="15" hidden="false" customHeight="false" outlineLevel="0" collapsed="false">
      <c r="A93" s="117"/>
      <c r="B93" s="118"/>
      <c r="C93" s="96" t="s">
        <v>78</v>
      </c>
      <c r="D93" s="121" t="n">
        <v>396</v>
      </c>
      <c r="E93" s="121" t="n">
        <v>108698</v>
      </c>
      <c r="F93" s="122" t="n">
        <v>0</v>
      </c>
      <c r="G93" s="122" t="n">
        <v>0</v>
      </c>
      <c r="H93" s="122" t="n">
        <v>0</v>
      </c>
      <c r="I93" s="122" t="n">
        <v>0</v>
      </c>
      <c r="J93" s="122" t="n">
        <v>0</v>
      </c>
      <c r="K93" s="122" t="n">
        <v>0</v>
      </c>
      <c r="L93" s="122" t="n">
        <v>0</v>
      </c>
      <c r="M93" s="122" t="n">
        <v>0</v>
      </c>
      <c r="N93" s="122" t="n">
        <v>0</v>
      </c>
      <c r="O93" s="122" t="n">
        <v>0</v>
      </c>
      <c r="P93" s="122" t="n">
        <v>0</v>
      </c>
      <c r="Q93" s="122" t="n">
        <v>0</v>
      </c>
      <c r="R93" s="123" t="n">
        <f aca="false">SUM(F93:Q93)</f>
        <v>0</v>
      </c>
      <c r="S93" s="133" t="n">
        <f aca="false">ROUND(R93*1.05,0)</f>
        <v>0</v>
      </c>
      <c r="T93" s="133" t="n">
        <f aca="false">ROUND(S93*1.05,0)</f>
        <v>0</v>
      </c>
      <c r="U93" s="96"/>
      <c r="V93" s="96"/>
      <c r="W93" s="96"/>
      <c r="X93" s="96"/>
      <c r="Y93" s="96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  <c r="BY93" s="96"/>
      <c r="BZ93" s="96"/>
      <c r="CA93" s="96"/>
      <c r="CB93" s="96"/>
      <c r="CC93" s="96"/>
      <c r="CD93" s="96"/>
      <c r="CE93" s="96"/>
      <c r="CF93" s="96"/>
      <c r="CG93" s="96"/>
      <c r="CH93" s="96"/>
      <c r="CI93" s="96"/>
      <c r="CJ93" s="96"/>
      <c r="CK93" s="96"/>
      <c r="CL93" s="96"/>
      <c r="CM93" s="96"/>
      <c r="CN93" s="96"/>
      <c r="CO93" s="96"/>
      <c r="CP93" s="96"/>
      <c r="CQ93" s="96"/>
      <c r="CR93" s="96"/>
      <c r="CS93" s="96"/>
      <c r="CT93" s="96"/>
      <c r="CU93" s="96"/>
      <c r="CV93" s="96"/>
      <c r="CW93" s="96"/>
      <c r="CX93" s="96"/>
      <c r="CY93" s="96"/>
      <c r="CZ93" s="96"/>
      <c r="DA93" s="96"/>
      <c r="DB93" s="96"/>
      <c r="DC93" s="96"/>
      <c r="DD93" s="96"/>
      <c r="DE93" s="96"/>
      <c r="DF93" s="96"/>
      <c r="DG93" s="96"/>
      <c r="DH93" s="96"/>
      <c r="DI93" s="96"/>
      <c r="DJ93" s="96"/>
      <c r="DK93" s="96"/>
      <c r="DL93" s="96"/>
      <c r="DM93" s="96"/>
      <c r="DN93" s="96"/>
      <c r="DO93" s="96"/>
      <c r="DP93" s="96"/>
      <c r="DQ93" s="96"/>
      <c r="DR93" s="96"/>
      <c r="DS93" s="96"/>
      <c r="DT93" s="96"/>
      <c r="DU93" s="96"/>
      <c r="DV93" s="96"/>
      <c r="DW93" s="96"/>
      <c r="DX93" s="96"/>
      <c r="DY93" s="96"/>
      <c r="DZ93" s="96"/>
      <c r="EA93" s="96"/>
      <c r="EB93" s="96"/>
      <c r="EC93" s="96"/>
      <c r="ED93" s="96"/>
      <c r="EE93" s="96"/>
      <c r="EF93" s="96"/>
      <c r="EG93" s="96"/>
      <c r="EH93" s="96"/>
      <c r="EI93" s="96"/>
      <c r="EJ93" s="96"/>
      <c r="EK93" s="96"/>
      <c r="EL93" s="96"/>
      <c r="EM93" s="96"/>
      <c r="EN93" s="96"/>
      <c r="EO93" s="96"/>
      <c r="EP93" s="96"/>
      <c r="EQ93" s="96"/>
      <c r="ER93" s="96"/>
      <c r="ES93" s="96"/>
      <c r="ET93" s="96"/>
      <c r="EU93" s="96"/>
      <c r="EV93" s="96"/>
      <c r="EW93" s="96"/>
      <c r="EX93" s="96"/>
      <c r="EY93" s="96"/>
      <c r="EZ93" s="96"/>
      <c r="FA93" s="96"/>
      <c r="FB93" s="96"/>
      <c r="FC93" s="96"/>
      <c r="FD93" s="96"/>
      <c r="FE93" s="96"/>
      <c r="FF93" s="96"/>
      <c r="FG93" s="96"/>
      <c r="FH93" s="96"/>
      <c r="FI93" s="96"/>
      <c r="FJ93" s="96"/>
      <c r="FK93" s="96"/>
      <c r="FL93" s="96"/>
      <c r="FM93" s="96"/>
      <c r="FN93" s="96"/>
      <c r="FO93" s="96"/>
      <c r="FP93" s="96"/>
      <c r="FQ93" s="96"/>
      <c r="FR93" s="96"/>
      <c r="FS93" s="96"/>
      <c r="FT93" s="96"/>
      <c r="FU93" s="96"/>
      <c r="FV93" s="96"/>
      <c r="FW93" s="96"/>
      <c r="FX93" s="96"/>
      <c r="FY93" s="96"/>
      <c r="FZ93" s="96"/>
      <c r="GA93" s="96"/>
      <c r="GB93" s="96"/>
      <c r="GC93" s="96"/>
      <c r="GD93" s="96"/>
      <c r="GE93" s="96"/>
      <c r="GF93" s="96"/>
      <c r="GG93" s="96"/>
      <c r="GH93" s="96"/>
      <c r="GI93" s="96"/>
      <c r="GJ93" s="96"/>
      <c r="GK93" s="96"/>
      <c r="GL93" s="96"/>
      <c r="GM93" s="96"/>
      <c r="GN93" s="96"/>
      <c r="GO93" s="96"/>
      <c r="GP93" s="96"/>
      <c r="GQ93" s="96"/>
      <c r="GR93" s="96"/>
      <c r="GS93" s="96"/>
      <c r="GT93" s="96"/>
      <c r="GU93" s="96"/>
      <c r="GV93" s="96"/>
      <c r="GW93" s="96"/>
      <c r="GX93" s="96"/>
      <c r="GY93" s="96"/>
      <c r="GZ93" s="96"/>
      <c r="HA93" s="96"/>
      <c r="HB93" s="96"/>
      <c r="HC93" s="96"/>
      <c r="HD93" s="96"/>
      <c r="HE93" s="96"/>
      <c r="HF93" s="96"/>
      <c r="HG93" s="96"/>
      <c r="HH93" s="96"/>
      <c r="HI93" s="96"/>
      <c r="HJ93" s="96"/>
      <c r="HK93" s="96"/>
      <c r="HL93" s="96"/>
      <c r="HM93" s="96"/>
      <c r="HN93" s="96"/>
      <c r="HO93" s="96"/>
      <c r="HP93" s="96"/>
      <c r="HQ93" s="96"/>
      <c r="HR93" s="96"/>
      <c r="HS93" s="96"/>
      <c r="HT93" s="96"/>
      <c r="HU93" s="96"/>
      <c r="HV93" s="96"/>
      <c r="HW93" s="96"/>
      <c r="HX93" s="96"/>
      <c r="HY93" s="96"/>
      <c r="HZ93" s="96"/>
      <c r="IA93" s="96"/>
      <c r="IB93" s="96"/>
      <c r="IC93" s="96"/>
      <c r="ID93" s="96"/>
      <c r="IE93" s="96"/>
      <c r="IF93" s="96"/>
      <c r="IG93" s="96"/>
      <c r="IH93" s="96"/>
      <c r="II93" s="96"/>
      <c r="IJ93" s="96"/>
      <c r="IK93" s="96"/>
      <c r="IL93" s="96"/>
      <c r="IM93" s="96"/>
      <c r="IN93" s="96"/>
      <c r="IO93" s="96"/>
      <c r="IP93" s="96"/>
      <c r="IQ93" s="96"/>
      <c r="IR93" s="96"/>
      <c r="IS93" s="96"/>
      <c r="IT93" s="96"/>
      <c r="IU93" s="96"/>
      <c r="IV93" s="96"/>
      <c r="IW93" s="96"/>
    </row>
    <row r="94" customFormat="false" ht="13.5" hidden="false" customHeight="true" outlineLevel="0" collapsed="false">
      <c r="A94" s="124"/>
      <c r="B94" s="125"/>
      <c r="C94" s="28" t="s">
        <v>66</v>
      </c>
      <c r="D94" s="134" t="n">
        <f aca="false">SUM(D92:D93)</f>
        <v>2892</v>
      </c>
      <c r="E94" s="134" t="n">
        <f aca="false">SUM(E92:E93)</f>
        <v>115716</v>
      </c>
      <c r="F94" s="28" t="n">
        <f aca="false">SUM(F92:F93)</f>
        <v>333.333333333333</v>
      </c>
      <c r="G94" s="28" t="n">
        <f aca="false">SUM(G92:G93)</f>
        <v>333.333333333333</v>
      </c>
      <c r="H94" s="28" t="n">
        <f aca="false">SUM(H92:H93)</f>
        <v>333.333333333333</v>
      </c>
      <c r="I94" s="28" t="n">
        <f aca="false">SUM(I92:I93)</f>
        <v>333.333333333333</v>
      </c>
      <c r="J94" s="28" t="n">
        <f aca="false">SUM(J92:J93)</f>
        <v>333.333333333333</v>
      </c>
      <c r="K94" s="28" t="n">
        <f aca="false">SUM(K92:K93)</f>
        <v>333.333333333333</v>
      </c>
      <c r="L94" s="28" t="n">
        <f aca="false">SUM(L92:L93)</f>
        <v>333.333333333333</v>
      </c>
      <c r="M94" s="28" t="n">
        <f aca="false">SUM(M92:M93)</f>
        <v>333.333333333333</v>
      </c>
      <c r="N94" s="28" t="n">
        <f aca="false">SUM(N92:N93)</f>
        <v>333.333333333333</v>
      </c>
      <c r="O94" s="28" t="n">
        <f aca="false">SUM(O92:O93)</f>
        <v>333.333333333333</v>
      </c>
      <c r="P94" s="28" t="n">
        <f aca="false">SUM(P92:P93)</f>
        <v>333.333333333333</v>
      </c>
      <c r="Q94" s="28" t="n">
        <f aca="false">SUM(Q92:Q93)</f>
        <v>333.333333333333</v>
      </c>
      <c r="R94" s="135" t="n">
        <f aca="false">SUM(F94:Q94)</f>
        <v>4000</v>
      </c>
      <c r="S94" s="135" t="n">
        <f aca="false">SUM(S92:S93)</f>
        <v>4120</v>
      </c>
      <c r="T94" s="135" t="n">
        <f aca="false">SUM(T92:T93)</f>
        <v>4326</v>
      </c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8"/>
      <c r="EG94" s="28"/>
      <c r="EH94" s="28"/>
      <c r="EI94" s="28"/>
      <c r="EJ94" s="28"/>
      <c r="EK94" s="28"/>
      <c r="EL94" s="28"/>
      <c r="EM94" s="28"/>
      <c r="EN94" s="28"/>
      <c r="EO94" s="28"/>
      <c r="EP94" s="28"/>
      <c r="EQ94" s="28"/>
      <c r="ER94" s="28"/>
      <c r="ES94" s="28"/>
      <c r="ET94" s="28"/>
      <c r="EU94" s="28"/>
      <c r="EV94" s="28"/>
      <c r="EW94" s="28"/>
      <c r="EX94" s="28"/>
      <c r="EY94" s="28"/>
      <c r="EZ94" s="28"/>
      <c r="FA94" s="28"/>
      <c r="FB94" s="28"/>
      <c r="FC94" s="28"/>
      <c r="FD94" s="28"/>
      <c r="FE94" s="28"/>
      <c r="FF94" s="28"/>
      <c r="FG94" s="28"/>
      <c r="FH94" s="28"/>
      <c r="FI94" s="28"/>
      <c r="FJ94" s="28"/>
      <c r="FK94" s="28"/>
      <c r="FL94" s="28"/>
      <c r="FM94" s="28"/>
      <c r="FN94" s="28"/>
      <c r="FO94" s="28"/>
      <c r="FP94" s="28"/>
      <c r="FQ94" s="28"/>
      <c r="FR94" s="28"/>
      <c r="FS94" s="28"/>
      <c r="FT94" s="28"/>
      <c r="FU94" s="28"/>
      <c r="FV94" s="28"/>
      <c r="FW94" s="28"/>
      <c r="FX94" s="28"/>
      <c r="FY94" s="28"/>
      <c r="FZ94" s="28"/>
      <c r="GA94" s="28"/>
      <c r="GB94" s="28"/>
      <c r="GC94" s="28"/>
      <c r="GD94" s="28"/>
      <c r="GE94" s="28"/>
      <c r="GF94" s="28"/>
      <c r="GG94" s="28"/>
      <c r="GH94" s="28"/>
      <c r="GI94" s="28"/>
      <c r="GJ94" s="28"/>
      <c r="GK94" s="28"/>
      <c r="GL94" s="28"/>
      <c r="GM94" s="28"/>
      <c r="GN94" s="28"/>
      <c r="GO94" s="28"/>
      <c r="GP94" s="28"/>
      <c r="GQ94" s="28"/>
      <c r="GR94" s="28"/>
      <c r="GS94" s="28"/>
      <c r="GT94" s="28"/>
      <c r="GU94" s="28"/>
      <c r="GV94" s="28"/>
      <c r="GW94" s="28"/>
      <c r="GX94" s="28"/>
      <c r="GY94" s="28"/>
      <c r="GZ94" s="28"/>
      <c r="HA94" s="28"/>
      <c r="HB94" s="28"/>
      <c r="HC94" s="28"/>
      <c r="HD94" s="28"/>
      <c r="HE94" s="28"/>
      <c r="HF94" s="28"/>
      <c r="HG94" s="28"/>
      <c r="HH94" s="28"/>
      <c r="HI94" s="28"/>
      <c r="HJ94" s="28"/>
      <c r="HK94" s="28"/>
      <c r="HL94" s="28"/>
      <c r="HM94" s="28"/>
      <c r="HN94" s="28"/>
      <c r="HO94" s="28"/>
      <c r="HP94" s="28"/>
      <c r="HQ94" s="28"/>
      <c r="HR94" s="28"/>
      <c r="HS94" s="28"/>
      <c r="HT94" s="28"/>
      <c r="HU94" s="28"/>
      <c r="HV94" s="28"/>
      <c r="HW94" s="28"/>
      <c r="HX94" s="28"/>
      <c r="HY94" s="28"/>
      <c r="HZ94" s="28"/>
      <c r="IA94" s="28"/>
      <c r="IB94" s="28"/>
      <c r="IC94" s="28"/>
      <c r="ID94" s="28"/>
      <c r="IE94" s="28"/>
      <c r="IF94" s="28"/>
      <c r="IG94" s="28"/>
      <c r="IH94" s="28"/>
      <c r="II94" s="28"/>
      <c r="IJ94" s="28"/>
      <c r="IK94" s="28"/>
      <c r="IL94" s="28"/>
      <c r="IM94" s="28"/>
      <c r="IN94" s="28"/>
      <c r="IO94" s="28"/>
      <c r="IP94" s="28"/>
      <c r="IQ94" s="28"/>
      <c r="IR94" s="28"/>
      <c r="IS94" s="28"/>
      <c r="IT94" s="28"/>
      <c r="IU94" s="28"/>
      <c r="IV94" s="28"/>
      <c r="IW94" s="28"/>
    </row>
    <row r="95" customFormat="false" ht="15" hidden="false" customHeight="false" outlineLevel="0" collapsed="false">
      <c r="A95" s="108" t="s">
        <v>149</v>
      </c>
      <c r="B95" s="109" t="n">
        <v>52504000</v>
      </c>
      <c r="C95" s="0" t="s">
        <v>150</v>
      </c>
      <c r="D95" s="100"/>
      <c r="E95" s="100"/>
      <c r="F95" s="110"/>
      <c r="G95" s="110"/>
      <c r="H95" s="110"/>
      <c r="I95" s="110"/>
      <c r="J95" s="110"/>
      <c r="K95" s="110"/>
      <c r="L95" s="110"/>
      <c r="M95" s="110"/>
      <c r="N95" s="110"/>
      <c r="O95" s="110"/>
      <c r="P95" s="110"/>
      <c r="Q95" s="110"/>
      <c r="R95" s="107"/>
      <c r="S95" s="107"/>
      <c r="T95" s="107"/>
    </row>
    <row r="96" customFormat="false" ht="15" hidden="false" customHeight="false" outlineLevel="0" collapsed="false">
      <c r="A96" s="117"/>
      <c r="B96" s="118"/>
      <c r="C96" s="96" t="s">
        <v>78</v>
      </c>
      <c r="D96" s="100" t="n">
        <v>0</v>
      </c>
      <c r="E96" s="100" t="n">
        <v>160</v>
      </c>
      <c r="F96" s="119" t="n">
        <v>0</v>
      </c>
      <c r="G96" s="119" t="n">
        <v>0</v>
      </c>
      <c r="H96" s="119" t="n">
        <v>0</v>
      </c>
      <c r="I96" s="119" t="n">
        <v>0</v>
      </c>
      <c r="J96" s="119" t="n">
        <v>0</v>
      </c>
      <c r="K96" s="119" t="n">
        <v>0</v>
      </c>
      <c r="L96" s="119" t="n">
        <v>0</v>
      </c>
      <c r="M96" s="119" t="n">
        <v>0</v>
      </c>
      <c r="N96" s="119" t="n">
        <v>0</v>
      </c>
      <c r="O96" s="119" t="n">
        <v>0</v>
      </c>
      <c r="P96" s="119" t="n">
        <v>0</v>
      </c>
      <c r="Q96" s="119" t="n">
        <v>0</v>
      </c>
      <c r="R96" s="81" t="n">
        <f aca="false">SUM(F96:Q96)</f>
        <v>0</v>
      </c>
      <c r="S96" s="120" t="n">
        <f aca="false">ROUND(R96*1.05,0)</f>
        <v>0</v>
      </c>
      <c r="T96" s="120" t="n">
        <f aca="false">ROUND(S96*1.05,0)</f>
        <v>0</v>
      </c>
      <c r="U96" s="96"/>
      <c r="V96" s="96"/>
      <c r="W96" s="96"/>
      <c r="X96" s="96"/>
      <c r="Y96" s="96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  <c r="BY96" s="96"/>
      <c r="BZ96" s="96"/>
      <c r="CA96" s="96"/>
      <c r="CB96" s="96"/>
      <c r="CC96" s="96"/>
      <c r="CD96" s="96"/>
      <c r="CE96" s="96"/>
      <c r="CF96" s="96"/>
      <c r="CG96" s="96"/>
      <c r="CH96" s="96"/>
      <c r="CI96" s="96"/>
      <c r="CJ96" s="96"/>
      <c r="CK96" s="96"/>
      <c r="CL96" s="96"/>
      <c r="CM96" s="96"/>
      <c r="CN96" s="96"/>
      <c r="CO96" s="96"/>
      <c r="CP96" s="96"/>
      <c r="CQ96" s="96"/>
      <c r="CR96" s="96"/>
      <c r="CS96" s="96"/>
      <c r="CT96" s="96"/>
      <c r="CU96" s="96"/>
      <c r="CV96" s="96"/>
      <c r="CW96" s="96"/>
      <c r="CX96" s="96"/>
      <c r="CY96" s="96"/>
      <c r="CZ96" s="96"/>
      <c r="DA96" s="96"/>
      <c r="DB96" s="96"/>
      <c r="DC96" s="96"/>
      <c r="DD96" s="96"/>
      <c r="DE96" s="96"/>
      <c r="DF96" s="96"/>
      <c r="DG96" s="96"/>
      <c r="DH96" s="96"/>
      <c r="DI96" s="96"/>
      <c r="DJ96" s="96"/>
      <c r="DK96" s="96"/>
      <c r="DL96" s="96"/>
      <c r="DM96" s="96"/>
      <c r="DN96" s="96"/>
      <c r="DO96" s="96"/>
      <c r="DP96" s="96"/>
      <c r="DQ96" s="96"/>
      <c r="DR96" s="96"/>
      <c r="DS96" s="96"/>
      <c r="DT96" s="96"/>
      <c r="DU96" s="96"/>
      <c r="DV96" s="96"/>
      <c r="DW96" s="96"/>
      <c r="DX96" s="96"/>
      <c r="DY96" s="96"/>
      <c r="DZ96" s="96"/>
      <c r="EA96" s="96"/>
      <c r="EB96" s="96"/>
      <c r="EC96" s="96"/>
      <c r="ED96" s="96"/>
      <c r="EE96" s="96"/>
      <c r="EF96" s="96"/>
      <c r="EG96" s="96"/>
      <c r="EH96" s="96"/>
      <c r="EI96" s="96"/>
      <c r="EJ96" s="96"/>
      <c r="EK96" s="96"/>
      <c r="EL96" s="96"/>
      <c r="EM96" s="96"/>
      <c r="EN96" s="96"/>
      <c r="EO96" s="96"/>
      <c r="EP96" s="96"/>
      <c r="EQ96" s="96"/>
      <c r="ER96" s="96"/>
      <c r="ES96" s="96"/>
      <c r="ET96" s="96"/>
      <c r="EU96" s="96"/>
      <c r="EV96" s="96"/>
      <c r="EW96" s="96"/>
      <c r="EX96" s="96"/>
      <c r="EY96" s="96"/>
      <c r="EZ96" s="96"/>
      <c r="FA96" s="96"/>
      <c r="FB96" s="96"/>
      <c r="FC96" s="96"/>
      <c r="FD96" s="96"/>
      <c r="FE96" s="96"/>
      <c r="FF96" s="96"/>
      <c r="FG96" s="96"/>
      <c r="FH96" s="96"/>
      <c r="FI96" s="96"/>
      <c r="FJ96" s="96"/>
      <c r="FK96" s="96"/>
      <c r="FL96" s="96"/>
      <c r="FM96" s="96"/>
      <c r="FN96" s="96"/>
      <c r="FO96" s="96"/>
      <c r="FP96" s="96"/>
      <c r="FQ96" s="96"/>
      <c r="FR96" s="96"/>
      <c r="FS96" s="96"/>
      <c r="FT96" s="96"/>
      <c r="FU96" s="96"/>
      <c r="FV96" s="96"/>
      <c r="FW96" s="96"/>
      <c r="FX96" s="96"/>
      <c r="FY96" s="96"/>
      <c r="FZ96" s="96"/>
      <c r="GA96" s="96"/>
      <c r="GB96" s="96"/>
      <c r="GC96" s="96"/>
      <c r="GD96" s="96"/>
      <c r="GE96" s="96"/>
      <c r="GF96" s="96"/>
      <c r="GG96" s="96"/>
      <c r="GH96" s="96"/>
      <c r="GI96" s="96"/>
      <c r="GJ96" s="96"/>
      <c r="GK96" s="96"/>
      <c r="GL96" s="96"/>
      <c r="GM96" s="96"/>
      <c r="GN96" s="96"/>
      <c r="GO96" s="96"/>
      <c r="GP96" s="96"/>
      <c r="GQ96" s="96"/>
      <c r="GR96" s="96"/>
      <c r="GS96" s="96"/>
      <c r="GT96" s="96"/>
      <c r="GU96" s="96"/>
      <c r="GV96" s="96"/>
      <c r="GW96" s="96"/>
      <c r="GX96" s="96"/>
      <c r="GY96" s="96"/>
      <c r="GZ96" s="96"/>
      <c r="HA96" s="96"/>
      <c r="HB96" s="96"/>
      <c r="HC96" s="96"/>
      <c r="HD96" s="96"/>
      <c r="HE96" s="96"/>
      <c r="HF96" s="96"/>
      <c r="HG96" s="96"/>
      <c r="HH96" s="96"/>
      <c r="HI96" s="96"/>
      <c r="HJ96" s="96"/>
      <c r="HK96" s="96"/>
      <c r="HL96" s="96"/>
      <c r="HM96" s="96"/>
      <c r="HN96" s="96"/>
      <c r="HO96" s="96"/>
      <c r="HP96" s="96"/>
      <c r="HQ96" s="96"/>
      <c r="HR96" s="96"/>
      <c r="HS96" s="96"/>
      <c r="HT96" s="96"/>
      <c r="HU96" s="96"/>
      <c r="HV96" s="96"/>
      <c r="HW96" s="96"/>
      <c r="HX96" s="96"/>
      <c r="HY96" s="96"/>
      <c r="HZ96" s="96"/>
      <c r="IA96" s="96"/>
      <c r="IB96" s="96"/>
      <c r="IC96" s="96"/>
      <c r="ID96" s="96"/>
      <c r="IE96" s="96"/>
      <c r="IF96" s="96"/>
      <c r="IG96" s="96"/>
      <c r="IH96" s="96"/>
      <c r="II96" s="96"/>
      <c r="IJ96" s="96"/>
      <c r="IK96" s="96"/>
      <c r="IL96" s="96"/>
      <c r="IM96" s="96"/>
      <c r="IN96" s="96"/>
      <c r="IO96" s="96"/>
      <c r="IP96" s="96"/>
      <c r="IQ96" s="96"/>
      <c r="IR96" s="96"/>
      <c r="IS96" s="96"/>
      <c r="IT96" s="96"/>
      <c r="IU96" s="96"/>
      <c r="IV96" s="96"/>
      <c r="IW96" s="96"/>
    </row>
    <row r="97" customFormat="false" ht="15" hidden="false" customHeight="false" outlineLevel="0" collapsed="false">
      <c r="A97" s="117"/>
      <c r="B97" s="118"/>
      <c r="C97" s="96" t="s">
        <v>78</v>
      </c>
      <c r="D97" s="121" t="n">
        <v>0</v>
      </c>
      <c r="E97" s="121" t="n">
        <v>0</v>
      </c>
      <c r="F97" s="122" t="n">
        <v>0</v>
      </c>
      <c r="G97" s="122" t="n">
        <v>0</v>
      </c>
      <c r="H97" s="122" t="n">
        <v>0</v>
      </c>
      <c r="I97" s="122" t="n">
        <v>0</v>
      </c>
      <c r="J97" s="122" t="n">
        <v>0</v>
      </c>
      <c r="K97" s="122" t="n">
        <v>0</v>
      </c>
      <c r="L97" s="122" t="n">
        <v>0</v>
      </c>
      <c r="M97" s="122" t="n">
        <v>0</v>
      </c>
      <c r="N97" s="122" t="n">
        <v>0</v>
      </c>
      <c r="O97" s="122" t="n">
        <v>0</v>
      </c>
      <c r="P97" s="122" t="n">
        <v>0</v>
      </c>
      <c r="Q97" s="122" t="n">
        <v>0</v>
      </c>
      <c r="R97" s="123" t="n">
        <f aca="false">SUM(F97:Q97)</f>
        <v>0</v>
      </c>
      <c r="S97" s="133" t="n">
        <f aca="false">ROUND(R97*1.05,0)</f>
        <v>0</v>
      </c>
      <c r="T97" s="133" t="n">
        <f aca="false">ROUND(S97*1.05,0)</f>
        <v>0</v>
      </c>
      <c r="U97" s="96"/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  <c r="BY97" s="96"/>
      <c r="BZ97" s="96"/>
      <c r="CA97" s="96"/>
      <c r="CB97" s="96"/>
      <c r="CC97" s="96"/>
      <c r="CD97" s="96"/>
      <c r="CE97" s="96"/>
      <c r="CF97" s="96"/>
      <c r="CG97" s="96"/>
      <c r="CH97" s="96"/>
      <c r="CI97" s="96"/>
      <c r="CJ97" s="96"/>
      <c r="CK97" s="96"/>
      <c r="CL97" s="96"/>
      <c r="CM97" s="96"/>
      <c r="CN97" s="96"/>
      <c r="CO97" s="96"/>
      <c r="CP97" s="96"/>
      <c r="CQ97" s="96"/>
      <c r="CR97" s="96"/>
      <c r="CS97" s="96"/>
      <c r="CT97" s="96"/>
      <c r="CU97" s="96"/>
      <c r="CV97" s="96"/>
      <c r="CW97" s="96"/>
      <c r="CX97" s="96"/>
      <c r="CY97" s="96"/>
      <c r="CZ97" s="96"/>
      <c r="DA97" s="96"/>
      <c r="DB97" s="96"/>
      <c r="DC97" s="96"/>
      <c r="DD97" s="96"/>
      <c r="DE97" s="96"/>
      <c r="DF97" s="96"/>
      <c r="DG97" s="96"/>
      <c r="DH97" s="96"/>
      <c r="DI97" s="96"/>
      <c r="DJ97" s="96"/>
      <c r="DK97" s="96"/>
      <c r="DL97" s="96"/>
      <c r="DM97" s="96"/>
      <c r="DN97" s="96"/>
      <c r="DO97" s="96"/>
      <c r="DP97" s="96"/>
      <c r="DQ97" s="96"/>
      <c r="DR97" s="96"/>
      <c r="DS97" s="96"/>
      <c r="DT97" s="96"/>
      <c r="DU97" s="96"/>
      <c r="DV97" s="96"/>
      <c r="DW97" s="96"/>
      <c r="DX97" s="96"/>
      <c r="DY97" s="96"/>
      <c r="DZ97" s="96"/>
      <c r="EA97" s="96"/>
      <c r="EB97" s="96"/>
      <c r="EC97" s="96"/>
      <c r="ED97" s="96"/>
      <c r="EE97" s="96"/>
      <c r="EF97" s="96"/>
      <c r="EG97" s="96"/>
      <c r="EH97" s="96"/>
      <c r="EI97" s="96"/>
      <c r="EJ97" s="96"/>
      <c r="EK97" s="96"/>
      <c r="EL97" s="96"/>
      <c r="EM97" s="96"/>
      <c r="EN97" s="96"/>
      <c r="EO97" s="96"/>
      <c r="EP97" s="96"/>
      <c r="EQ97" s="96"/>
      <c r="ER97" s="96"/>
      <c r="ES97" s="96"/>
      <c r="ET97" s="96"/>
      <c r="EU97" s="96"/>
      <c r="EV97" s="96"/>
      <c r="EW97" s="96"/>
      <c r="EX97" s="96"/>
      <c r="EY97" s="96"/>
      <c r="EZ97" s="96"/>
      <c r="FA97" s="96"/>
      <c r="FB97" s="96"/>
      <c r="FC97" s="96"/>
      <c r="FD97" s="96"/>
      <c r="FE97" s="96"/>
      <c r="FF97" s="96"/>
      <c r="FG97" s="96"/>
      <c r="FH97" s="96"/>
      <c r="FI97" s="96"/>
      <c r="FJ97" s="96"/>
      <c r="FK97" s="96"/>
      <c r="FL97" s="96"/>
      <c r="FM97" s="96"/>
      <c r="FN97" s="96"/>
      <c r="FO97" s="96"/>
      <c r="FP97" s="96"/>
      <c r="FQ97" s="96"/>
      <c r="FR97" s="96"/>
      <c r="FS97" s="96"/>
      <c r="FT97" s="96"/>
      <c r="FU97" s="96"/>
      <c r="FV97" s="96"/>
      <c r="FW97" s="96"/>
      <c r="FX97" s="96"/>
      <c r="FY97" s="96"/>
      <c r="FZ97" s="96"/>
      <c r="GA97" s="96"/>
      <c r="GB97" s="96"/>
      <c r="GC97" s="96"/>
      <c r="GD97" s="96"/>
      <c r="GE97" s="96"/>
      <c r="GF97" s="96"/>
      <c r="GG97" s="96"/>
      <c r="GH97" s="96"/>
      <c r="GI97" s="96"/>
      <c r="GJ97" s="96"/>
      <c r="GK97" s="96"/>
      <c r="GL97" s="96"/>
      <c r="GM97" s="96"/>
      <c r="GN97" s="96"/>
      <c r="GO97" s="96"/>
      <c r="GP97" s="96"/>
      <c r="GQ97" s="96"/>
      <c r="GR97" s="96"/>
      <c r="GS97" s="96"/>
      <c r="GT97" s="96"/>
      <c r="GU97" s="96"/>
      <c r="GV97" s="96"/>
      <c r="GW97" s="96"/>
      <c r="GX97" s="96"/>
      <c r="GY97" s="96"/>
      <c r="GZ97" s="96"/>
      <c r="HA97" s="96"/>
      <c r="HB97" s="96"/>
      <c r="HC97" s="96"/>
      <c r="HD97" s="96"/>
      <c r="HE97" s="96"/>
      <c r="HF97" s="96"/>
      <c r="HG97" s="96"/>
      <c r="HH97" s="96"/>
      <c r="HI97" s="96"/>
      <c r="HJ97" s="96"/>
      <c r="HK97" s="96"/>
      <c r="HL97" s="96"/>
      <c r="HM97" s="96"/>
      <c r="HN97" s="96"/>
      <c r="HO97" s="96"/>
      <c r="HP97" s="96"/>
      <c r="HQ97" s="96"/>
      <c r="HR97" s="96"/>
      <c r="HS97" s="96"/>
      <c r="HT97" s="96"/>
      <c r="HU97" s="96"/>
      <c r="HV97" s="96"/>
      <c r="HW97" s="96"/>
      <c r="HX97" s="96"/>
      <c r="HY97" s="96"/>
      <c r="HZ97" s="96"/>
      <c r="IA97" s="96"/>
      <c r="IB97" s="96"/>
      <c r="IC97" s="96"/>
      <c r="ID97" s="96"/>
      <c r="IE97" s="96"/>
      <c r="IF97" s="96"/>
      <c r="IG97" s="96"/>
      <c r="IH97" s="96"/>
      <c r="II97" s="96"/>
      <c r="IJ97" s="96"/>
      <c r="IK97" s="96"/>
      <c r="IL97" s="96"/>
      <c r="IM97" s="96"/>
      <c r="IN97" s="96"/>
      <c r="IO97" s="96"/>
      <c r="IP97" s="96"/>
      <c r="IQ97" s="96"/>
      <c r="IR97" s="96"/>
      <c r="IS97" s="96"/>
      <c r="IT97" s="96"/>
      <c r="IU97" s="96"/>
      <c r="IV97" s="96"/>
      <c r="IW97" s="96"/>
    </row>
    <row r="98" customFormat="false" ht="15" hidden="false" customHeight="true" outlineLevel="0" collapsed="false">
      <c r="A98" s="124"/>
      <c r="B98" s="125"/>
      <c r="C98" s="28" t="s">
        <v>66</v>
      </c>
      <c r="D98" s="134" t="n">
        <f aca="false">SUM(D96:D97)</f>
        <v>0</v>
      </c>
      <c r="E98" s="134" t="n">
        <f aca="false">SUM(E96:E97)</f>
        <v>160</v>
      </c>
      <c r="F98" s="28" t="n">
        <f aca="false">SUM(F96:F97)</f>
        <v>0</v>
      </c>
      <c r="G98" s="28" t="n">
        <f aca="false">SUM(G96:G97)</f>
        <v>0</v>
      </c>
      <c r="H98" s="28" t="n">
        <f aca="false">SUM(H96:H97)</f>
        <v>0</v>
      </c>
      <c r="I98" s="28" t="n">
        <f aca="false">SUM(I96:I97)</f>
        <v>0</v>
      </c>
      <c r="J98" s="28" t="n">
        <f aca="false">SUM(J96:J97)</f>
        <v>0</v>
      </c>
      <c r="K98" s="28" t="n">
        <f aca="false">SUM(K96:K97)</f>
        <v>0</v>
      </c>
      <c r="L98" s="28" t="n">
        <f aca="false">SUM(L96:L97)</f>
        <v>0</v>
      </c>
      <c r="M98" s="28" t="n">
        <f aca="false">SUM(M96:M97)</f>
        <v>0</v>
      </c>
      <c r="N98" s="28" t="n">
        <f aca="false">SUM(N96:N97)</f>
        <v>0</v>
      </c>
      <c r="O98" s="28" t="n">
        <f aca="false">SUM(O96:O97)</f>
        <v>0</v>
      </c>
      <c r="P98" s="28" t="n">
        <f aca="false">SUM(P96:P97)</f>
        <v>0</v>
      </c>
      <c r="Q98" s="28" t="n">
        <f aca="false">SUM(Q96:Q97)</f>
        <v>0</v>
      </c>
      <c r="R98" s="135" t="n">
        <f aca="false">SUM(F98:Q98)</f>
        <v>0</v>
      </c>
      <c r="S98" s="135" t="n">
        <f aca="false">SUM(S96:S97)</f>
        <v>0</v>
      </c>
      <c r="T98" s="135" t="n">
        <f aca="false">SUM(T96:T97)</f>
        <v>0</v>
      </c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  <c r="IT98" s="28"/>
      <c r="IU98" s="28"/>
      <c r="IV98" s="28"/>
      <c r="IW98" s="28"/>
    </row>
    <row r="99" customFormat="false" ht="15" hidden="false" customHeight="false" outlineLevel="0" collapsed="false">
      <c r="A99" s="108"/>
      <c r="B99" s="109" t="n">
        <v>52504100</v>
      </c>
      <c r="C99" s="0" t="s">
        <v>151</v>
      </c>
      <c r="D99" s="100"/>
      <c r="E99" s="100"/>
      <c r="F99" s="110"/>
      <c r="G99" s="111"/>
      <c r="H99" s="111"/>
      <c r="I99" s="111"/>
      <c r="J99" s="111"/>
      <c r="K99" s="111"/>
      <c r="L99" s="111"/>
      <c r="M99" s="111"/>
      <c r="N99" s="111"/>
      <c r="O99" s="111"/>
      <c r="P99" s="111"/>
      <c r="Q99" s="111"/>
      <c r="R99" s="107"/>
      <c r="S99" s="107"/>
      <c r="T99" s="107"/>
    </row>
    <row r="100" customFormat="false" ht="15" hidden="false" customHeight="false" outlineLevel="0" collapsed="false">
      <c r="A100" s="117"/>
      <c r="B100" s="118"/>
      <c r="C100" s="96" t="s">
        <v>78</v>
      </c>
      <c r="D100" s="100" t="n">
        <v>0</v>
      </c>
      <c r="E100" s="100" t="n">
        <v>20000</v>
      </c>
      <c r="F100" s="119" t="n">
        <v>0</v>
      </c>
      <c r="G100" s="119" t="n">
        <v>0</v>
      </c>
      <c r="H100" s="119" t="n">
        <v>0</v>
      </c>
      <c r="I100" s="119" t="n">
        <v>0</v>
      </c>
      <c r="J100" s="119" t="n">
        <v>0</v>
      </c>
      <c r="K100" s="119" t="n">
        <v>0</v>
      </c>
      <c r="L100" s="119" t="n">
        <v>0</v>
      </c>
      <c r="M100" s="119" t="n">
        <v>0</v>
      </c>
      <c r="N100" s="119" t="n">
        <v>0</v>
      </c>
      <c r="O100" s="119" t="n">
        <v>0</v>
      </c>
      <c r="P100" s="119" t="n">
        <v>0</v>
      </c>
      <c r="Q100" s="119" t="n">
        <v>0</v>
      </c>
      <c r="R100" s="81" t="n">
        <f aca="false">SUM(F100:Q100)</f>
        <v>0</v>
      </c>
      <c r="S100" s="120" t="n">
        <f aca="false">ROUND(R100*1.05,0)</f>
        <v>0</v>
      </c>
      <c r="T100" s="120" t="n">
        <f aca="false">ROUND(S100*1.05,0)</f>
        <v>0</v>
      </c>
      <c r="U100" s="96"/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  <c r="BY100" s="96"/>
      <c r="BZ100" s="96"/>
      <c r="CA100" s="96"/>
      <c r="CB100" s="96"/>
      <c r="CC100" s="96"/>
      <c r="CD100" s="96"/>
      <c r="CE100" s="96"/>
      <c r="CF100" s="96"/>
      <c r="CG100" s="96"/>
      <c r="CH100" s="96"/>
      <c r="CI100" s="96"/>
      <c r="CJ100" s="96"/>
      <c r="CK100" s="96"/>
      <c r="CL100" s="96"/>
      <c r="CM100" s="96"/>
      <c r="CN100" s="96"/>
      <c r="CO100" s="96"/>
      <c r="CP100" s="96"/>
      <c r="CQ100" s="96"/>
      <c r="CR100" s="96"/>
      <c r="CS100" s="96"/>
      <c r="CT100" s="96"/>
      <c r="CU100" s="96"/>
      <c r="CV100" s="96"/>
      <c r="CW100" s="96"/>
      <c r="CX100" s="96"/>
      <c r="CY100" s="96"/>
      <c r="CZ100" s="96"/>
      <c r="DA100" s="96"/>
      <c r="DB100" s="96"/>
      <c r="DC100" s="96"/>
      <c r="DD100" s="96"/>
      <c r="DE100" s="96"/>
      <c r="DF100" s="96"/>
      <c r="DG100" s="96"/>
      <c r="DH100" s="96"/>
      <c r="DI100" s="96"/>
      <c r="DJ100" s="96"/>
      <c r="DK100" s="96"/>
      <c r="DL100" s="96"/>
      <c r="DM100" s="96"/>
      <c r="DN100" s="96"/>
      <c r="DO100" s="96"/>
      <c r="DP100" s="96"/>
      <c r="DQ100" s="96"/>
      <c r="DR100" s="96"/>
      <c r="DS100" s="96"/>
      <c r="DT100" s="96"/>
      <c r="DU100" s="96"/>
      <c r="DV100" s="96"/>
      <c r="DW100" s="96"/>
      <c r="DX100" s="96"/>
      <c r="DY100" s="96"/>
      <c r="DZ100" s="96"/>
      <c r="EA100" s="96"/>
      <c r="EB100" s="96"/>
      <c r="EC100" s="96"/>
      <c r="ED100" s="96"/>
      <c r="EE100" s="96"/>
      <c r="EF100" s="96"/>
      <c r="EG100" s="96"/>
      <c r="EH100" s="96"/>
      <c r="EI100" s="96"/>
      <c r="EJ100" s="96"/>
      <c r="EK100" s="96"/>
      <c r="EL100" s="96"/>
      <c r="EM100" s="96"/>
      <c r="EN100" s="96"/>
      <c r="EO100" s="96"/>
      <c r="EP100" s="96"/>
      <c r="EQ100" s="96"/>
      <c r="ER100" s="96"/>
      <c r="ES100" s="96"/>
      <c r="ET100" s="96"/>
      <c r="EU100" s="96"/>
      <c r="EV100" s="96"/>
      <c r="EW100" s="96"/>
      <c r="EX100" s="96"/>
      <c r="EY100" s="96"/>
      <c r="EZ100" s="96"/>
      <c r="FA100" s="96"/>
      <c r="FB100" s="96"/>
      <c r="FC100" s="96"/>
      <c r="FD100" s="96"/>
      <c r="FE100" s="96"/>
      <c r="FF100" s="96"/>
      <c r="FG100" s="96"/>
      <c r="FH100" s="96"/>
      <c r="FI100" s="96"/>
      <c r="FJ100" s="96"/>
      <c r="FK100" s="96"/>
      <c r="FL100" s="96"/>
      <c r="FM100" s="96"/>
      <c r="FN100" s="96"/>
      <c r="FO100" s="96"/>
      <c r="FP100" s="96"/>
      <c r="FQ100" s="96"/>
      <c r="FR100" s="96"/>
      <c r="FS100" s="96"/>
      <c r="FT100" s="96"/>
      <c r="FU100" s="96"/>
      <c r="FV100" s="96"/>
      <c r="FW100" s="96"/>
      <c r="FX100" s="96"/>
      <c r="FY100" s="96"/>
      <c r="FZ100" s="96"/>
      <c r="GA100" s="96"/>
      <c r="GB100" s="96"/>
      <c r="GC100" s="96"/>
      <c r="GD100" s="96"/>
      <c r="GE100" s="96"/>
      <c r="GF100" s="96"/>
      <c r="GG100" s="96"/>
      <c r="GH100" s="96"/>
      <c r="GI100" s="96"/>
      <c r="GJ100" s="96"/>
      <c r="GK100" s="96"/>
      <c r="GL100" s="96"/>
      <c r="GM100" s="96"/>
      <c r="GN100" s="96"/>
      <c r="GO100" s="96"/>
      <c r="GP100" s="96"/>
      <c r="GQ100" s="96"/>
      <c r="GR100" s="96"/>
      <c r="GS100" s="96"/>
      <c r="GT100" s="96"/>
      <c r="GU100" s="96"/>
      <c r="GV100" s="96"/>
      <c r="GW100" s="96"/>
      <c r="GX100" s="96"/>
      <c r="GY100" s="96"/>
      <c r="GZ100" s="96"/>
      <c r="HA100" s="96"/>
      <c r="HB100" s="96"/>
      <c r="HC100" s="96"/>
      <c r="HD100" s="96"/>
      <c r="HE100" s="96"/>
      <c r="HF100" s="96"/>
      <c r="HG100" s="96"/>
      <c r="HH100" s="96"/>
      <c r="HI100" s="96"/>
      <c r="HJ100" s="96"/>
      <c r="HK100" s="96"/>
      <c r="HL100" s="96"/>
      <c r="HM100" s="96"/>
      <c r="HN100" s="96"/>
      <c r="HO100" s="96"/>
      <c r="HP100" s="96"/>
      <c r="HQ100" s="96"/>
      <c r="HR100" s="96"/>
      <c r="HS100" s="96"/>
      <c r="HT100" s="96"/>
      <c r="HU100" s="96"/>
      <c r="HV100" s="96"/>
      <c r="HW100" s="96"/>
      <c r="HX100" s="96"/>
      <c r="HY100" s="96"/>
      <c r="HZ100" s="96"/>
      <c r="IA100" s="96"/>
      <c r="IB100" s="96"/>
      <c r="IC100" s="96"/>
      <c r="ID100" s="96"/>
      <c r="IE100" s="96"/>
      <c r="IF100" s="96"/>
      <c r="IG100" s="96"/>
      <c r="IH100" s="96"/>
      <c r="II100" s="96"/>
      <c r="IJ100" s="96"/>
      <c r="IK100" s="96"/>
      <c r="IL100" s="96"/>
      <c r="IM100" s="96"/>
      <c r="IN100" s="96"/>
      <c r="IO100" s="96"/>
      <c r="IP100" s="96"/>
      <c r="IQ100" s="96"/>
      <c r="IR100" s="96"/>
      <c r="IS100" s="96"/>
      <c r="IT100" s="96"/>
      <c r="IU100" s="96"/>
      <c r="IV100" s="96"/>
      <c r="IW100" s="96"/>
    </row>
    <row r="101" customFormat="false" ht="15" hidden="false" customHeight="false" outlineLevel="0" collapsed="false">
      <c r="A101" s="117"/>
      <c r="B101" s="118"/>
      <c r="C101" s="96" t="s">
        <v>78</v>
      </c>
      <c r="D101" s="121" t="n">
        <v>0</v>
      </c>
      <c r="E101" s="121" t="n">
        <v>0</v>
      </c>
      <c r="F101" s="122" t="n">
        <v>0</v>
      </c>
      <c r="G101" s="122" t="n">
        <v>0</v>
      </c>
      <c r="H101" s="122" t="n">
        <v>0</v>
      </c>
      <c r="I101" s="122" t="n">
        <v>0</v>
      </c>
      <c r="J101" s="122" t="n">
        <v>0</v>
      </c>
      <c r="K101" s="122" t="n">
        <v>0</v>
      </c>
      <c r="L101" s="122" t="n">
        <v>0</v>
      </c>
      <c r="M101" s="122" t="n">
        <v>0</v>
      </c>
      <c r="N101" s="122" t="n">
        <v>0</v>
      </c>
      <c r="O101" s="122" t="n">
        <v>0</v>
      </c>
      <c r="P101" s="122" t="n">
        <v>0</v>
      </c>
      <c r="Q101" s="122" t="n">
        <v>0</v>
      </c>
      <c r="R101" s="123" t="n">
        <f aca="false">SUM(F101:Q101)</f>
        <v>0</v>
      </c>
      <c r="S101" s="133" t="n">
        <f aca="false">ROUND(R101*1.05,0)</f>
        <v>0</v>
      </c>
      <c r="T101" s="133" t="n">
        <f aca="false">ROUND(S101*1.05,0)</f>
        <v>0</v>
      </c>
      <c r="U101" s="96"/>
      <c r="V101" s="96"/>
      <c r="W101" s="96"/>
      <c r="X101" s="96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  <c r="BY101" s="96"/>
      <c r="BZ101" s="96"/>
      <c r="CA101" s="96"/>
      <c r="CB101" s="96"/>
      <c r="CC101" s="96"/>
      <c r="CD101" s="96"/>
      <c r="CE101" s="96"/>
      <c r="CF101" s="96"/>
      <c r="CG101" s="96"/>
      <c r="CH101" s="96"/>
      <c r="CI101" s="96"/>
      <c r="CJ101" s="96"/>
      <c r="CK101" s="96"/>
      <c r="CL101" s="96"/>
      <c r="CM101" s="96"/>
      <c r="CN101" s="96"/>
      <c r="CO101" s="96"/>
      <c r="CP101" s="96"/>
      <c r="CQ101" s="96"/>
      <c r="CR101" s="96"/>
      <c r="CS101" s="96"/>
      <c r="CT101" s="96"/>
      <c r="CU101" s="96"/>
      <c r="CV101" s="96"/>
      <c r="CW101" s="96"/>
      <c r="CX101" s="96"/>
      <c r="CY101" s="96"/>
      <c r="CZ101" s="96"/>
      <c r="DA101" s="96"/>
      <c r="DB101" s="96"/>
      <c r="DC101" s="96"/>
      <c r="DD101" s="96"/>
      <c r="DE101" s="96"/>
      <c r="DF101" s="96"/>
      <c r="DG101" s="96"/>
      <c r="DH101" s="96"/>
      <c r="DI101" s="96"/>
      <c r="DJ101" s="96"/>
      <c r="DK101" s="96"/>
      <c r="DL101" s="96"/>
      <c r="DM101" s="96"/>
      <c r="DN101" s="96"/>
      <c r="DO101" s="96"/>
      <c r="DP101" s="96"/>
      <c r="DQ101" s="96"/>
      <c r="DR101" s="96"/>
      <c r="DS101" s="96"/>
      <c r="DT101" s="96"/>
      <c r="DU101" s="96"/>
      <c r="DV101" s="96"/>
      <c r="DW101" s="96"/>
      <c r="DX101" s="96"/>
      <c r="DY101" s="96"/>
      <c r="DZ101" s="96"/>
      <c r="EA101" s="96"/>
      <c r="EB101" s="96"/>
      <c r="EC101" s="96"/>
      <c r="ED101" s="96"/>
      <c r="EE101" s="96"/>
      <c r="EF101" s="96"/>
      <c r="EG101" s="96"/>
      <c r="EH101" s="96"/>
      <c r="EI101" s="96"/>
      <c r="EJ101" s="96"/>
      <c r="EK101" s="96"/>
      <c r="EL101" s="96"/>
      <c r="EM101" s="96"/>
      <c r="EN101" s="96"/>
      <c r="EO101" s="96"/>
      <c r="EP101" s="96"/>
      <c r="EQ101" s="96"/>
      <c r="ER101" s="96"/>
      <c r="ES101" s="96"/>
      <c r="ET101" s="96"/>
      <c r="EU101" s="96"/>
      <c r="EV101" s="96"/>
      <c r="EW101" s="96"/>
      <c r="EX101" s="96"/>
      <c r="EY101" s="96"/>
      <c r="EZ101" s="96"/>
      <c r="FA101" s="96"/>
      <c r="FB101" s="96"/>
      <c r="FC101" s="96"/>
      <c r="FD101" s="96"/>
      <c r="FE101" s="96"/>
      <c r="FF101" s="96"/>
      <c r="FG101" s="96"/>
      <c r="FH101" s="96"/>
      <c r="FI101" s="96"/>
      <c r="FJ101" s="96"/>
      <c r="FK101" s="96"/>
      <c r="FL101" s="96"/>
      <c r="FM101" s="96"/>
      <c r="FN101" s="96"/>
      <c r="FO101" s="96"/>
      <c r="FP101" s="96"/>
      <c r="FQ101" s="96"/>
      <c r="FR101" s="96"/>
      <c r="FS101" s="96"/>
      <c r="FT101" s="96"/>
      <c r="FU101" s="96"/>
      <c r="FV101" s="96"/>
      <c r="FW101" s="96"/>
      <c r="FX101" s="96"/>
      <c r="FY101" s="96"/>
      <c r="FZ101" s="96"/>
      <c r="GA101" s="96"/>
      <c r="GB101" s="96"/>
      <c r="GC101" s="96"/>
      <c r="GD101" s="96"/>
      <c r="GE101" s="96"/>
      <c r="GF101" s="96"/>
      <c r="GG101" s="96"/>
      <c r="GH101" s="96"/>
      <c r="GI101" s="96"/>
      <c r="GJ101" s="96"/>
      <c r="GK101" s="96"/>
      <c r="GL101" s="96"/>
      <c r="GM101" s="96"/>
      <c r="GN101" s="96"/>
      <c r="GO101" s="96"/>
      <c r="GP101" s="96"/>
      <c r="GQ101" s="96"/>
      <c r="GR101" s="96"/>
      <c r="GS101" s="96"/>
      <c r="GT101" s="96"/>
      <c r="GU101" s="96"/>
      <c r="GV101" s="96"/>
      <c r="GW101" s="96"/>
      <c r="GX101" s="96"/>
      <c r="GY101" s="96"/>
      <c r="GZ101" s="96"/>
      <c r="HA101" s="96"/>
      <c r="HB101" s="96"/>
      <c r="HC101" s="96"/>
      <c r="HD101" s="96"/>
      <c r="HE101" s="96"/>
      <c r="HF101" s="96"/>
      <c r="HG101" s="96"/>
      <c r="HH101" s="96"/>
      <c r="HI101" s="96"/>
      <c r="HJ101" s="96"/>
      <c r="HK101" s="96"/>
      <c r="HL101" s="96"/>
      <c r="HM101" s="96"/>
      <c r="HN101" s="96"/>
      <c r="HO101" s="96"/>
      <c r="HP101" s="96"/>
      <c r="HQ101" s="96"/>
      <c r="HR101" s="96"/>
      <c r="HS101" s="96"/>
      <c r="HT101" s="96"/>
      <c r="HU101" s="96"/>
      <c r="HV101" s="96"/>
      <c r="HW101" s="96"/>
      <c r="HX101" s="96"/>
      <c r="HY101" s="96"/>
      <c r="HZ101" s="96"/>
      <c r="IA101" s="96"/>
      <c r="IB101" s="96"/>
      <c r="IC101" s="96"/>
      <c r="ID101" s="96"/>
      <c r="IE101" s="96"/>
      <c r="IF101" s="96"/>
      <c r="IG101" s="96"/>
      <c r="IH101" s="96"/>
      <c r="II101" s="96"/>
      <c r="IJ101" s="96"/>
      <c r="IK101" s="96"/>
      <c r="IL101" s="96"/>
      <c r="IM101" s="96"/>
      <c r="IN101" s="96"/>
      <c r="IO101" s="96"/>
      <c r="IP101" s="96"/>
      <c r="IQ101" s="96"/>
      <c r="IR101" s="96"/>
      <c r="IS101" s="96"/>
      <c r="IT101" s="96"/>
      <c r="IU101" s="96"/>
      <c r="IV101" s="96"/>
      <c r="IW101" s="96"/>
    </row>
    <row r="102" customFormat="false" ht="15" hidden="false" customHeight="false" outlineLevel="0" collapsed="false">
      <c r="A102" s="124"/>
      <c r="B102" s="125"/>
      <c r="C102" s="28" t="s">
        <v>66</v>
      </c>
      <c r="D102" s="134" t="n">
        <f aca="false">SUM(D100:D101)</f>
        <v>0</v>
      </c>
      <c r="E102" s="134" t="n">
        <f aca="false">SUM(E100:E101)</f>
        <v>20000</v>
      </c>
      <c r="F102" s="28" t="n">
        <f aca="false">SUM(F100:F101)</f>
        <v>0</v>
      </c>
      <c r="G102" s="28" t="n">
        <f aca="false">SUM(G100:G101)</f>
        <v>0</v>
      </c>
      <c r="H102" s="28" t="n">
        <f aca="false">SUM(H100:H101)</f>
        <v>0</v>
      </c>
      <c r="I102" s="28" t="n">
        <f aca="false">SUM(I100:I101)</f>
        <v>0</v>
      </c>
      <c r="J102" s="28" t="n">
        <f aca="false">SUM(J100:J101)</f>
        <v>0</v>
      </c>
      <c r="K102" s="28" t="n">
        <f aca="false">SUM(K100:K101)</f>
        <v>0</v>
      </c>
      <c r="L102" s="28" t="n">
        <f aca="false">SUM(L100:L101)</f>
        <v>0</v>
      </c>
      <c r="M102" s="28" t="n">
        <f aca="false">SUM(M100:M101)</f>
        <v>0</v>
      </c>
      <c r="N102" s="28" t="n">
        <f aca="false">SUM(N100:N101)</f>
        <v>0</v>
      </c>
      <c r="O102" s="28" t="n">
        <f aca="false">SUM(O100:O101)</f>
        <v>0</v>
      </c>
      <c r="P102" s="28" t="n">
        <f aca="false">SUM(P100:P101)</f>
        <v>0</v>
      </c>
      <c r="Q102" s="28" t="n">
        <f aca="false">SUM(Q100:Q101)</f>
        <v>0</v>
      </c>
      <c r="R102" s="135" t="n">
        <f aca="false">SUM(F102:Q102)</f>
        <v>0</v>
      </c>
      <c r="S102" s="135" t="n">
        <f aca="false">SUM(S100:S101)</f>
        <v>0</v>
      </c>
      <c r="T102" s="135" t="n">
        <f aca="false">SUM(T100:T101)</f>
        <v>0</v>
      </c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28"/>
      <c r="CR102" s="28"/>
      <c r="CS102" s="28"/>
      <c r="CT102" s="28"/>
      <c r="CU102" s="28"/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  <c r="DJ102" s="28"/>
      <c r="DK102" s="28"/>
      <c r="DL102" s="28"/>
      <c r="DM102" s="28"/>
      <c r="DN102" s="28"/>
      <c r="DO102" s="28"/>
      <c r="DP102" s="28"/>
      <c r="DQ102" s="28"/>
      <c r="DR102" s="28"/>
      <c r="DS102" s="28"/>
      <c r="DT102" s="28"/>
      <c r="DU102" s="28"/>
      <c r="DV102" s="28"/>
      <c r="DW102" s="28"/>
      <c r="DX102" s="28"/>
      <c r="DY102" s="28"/>
      <c r="DZ102" s="28"/>
      <c r="EA102" s="28"/>
      <c r="EB102" s="28"/>
      <c r="EC102" s="28"/>
      <c r="ED102" s="28"/>
      <c r="EE102" s="28"/>
      <c r="EF102" s="28"/>
      <c r="EG102" s="28"/>
      <c r="EH102" s="28"/>
      <c r="EI102" s="28"/>
      <c r="EJ102" s="28"/>
      <c r="EK102" s="28"/>
      <c r="EL102" s="28"/>
      <c r="EM102" s="28"/>
      <c r="EN102" s="28"/>
      <c r="EO102" s="28"/>
      <c r="EP102" s="28"/>
      <c r="EQ102" s="28"/>
      <c r="ER102" s="28"/>
      <c r="ES102" s="28"/>
      <c r="ET102" s="28"/>
      <c r="EU102" s="28"/>
      <c r="EV102" s="28"/>
      <c r="EW102" s="28"/>
      <c r="EX102" s="28"/>
      <c r="EY102" s="28"/>
      <c r="EZ102" s="28"/>
      <c r="FA102" s="28"/>
      <c r="FB102" s="28"/>
      <c r="FC102" s="28"/>
      <c r="FD102" s="28"/>
      <c r="FE102" s="28"/>
      <c r="FF102" s="28"/>
      <c r="FG102" s="28"/>
      <c r="FH102" s="28"/>
      <c r="FI102" s="28"/>
      <c r="FJ102" s="28"/>
      <c r="FK102" s="28"/>
      <c r="FL102" s="28"/>
      <c r="FM102" s="28"/>
      <c r="FN102" s="28"/>
      <c r="FO102" s="28"/>
      <c r="FP102" s="28"/>
      <c r="FQ102" s="28"/>
      <c r="FR102" s="28"/>
      <c r="FS102" s="28"/>
      <c r="FT102" s="28"/>
      <c r="FU102" s="28"/>
      <c r="FV102" s="28"/>
      <c r="FW102" s="28"/>
      <c r="FX102" s="28"/>
      <c r="FY102" s="28"/>
      <c r="FZ102" s="28"/>
      <c r="GA102" s="28"/>
      <c r="GB102" s="28"/>
      <c r="GC102" s="28"/>
      <c r="GD102" s="28"/>
      <c r="GE102" s="28"/>
      <c r="GF102" s="28"/>
      <c r="GG102" s="28"/>
      <c r="GH102" s="28"/>
      <c r="GI102" s="28"/>
      <c r="GJ102" s="28"/>
      <c r="GK102" s="28"/>
      <c r="GL102" s="28"/>
      <c r="GM102" s="28"/>
      <c r="GN102" s="28"/>
      <c r="GO102" s="28"/>
      <c r="GP102" s="28"/>
      <c r="GQ102" s="28"/>
      <c r="GR102" s="28"/>
      <c r="GS102" s="28"/>
      <c r="GT102" s="28"/>
      <c r="GU102" s="28"/>
      <c r="GV102" s="28"/>
      <c r="GW102" s="28"/>
      <c r="GX102" s="28"/>
      <c r="GY102" s="28"/>
      <c r="GZ102" s="28"/>
      <c r="HA102" s="28"/>
      <c r="HB102" s="28"/>
      <c r="HC102" s="28"/>
      <c r="HD102" s="28"/>
      <c r="HE102" s="28"/>
      <c r="HF102" s="28"/>
      <c r="HG102" s="28"/>
      <c r="HH102" s="28"/>
      <c r="HI102" s="28"/>
      <c r="HJ102" s="28"/>
      <c r="HK102" s="28"/>
      <c r="HL102" s="28"/>
      <c r="HM102" s="28"/>
      <c r="HN102" s="28"/>
      <c r="HO102" s="28"/>
      <c r="HP102" s="28"/>
      <c r="HQ102" s="28"/>
      <c r="HR102" s="28"/>
      <c r="HS102" s="28"/>
      <c r="HT102" s="28"/>
      <c r="HU102" s="28"/>
      <c r="HV102" s="28"/>
      <c r="HW102" s="28"/>
      <c r="HX102" s="28"/>
      <c r="HY102" s="28"/>
      <c r="HZ102" s="28"/>
      <c r="IA102" s="28"/>
      <c r="IB102" s="28"/>
      <c r="IC102" s="28"/>
      <c r="ID102" s="28"/>
      <c r="IE102" s="28"/>
      <c r="IF102" s="28"/>
      <c r="IG102" s="28"/>
      <c r="IH102" s="28"/>
      <c r="II102" s="28"/>
      <c r="IJ102" s="28"/>
      <c r="IK102" s="28"/>
      <c r="IL102" s="28"/>
      <c r="IM102" s="28"/>
      <c r="IN102" s="28"/>
      <c r="IO102" s="28"/>
      <c r="IP102" s="28"/>
      <c r="IQ102" s="28"/>
      <c r="IR102" s="28"/>
      <c r="IS102" s="28"/>
      <c r="IT102" s="28"/>
      <c r="IU102" s="28"/>
      <c r="IV102" s="28"/>
      <c r="IW102" s="28"/>
    </row>
    <row r="103" customFormat="false" ht="15" hidden="false" customHeight="false" outlineLevel="0" collapsed="false">
      <c r="A103" s="108"/>
      <c r="B103" s="109" t="n">
        <v>52504200</v>
      </c>
      <c r="C103" s="0" t="s">
        <v>152</v>
      </c>
      <c r="D103" s="100"/>
      <c r="E103" s="100"/>
      <c r="F103" s="110"/>
      <c r="G103" s="111"/>
      <c r="H103" s="111"/>
      <c r="I103" s="111"/>
      <c r="J103" s="111"/>
      <c r="K103" s="111"/>
      <c r="L103" s="111"/>
      <c r="M103" s="111"/>
      <c r="N103" s="111"/>
      <c r="O103" s="111"/>
      <c r="P103" s="111"/>
      <c r="Q103" s="111"/>
      <c r="R103" s="107"/>
      <c r="S103" s="107"/>
      <c r="T103" s="107"/>
    </row>
    <row r="104" customFormat="false" ht="15" hidden="false" customHeight="false" outlineLevel="0" collapsed="false">
      <c r="A104" s="117"/>
      <c r="B104" s="118"/>
      <c r="C104" s="96" t="s">
        <v>78</v>
      </c>
      <c r="D104" s="100" t="n">
        <v>0</v>
      </c>
      <c r="E104" s="100" t="n">
        <v>0</v>
      </c>
      <c r="F104" s="119" t="n">
        <v>0</v>
      </c>
      <c r="G104" s="119" t="n">
        <v>0</v>
      </c>
      <c r="H104" s="119" t="n">
        <v>0</v>
      </c>
      <c r="I104" s="119" t="n">
        <v>0</v>
      </c>
      <c r="J104" s="119" t="n">
        <v>0</v>
      </c>
      <c r="K104" s="119" t="n">
        <v>0</v>
      </c>
      <c r="L104" s="119" t="n">
        <v>0</v>
      </c>
      <c r="M104" s="119" t="n">
        <v>0</v>
      </c>
      <c r="N104" s="119" t="n">
        <v>0</v>
      </c>
      <c r="O104" s="119" t="n">
        <v>0</v>
      </c>
      <c r="P104" s="119" t="n">
        <v>0</v>
      </c>
      <c r="Q104" s="119" t="n">
        <v>0</v>
      </c>
      <c r="R104" s="81" t="n">
        <f aca="false">SUM(F104:Q104)</f>
        <v>0</v>
      </c>
      <c r="S104" s="120" t="n">
        <f aca="false">ROUND(R104*1.05,0)</f>
        <v>0</v>
      </c>
      <c r="T104" s="120" t="n">
        <f aca="false">ROUND(S104*1.05,0)</f>
        <v>0</v>
      </c>
      <c r="U104" s="96"/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  <c r="BY104" s="96"/>
      <c r="BZ104" s="96"/>
      <c r="CA104" s="96"/>
      <c r="CB104" s="96"/>
      <c r="CC104" s="96"/>
      <c r="CD104" s="96"/>
      <c r="CE104" s="96"/>
      <c r="CF104" s="96"/>
      <c r="CG104" s="96"/>
      <c r="CH104" s="96"/>
      <c r="CI104" s="96"/>
      <c r="CJ104" s="96"/>
      <c r="CK104" s="96"/>
      <c r="CL104" s="96"/>
      <c r="CM104" s="96"/>
      <c r="CN104" s="96"/>
      <c r="CO104" s="96"/>
      <c r="CP104" s="96"/>
      <c r="CQ104" s="96"/>
      <c r="CR104" s="96"/>
      <c r="CS104" s="96"/>
      <c r="CT104" s="96"/>
      <c r="CU104" s="96"/>
      <c r="CV104" s="96"/>
      <c r="CW104" s="96"/>
      <c r="CX104" s="96"/>
      <c r="CY104" s="96"/>
      <c r="CZ104" s="96"/>
      <c r="DA104" s="96"/>
      <c r="DB104" s="96"/>
      <c r="DC104" s="96"/>
      <c r="DD104" s="96"/>
      <c r="DE104" s="96"/>
      <c r="DF104" s="96"/>
      <c r="DG104" s="96"/>
      <c r="DH104" s="96"/>
      <c r="DI104" s="96"/>
      <c r="DJ104" s="96"/>
      <c r="DK104" s="96"/>
      <c r="DL104" s="96"/>
      <c r="DM104" s="96"/>
      <c r="DN104" s="96"/>
      <c r="DO104" s="96"/>
      <c r="DP104" s="96"/>
      <c r="DQ104" s="96"/>
      <c r="DR104" s="96"/>
      <c r="DS104" s="96"/>
      <c r="DT104" s="96"/>
      <c r="DU104" s="96"/>
      <c r="DV104" s="96"/>
      <c r="DW104" s="96"/>
      <c r="DX104" s="96"/>
      <c r="DY104" s="96"/>
      <c r="DZ104" s="96"/>
      <c r="EA104" s="96"/>
      <c r="EB104" s="96"/>
      <c r="EC104" s="96"/>
      <c r="ED104" s="96"/>
      <c r="EE104" s="96"/>
      <c r="EF104" s="96"/>
      <c r="EG104" s="96"/>
      <c r="EH104" s="96"/>
      <c r="EI104" s="96"/>
      <c r="EJ104" s="96"/>
      <c r="EK104" s="96"/>
      <c r="EL104" s="96"/>
      <c r="EM104" s="96"/>
      <c r="EN104" s="96"/>
      <c r="EO104" s="96"/>
      <c r="EP104" s="96"/>
      <c r="EQ104" s="96"/>
      <c r="ER104" s="96"/>
      <c r="ES104" s="96"/>
      <c r="ET104" s="96"/>
      <c r="EU104" s="96"/>
      <c r="EV104" s="96"/>
      <c r="EW104" s="96"/>
      <c r="EX104" s="96"/>
      <c r="EY104" s="96"/>
      <c r="EZ104" s="96"/>
      <c r="FA104" s="96"/>
      <c r="FB104" s="96"/>
      <c r="FC104" s="96"/>
      <c r="FD104" s="96"/>
      <c r="FE104" s="96"/>
      <c r="FF104" s="96"/>
      <c r="FG104" s="96"/>
      <c r="FH104" s="96"/>
      <c r="FI104" s="96"/>
      <c r="FJ104" s="96"/>
      <c r="FK104" s="96"/>
      <c r="FL104" s="96"/>
      <c r="FM104" s="96"/>
      <c r="FN104" s="96"/>
      <c r="FO104" s="96"/>
      <c r="FP104" s="96"/>
      <c r="FQ104" s="96"/>
      <c r="FR104" s="96"/>
      <c r="FS104" s="96"/>
      <c r="FT104" s="96"/>
      <c r="FU104" s="96"/>
      <c r="FV104" s="96"/>
      <c r="FW104" s="96"/>
      <c r="FX104" s="96"/>
      <c r="FY104" s="96"/>
      <c r="FZ104" s="96"/>
      <c r="GA104" s="96"/>
      <c r="GB104" s="96"/>
      <c r="GC104" s="96"/>
      <c r="GD104" s="96"/>
      <c r="GE104" s="96"/>
      <c r="GF104" s="96"/>
      <c r="GG104" s="96"/>
      <c r="GH104" s="96"/>
      <c r="GI104" s="96"/>
      <c r="GJ104" s="96"/>
      <c r="GK104" s="96"/>
      <c r="GL104" s="96"/>
      <c r="GM104" s="96"/>
      <c r="GN104" s="96"/>
      <c r="GO104" s="96"/>
      <c r="GP104" s="96"/>
      <c r="GQ104" s="96"/>
      <c r="GR104" s="96"/>
      <c r="GS104" s="96"/>
      <c r="GT104" s="96"/>
      <c r="GU104" s="96"/>
      <c r="GV104" s="96"/>
      <c r="GW104" s="96"/>
      <c r="GX104" s="96"/>
      <c r="GY104" s="96"/>
      <c r="GZ104" s="96"/>
      <c r="HA104" s="96"/>
      <c r="HB104" s="96"/>
      <c r="HC104" s="96"/>
      <c r="HD104" s="96"/>
      <c r="HE104" s="96"/>
      <c r="HF104" s="96"/>
      <c r="HG104" s="96"/>
      <c r="HH104" s="96"/>
      <c r="HI104" s="96"/>
      <c r="HJ104" s="96"/>
      <c r="HK104" s="96"/>
      <c r="HL104" s="96"/>
      <c r="HM104" s="96"/>
      <c r="HN104" s="96"/>
      <c r="HO104" s="96"/>
      <c r="HP104" s="96"/>
      <c r="HQ104" s="96"/>
      <c r="HR104" s="96"/>
      <c r="HS104" s="96"/>
      <c r="HT104" s="96"/>
      <c r="HU104" s="96"/>
      <c r="HV104" s="96"/>
      <c r="HW104" s="96"/>
      <c r="HX104" s="96"/>
      <c r="HY104" s="96"/>
      <c r="HZ104" s="96"/>
      <c r="IA104" s="96"/>
      <c r="IB104" s="96"/>
      <c r="IC104" s="96"/>
      <c r="ID104" s="96"/>
      <c r="IE104" s="96"/>
      <c r="IF104" s="96"/>
      <c r="IG104" s="96"/>
      <c r="IH104" s="96"/>
      <c r="II104" s="96"/>
      <c r="IJ104" s="96"/>
      <c r="IK104" s="96"/>
      <c r="IL104" s="96"/>
      <c r="IM104" s="96"/>
      <c r="IN104" s="96"/>
      <c r="IO104" s="96"/>
      <c r="IP104" s="96"/>
      <c r="IQ104" s="96"/>
      <c r="IR104" s="96"/>
      <c r="IS104" s="96"/>
      <c r="IT104" s="96"/>
      <c r="IU104" s="96"/>
      <c r="IV104" s="96"/>
      <c r="IW104" s="96"/>
    </row>
    <row r="105" customFormat="false" ht="15" hidden="false" customHeight="false" outlineLevel="0" collapsed="false">
      <c r="A105" s="117"/>
      <c r="B105" s="118"/>
      <c r="C105" s="96" t="s">
        <v>78</v>
      </c>
      <c r="D105" s="121" t="n">
        <v>0</v>
      </c>
      <c r="E105" s="121" t="n">
        <v>0</v>
      </c>
      <c r="F105" s="122" t="n">
        <v>0</v>
      </c>
      <c r="G105" s="122" t="n">
        <v>0</v>
      </c>
      <c r="H105" s="122" t="n">
        <v>0</v>
      </c>
      <c r="I105" s="122" t="n">
        <v>0</v>
      </c>
      <c r="J105" s="122" t="n">
        <v>0</v>
      </c>
      <c r="K105" s="122" t="n">
        <v>0</v>
      </c>
      <c r="L105" s="122" t="n">
        <v>0</v>
      </c>
      <c r="M105" s="122" t="n">
        <v>0</v>
      </c>
      <c r="N105" s="122" t="n">
        <v>0</v>
      </c>
      <c r="O105" s="122" t="n">
        <v>0</v>
      </c>
      <c r="P105" s="122" t="n">
        <v>0</v>
      </c>
      <c r="Q105" s="122" t="n">
        <v>0</v>
      </c>
      <c r="R105" s="123" t="n">
        <f aca="false">SUM(F105:Q105)</f>
        <v>0</v>
      </c>
      <c r="S105" s="133" t="n">
        <f aca="false">ROUND(R105*1.05,0)</f>
        <v>0</v>
      </c>
      <c r="T105" s="133" t="n">
        <f aca="false">ROUND(S105*1.05,0)</f>
        <v>0</v>
      </c>
      <c r="U105" s="96"/>
      <c r="V105" s="96"/>
      <c r="W105" s="96"/>
      <c r="X105" s="96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  <c r="BY105" s="96"/>
      <c r="BZ105" s="96"/>
      <c r="CA105" s="96"/>
      <c r="CB105" s="96"/>
      <c r="CC105" s="96"/>
      <c r="CD105" s="96"/>
      <c r="CE105" s="96"/>
      <c r="CF105" s="96"/>
      <c r="CG105" s="96"/>
      <c r="CH105" s="96"/>
      <c r="CI105" s="96"/>
      <c r="CJ105" s="96"/>
      <c r="CK105" s="96"/>
      <c r="CL105" s="96"/>
      <c r="CM105" s="96"/>
      <c r="CN105" s="96"/>
      <c r="CO105" s="96"/>
      <c r="CP105" s="96"/>
      <c r="CQ105" s="96"/>
      <c r="CR105" s="96"/>
      <c r="CS105" s="96"/>
      <c r="CT105" s="96"/>
      <c r="CU105" s="96"/>
      <c r="CV105" s="96"/>
      <c r="CW105" s="96"/>
      <c r="CX105" s="96"/>
      <c r="CY105" s="96"/>
      <c r="CZ105" s="96"/>
      <c r="DA105" s="96"/>
      <c r="DB105" s="96"/>
      <c r="DC105" s="96"/>
      <c r="DD105" s="96"/>
      <c r="DE105" s="96"/>
      <c r="DF105" s="96"/>
      <c r="DG105" s="96"/>
      <c r="DH105" s="96"/>
      <c r="DI105" s="96"/>
      <c r="DJ105" s="96"/>
      <c r="DK105" s="96"/>
      <c r="DL105" s="96"/>
      <c r="DM105" s="96"/>
      <c r="DN105" s="96"/>
      <c r="DO105" s="96"/>
      <c r="DP105" s="96"/>
      <c r="DQ105" s="96"/>
      <c r="DR105" s="96"/>
      <c r="DS105" s="96"/>
      <c r="DT105" s="96"/>
      <c r="DU105" s="96"/>
      <c r="DV105" s="96"/>
      <c r="DW105" s="96"/>
      <c r="DX105" s="96"/>
      <c r="DY105" s="96"/>
      <c r="DZ105" s="96"/>
      <c r="EA105" s="96"/>
      <c r="EB105" s="96"/>
      <c r="EC105" s="96"/>
      <c r="ED105" s="96"/>
      <c r="EE105" s="96"/>
      <c r="EF105" s="96"/>
      <c r="EG105" s="96"/>
      <c r="EH105" s="96"/>
      <c r="EI105" s="96"/>
      <c r="EJ105" s="96"/>
      <c r="EK105" s="96"/>
      <c r="EL105" s="96"/>
      <c r="EM105" s="96"/>
      <c r="EN105" s="96"/>
      <c r="EO105" s="96"/>
      <c r="EP105" s="96"/>
      <c r="EQ105" s="96"/>
      <c r="ER105" s="96"/>
      <c r="ES105" s="96"/>
      <c r="ET105" s="96"/>
      <c r="EU105" s="96"/>
      <c r="EV105" s="96"/>
      <c r="EW105" s="96"/>
      <c r="EX105" s="96"/>
      <c r="EY105" s="96"/>
      <c r="EZ105" s="96"/>
      <c r="FA105" s="96"/>
      <c r="FB105" s="96"/>
      <c r="FC105" s="96"/>
      <c r="FD105" s="96"/>
      <c r="FE105" s="96"/>
      <c r="FF105" s="96"/>
      <c r="FG105" s="96"/>
      <c r="FH105" s="96"/>
      <c r="FI105" s="96"/>
      <c r="FJ105" s="96"/>
      <c r="FK105" s="96"/>
      <c r="FL105" s="96"/>
      <c r="FM105" s="96"/>
      <c r="FN105" s="96"/>
      <c r="FO105" s="96"/>
      <c r="FP105" s="96"/>
      <c r="FQ105" s="96"/>
      <c r="FR105" s="96"/>
      <c r="FS105" s="96"/>
      <c r="FT105" s="96"/>
      <c r="FU105" s="96"/>
      <c r="FV105" s="96"/>
      <c r="FW105" s="96"/>
      <c r="FX105" s="96"/>
      <c r="FY105" s="96"/>
      <c r="FZ105" s="96"/>
      <c r="GA105" s="96"/>
      <c r="GB105" s="96"/>
      <c r="GC105" s="96"/>
      <c r="GD105" s="96"/>
      <c r="GE105" s="96"/>
      <c r="GF105" s="96"/>
      <c r="GG105" s="96"/>
      <c r="GH105" s="96"/>
      <c r="GI105" s="96"/>
      <c r="GJ105" s="96"/>
      <c r="GK105" s="96"/>
      <c r="GL105" s="96"/>
      <c r="GM105" s="96"/>
      <c r="GN105" s="96"/>
      <c r="GO105" s="96"/>
      <c r="GP105" s="96"/>
      <c r="GQ105" s="96"/>
      <c r="GR105" s="96"/>
      <c r="GS105" s="96"/>
      <c r="GT105" s="96"/>
      <c r="GU105" s="96"/>
      <c r="GV105" s="96"/>
      <c r="GW105" s="96"/>
      <c r="GX105" s="96"/>
      <c r="GY105" s="96"/>
      <c r="GZ105" s="96"/>
      <c r="HA105" s="96"/>
      <c r="HB105" s="96"/>
      <c r="HC105" s="96"/>
      <c r="HD105" s="96"/>
      <c r="HE105" s="96"/>
      <c r="HF105" s="96"/>
      <c r="HG105" s="96"/>
      <c r="HH105" s="96"/>
      <c r="HI105" s="96"/>
      <c r="HJ105" s="96"/>
      <c r="HK105" s="96"/>
      <c r="HL105" s="96"/>
      <c r="HM105" s="96"/>
      <c r="HN105" s="96"/>
      <c r="HO105" s="96"/>
      <c r="HP105" s="96"/>
      <c r="HQ105" s="96"/>
      <c r="HR105" s="96"/>
      <c r="HS105" s="96"/>
      <c r="HT105" s="96"/>
      <c r="HU105" s="96"/>
      <c r="HV105" s="96"/>
      <c r="HW105" s="96"/>
      <c r="HX105" s="96"/>
      <c r="HY105" s="96"/>
      <c r="HZ105" s="96"/>
      <c r="IA105" s="96"/>
      <c r="IB105" s="96"/>
      <c r="IC105" s="96"/>
      <c r="ID105" s="96"/>
      <c r="IE105" s="96"/>
      <c r="IF105" s="96"/>
      <c r="IG105" s="96"/>
      <c r="IH105" s="96"/>
      <c r="II105" s="96"/>
      <c r="IJ105" s="96"/>
      <c r="IK105" s="96"/>
      <c r="IL105" s="96"/>
      <c r="IM105" s="96"/>
      <c r="IN105" s="96"/>
      <c r="IO105" s="96"/>
      <c r="IP105" s="96"/>
      <c r="IQ105" s="96"/>
      <c r="IR105" s="96"/>
      <c r="IS105" s="96"/>
      <c r="IT105" s="96"/>
      <c r="IU105" s="96"/>
      <c r="IV105" s="96"/>
      <c r="IW105" s="96"/>
    </row>
    <row r="106" customFormat="false" ht="15" hidden="false" customHeight="false" outlineLevel="0" collapsed="false">
      <c r="A106" s="124"/>
      <c r="B106" s="125"/>
      <c r="C106" s="28" t="s">
        <v>66</v>
      </c>
      <c r="D106" s="134" t="n">
        <f aca="false">SUM(D104:D105)</f>
        <v>0</v>
      </c>
      <c r="E106" s="134" t="n">
        <f aca="false">SUM(E104:E105)</f>
        <v>0</v>
      </c>
      <c r="F106" s="28" t="n">
        <f aca="false">SUM(F104:F105)</f>
        <v>0</v>
      </c>
      <c r="G106" s="28" t="n">
        <f aca="false">SUM(G104:G105)</f>
        <v>0</v>
      </c>
      <c r="H106" s="28" t="n">
        <f aca="false">SUM(H104:H105)</f>
        <v>0</v>
      </c>
      <c r="I106" s="28" t="n">
        <f aca="false">SUM(I104:I105)</f>
        <v>0</v>
      </c>
      <c r="J106" s="28" t="n">
        <f aca="false">SUM(J104:J105)</f>
        <v>0</v>
      </c>
      <c r="K106" s="28" t="n">
        <f aca="false">SUM(K104:K105)</f>
        <v>0</v>
      </c>
      <c r="L106" s="28" t="n">
        <f aca="false">SUM(L104:L105)</f>
        <v>0</v>
      </c>
      <c r="M106" s="28" t="n">
        <f aca="false">SUM(M104:M105)</f>
        <v>0</v>
      </c>
      <c r="N106" s="28" t="n">
        <f aca="false">SUM(N104:N105)</f>
        <v>0</v>
      </c>
      <c r="O106" s="28" t="n">
        <f aca="false">SUM(O104:O105)</f>
        <v>0</v>
      </c>
      <c r="P106" s="28" t="n">
        <f aca="false">SUM(P104:P105)</f>
        <v>0</v>
      </c>
      <c r="Q106" s="28" t="n">
        <f aca="false">SUM(Q104:Q105)</f>
        <v>0</v>
      </c>
      <c r="R106" s="135" t="n">
        <f aca="false">SUM(F106:Q106)</f>
        <v>0</v>
      </c>
      <c r="S106" s="135" t="n">
        <f aca="false">SUM(S104:S105)</f>
        <v>0</v>
      </c>
      <c r="T106" s="135" t="n">
        <f aca="false">SUM(T104:T105)</f>
        <v>0</v>
      </c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  <c r="FF106" s="28"/>
      <c r="FG106" s="28"/>
      <c r="FH106" s="28"/>
      <c r="FI106" s="28"/>
      <c r="FJ106" s="28"/>
      <c r="FK106" s="28"/>
      <c r="FL106" s="28"/>
      <c r="FM106" s="28"/>
      <c r="FN106" s="28"/>
      <c r="FO106" s="28"/>
      <c r="FP106" s="28"/>
      <c r="FQ106" s="28"/>
      <c r="FR106" s="28"/>
      <c r="FS106" s="28"/>
      <c r="FT106" s="28"/>
      <c r="FU106" s="28"/>
      <c r="FV106" s="28"/>
      <c r="FW106" s="28"/>
      <c r="FX106" s="28"/>
      <c r="FY106" s="28"/>
      <c r="FZ106" s="28"/>
      <c r="GA106" s="28"/>
      <c r="GB106" s="28"/>
      <c r="GC106" s="28"/>
      <c r="GD106" s="28"/>
      <c r="GE106" s="28"/>
      <c r="GF106" s="28"/>
      <c r="GG106" s="28"/>
      <c r="GH106" s="28"/>
      <c r="GI106" s="28"/>
      <c r="GJ106" s="28"/>
      <c r="GK106" s="28"/>
      <c r="GL106" s="28"/>
      <c r="GM106" s="28"/>
      <c r="GN106" s="28"/>
      <c r="GO106" s="28"/>
      <c r="GP106" s="28"/>
      <c r="GQ106" s="28"/>
      <c r="GR106" s="28"/>
      <c r="GS106" s="28"/>
      <c r="GT106" s="28"/>
      <c r="GU106" s="28"/>
      <c r="GV106" s="28"/>
      <c r="GW106" s="28"/>
      <c r="GX106" s="28"/>
      <c r="GY106" s="28"/>
      <c r="GZ106" s="28"/>
      <c r="HA106" s="28"/>
      <c r="HB106" s="28"/>
      <c r="HC106" s="28"/>
      <c r="HD106" s="28"/>
      <c r="HE106" s="28"/>
      <c r="HF106" s="28"/>
      <c r="HG106" s="28"/>
      <c r="HH106" s="28"/>
      <c r="HI106" s="28"/>
      <c r="HJ106" s="28"/>
      <c r="HK106" s="28"/>
      <c r="HL106" s="28"/>
      <c r="HM106" s="28"/>
      <c r="HN106" s="28"/>
      <c r="HO106" s="28"/>
      <c r="HP106" s="28"/>
      <c r="HQ106" s="28"/>
      <c r="HR106" s="28"/>
      <c r="HS106" s="28"/>
      <c r="HT106" s="28"/>
      <c r="HU106" s="28"/>
      <c r="HV106" s="28"/>
      <c r="HW106" s="28"/>
      <c r="HX106" s="28"/>
      <c r="HY106" s="28"/>
      <c r="HZ106" s="28"/>
      <c r="IA106" s="28"/>
      <c r="IB106" s="28"/>
      <c r="IC106" s="28"/>
      <c r="ID106" s="28"/>
      <c r="IE106" s="28"/>
      <c r="IF106" s="28"/>
      <c r="IG106" s="28"/>
      <c r="IH106" s="28"/>
      <c r="II106" s="28"/>
      <c r="IJ106" s="28"/>
      <c r="IK106" s="28"/>
      <c r="IL106" s="28"/>
      <c r="IM106" s="28"/>
      <c r="IN106" s="28"/>
      <c r="IO106" s="28"/>
      <c r="IP106" s="28"/>
      <c r="IQ106" s="28"/>
      <c r="IR106" s="28"/>
      <c r="IS106" s="28"/>
      <c r="IT106" s="28"/>
      <c r="IU106" s="28"/>
      <c r="IV106" s="28"/>
      <c r="IW106" s="28"/>
    </row>
    <row r="107" customFormat="false" ht="15" hidden="false" customHeight="false" outlineLevel="0" collapsed="false">
      <c r="A107" s="108" t="s">
        <v>153</v>
      </c>
      <c r="B107" s="109" t="n">
        <v>52504500</v>
      </c>
      <c r="C107" s="0" t="s">
        <v>154</v>
      </c>
      <c r="D107" s="100"/>
      <c r="E107" s="100"/>
      <c r="F107" s="110"/>
      <c r="G107" s="110"/>
      <c r="H107" s="110"/>
      <c r="I107" s="110"/>
      <c r="J107" s="110"/>
      <c r="K107" s="110"/>
      <c r="L107" s="110"/>
      <c r="M107" s="110"/>
      <c r="N107" s="110"/>
      <c r="O107" s="110"/>
      <c r="P107" s="110"/>
      <c r="Q107" s="110"/>
      <c r="R107" s="107"/>
      <c r="S107" s="107"/>
      <c r="T107" s="107"/>
    </row>
    <row r="108" customFormat="false" ht="15" hidden="false" customHeight="false" outlineLevel="0" collapsed="false">
      <c r="A108" s="117"/>
      <c r="B108" s="118"/>
      <c r="C108" s="96" t="s">
        <v>78</v>
      </c>
      <c r="D108" s="100" t="n">
        <v>30000</v>
      </c>
      <c r="E108" s="100" t="n">
        <v>0</v>
      </c>
      <c r="F108" s="119" t="n">
        <f aca="false">76000/12</f>
        <v>6333.33333333333</v>
      </c>
      <c r="G108" s="119" t="n">
        <v>6333.33333333333</v>
      </c>
      <c r="H108" s="119" t="n">
        <v>6333.33333333333</v>
      </c>
      <c r="I108" s="119" t="n">
        <v>6333.33333333333</v>
      </c>
      <c r="J108" s="119" t="n">
        <v>6333.33333333333</v>
      </c>
      <c r="K108" s="119" t="n">
        <v>6333.33333333333</v>
      </c>
      <c r="L108" s="119" t="n">
        <v>6333.33333333333</v>
      </c>
      <c r="M108" s="119" t="n">
        <v>6333.33333333333</v>
      </c>
      <c r="N108" s="119" t="n">
        <v>6333.33333333333</v>
      </c>
      <c r="O108" s="119" t="n">
        <v>6333.33333333333</v>
      </c>
      <c r="P108" s="119" t="n">
        <v>6333.33333333333</v>
      </c>
      <c r="Q108" s="119" t="n">
        <v>6333.33333333333</v>
      </c>
      <c r="R108" s="81" t="n">
        <f aca="false">SUM(F108:Q108)</f>
        <v>76000</v>
      </c>
      <c r="S108" s="120" t="n">
        <v>78280</v>
      </c>
      <c r="T108" s="120" t="n">
        <f aca="false">ROUND(S108*1.05,0)</f>
        <v>82194</v>
      </c>
      <c r="U108" s="96"/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  <c r="BY108" s="96"/>
      <c r="BZ108" s="96"/>
      <c r="CA108" s="96"/>
      <c r="CB108" s="96"/>
      <c r="CC108" s="96"/>
      <c r="CD108" s="96"/>
      <c r="CE108" s="96"/>
      <c r="CF108" s="96"/>
      <c r="CG108" s="96"/>
      <c r="CH108" s="96"/>
      <c r="CI108" s="96"/>
      <c r="CJ108" s="96"/>
      <c r="CK108" s="96"/>
      <c r="CL108" s="96"/>
      <c r="CM108" s="96"/>
      <c r="CN108" s="96"/>
      <c r="CO108" s="96"/>
      <c r="CP108" s="96"/>
      <c r="CQ108" s="96"/>
      <c r="CR108" s="96"/>
      <c r="CS108" s="96"/>
      <c r="CT108" s="96"/>
      <c r="CU108" s="96"/>
      <c r="CV108" s="96"/>
      <c r="CW108" s="96"/>
      <c r="CX108" s="96"/>
      <c r="CY108" s="96"/>
      <c r="CZ108" s="96"/>
      <c r="DA108" s="96"/>
      <c r="DB108" s="96"/>
      <c r="DC108" s="96"/>
      <c r="DD108" s="96"/>
      <c r="DE108" s="96"/>
      <c r="DF108" s="96"/>
      <c r="DG108" s="96"/>
      <c r="DH108" s="96"/>
      <c r="DI108" s="96"/>
      <c r="DJ108" s="96"/>
      <c r="DK108" s="96"/>
      <c r="DL108" s="96"/>
      <c r="DM108" s="96"/>
      <c r="DN108" s="96"/>
      <c r="DO108" s="96"/>
      <c r="DP108" s="96"/>
      <c r="DQ108" s="96"/>
      <c r="DR108" s="96"/>
      <c r="DS108" s="96"/>
      <c r="DT108" s="96"/>
      <c r="DU108" s="96"/>
      <c r="DV108" s="96"/>
      <c r="DW108" s="96"/>
      <c r="DX108" s="96"/>
      <c r="DY108" s="96"/>
      <c r="DZ108" s="96"/>
      <c r="EA108" s="96"/>
      <c r="EB108" s="96"/>
      <c r="EC108" s="96"/>
      <c r="ED108" s="96"/>
      <c r="EE108" s="96"/>
      <c r="EF108" s="96"/>
      <c r="EG108" s="96"/>
      <c r="EH108" s="96"/>
      <c r="EI108" s="96"/>
      <c r="EJ108" s="96"/>
      <c r="EK108" s="96"/>
      <c r="EL108" s="96"/>
      <c r="EM108" s="96"/>
      <c r="EN108" s="96"/>
      <c r="EO108" s="96"/>
      <c r="EP108" s="96"/>
      <c r="EQ108" s="96"/>
      <c r="ER108" s="96"/>
      <c r="ES108" s="96"/>
      <c r="ET108" s="96"/>
      <c r="EU108" s="96"/>
      <c r="EV108" s="96"/>
      <c r="EW108" s="96"/>
      <c r="EX108" s="96"/>
      <c r="EY108" s="96"/>
      <c r="EZ108" s="96"/>
      <c r="FA108" s="96"/>
      <c r="FB108" s="96"/>
      <c r="FC108" s="96"/>
      <c r="FD108" s="96"/>
      <c r="FE108" s="96"/>
      <c r="FF108" s="96"/>
      <c r="FG108" s="96"/>
      <c r="FH108" s="96"/>
      <c r="FI108" s="96"/>
      <c r="FJ108" s="96"/>
      <c r="FK108" s="96"/>
      <c r="FL108" s="96"/>
      <c r="FM108" s="96"/>
      <c r="FN108" s="96"/>
      <c r="FO108" s="96"/>
      <c r="FP108" s="96"/>
      <c r="FQ108" s="96"/>
      <c r="FR108" s="96"/>
      <c r="FS108" s="96"/>
      <c r="FT108" s="96"/>
      <c r="FU108" s="96"/>
      <c r="FV108" s="96"/>
      <c r="FW108" s="96"/>
      <c r="FX108" s="96"/>
      <c r="FY108" s="96"/>
      <c r="FZ108" s="96"/>
      <c r="GA108" s="96"/>
      <c r="GB108" s="96"/>
      <c r="GC108" s="96"/>
      <c r="GD108" s="96"/>
      <c r="GE108" s="96"/>
      <c r="GF108" s="96"/>
      <c r="GG108" s="96"/>
      <c r="GH108" s="96"/>
      <c r="GI108" s="96"/>
      <c r="GJ108" s="96"/>
      <c r="GK108" s="96"/>
      <c r="GL108" s="96"/>
      <c r="GM108" s="96"/>
      <c r="GN108" s="96"/>
      <c r="GO108" s="96"/>
      <c r="GP108" s="96"/>
      <c r="GQ108" s="96"/>
      <c r="GR108" s="96"/>
      <c r="GS108" s="96"/>
      <c r="GT108" s="96"/>
      <c r="GU108" s="96"/>
      <c r="GV108" s="96"/>
      <c r="GW108" s="96"/>
      <c r="GX108" s="96"/>
      <c r="GY108" s="96"/>
      <c r="GZ108" s="96"/>
      <c r="HA108" s="96"/>
      <c r="HB108" s="96"/>
      <c r="HC108" s="96"/>
      <c r="HD108" s="96"/>
      <c r="HE108" s="96"/>
      <c r="HF108" s="96"/>
      <c r="HG108" s="96"/>
      <c r="HH108" s="96"/>
      <c r="HI108" s="96"/>
      <c r="HJ108" s="96"/>
      <c r="HK108" s="96"/>
      <c r="HL108" s="96"/>
      <c r="HM108" s="96"/>
      <c r="HN108" s="96"/>
      <c r="HO108" s="96"/>
      <c r="HP108" s="96"/>
      <c r="HQ108" s="96"/>
      <c r="HR108" s="96"/>
      <c r="HS108" s="96"/>
      <c r="HT108" s="96"/>
      <c r="HU108" s="96"/>
      <c r="HV108" s="96"/>
      <c r="HW108" s="96"/>
      <c r="HX108" s="96"/>
      <c r="HY108" s="96"/>
      <c r="HZ108" s="96"/>
      <c r="IA108" s="96"/>
      <c r="IB108" s="96"/>
      <c r="IC108" s="96"/>
      <c r="ID108" s="96"/>
      <c r="IE108" s="96"/>
      <c r="IF108" s="96"/>
      <c r="IG108" s="96"/>
      <c r="IH108" s="96"/>
      <c r="II108" s="96"/>
      <c r="IJ108" s="96"/>
      <c r="IK108" s="96"/>
      <c r="IL108" s="96"/>
      <c r="IM108" s="96"/>
      <c r="IN108" s="96"/>
      <c r="IO108" s="96"/>
      <c r="IP108" s="96"/>
      <c r="IQ108" s="96"/>
      <c r="IR108" s="96"/>
      <c r="IS108" s="96"/>
      <c r="IT108" s="96"/>
      <c r="IU108" s="96"/>
      <c r="IV108" s="96"/>
      <c r="IW108" s="96"/>
    </row>
    <row r="109" customFormat="false" ht="15" hidden="false" customHeight="false" outlineLevel="0" collapsed="false">
      <c r="A109" s="117"/>
      <c r="B109" s="118"/>
      <c r="C109" s="96" t="s">
        <v>78</v>
      </c>
      <c r="D109" s="121" t="n">
        <v>0</v>
      </c>
      <c r="E109" s="121" t="n">
        <v>0</v>
      </c>
      <c r="F109" s="122" t="n">
        <v>0</v>
      </c>
      <c r="G109" s="122" t="n">
        <v>0</v>
      </c>
      <c r="H109" s="122" t="n">
        <v>0</v>
      </c>
      <c r="I109" s="122" t="n">
        <v>0</v>
      </c>
      <c r="J109" s="122" t="n">
        <v>0</v>
      </c>
      <c r="K109" s="122" t="n">
        <v>0</v>
      </c>
      <c r="L109" s="122" t="n">
        <v>0</v>
      </c>
      <c r="M109" s="122" t="n">
        <v>0</v>
      </c>
      <c r="N109" s="122" t="n">
        <v>0</v>
      </c>
      <c r="O109" s="122" t="n">
        <v>0</v>
      </c>
      <c r="P109" s="122" t="n">
        <v>0</v>
      </c>
      <c r="Q109" s="122" t="n">
        <v>0</v>
      </c>
      <c r="R109" s="123" t="n">
        <f aca="false">SUM(F109:Q109)</f>
        <v>0</v>
      </c>
      <c r="S109" s="133" t="n">
        <f aca="false">ROUND(R109*1.05,0)</f>
        <v>0</v>
      </c>
      <c r="T109" s="133" t="n">
        <f aca="false">ROUND(S109*1.05,0)</f>
        <v>0</v>
      </c>
      <c r="U109" s="96"/>
      <c r="V109" s="96"/>
      <c r="W109" s="96"/>
      <c r="X109" s="96"/>
      <c r="Y109" s="96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  <c r="BY109" s="96"/>
      <c r="BZ109" s="96"/>
      <c r="CA109" s="96"/>
      <c r="CB109" s="96"/>
      <c r="CC109" s="96"/>
      <c r="CD109" s="96"/>
      <c r="CE109" s="96"/>
      <c r="CF109" s="96"/>
      <c r="CG109" s="96"/>
      <c r="CH109" s="96"/>
      <c r="CI109" s="96"/>
      <c r="CJ109" s="96"/>
      <c r="CK109" s="96"/>
      <c r="CL109" s="96"/>
      <c r="CM109" s="96"/>
      <c r="CN109" s="96"/>
      <c r="CO109" s="96"/>
      <c r="CP109" s="96"/>
      <c r="CQ109" s="96"/>
      <c r="CR109" s="96"/>
      <c r="CS109" s="96"/>
      <c r="CT109" s="96"/>
      <c r="CU109" s="96"/>
      <c r="CV109" s="96"/>
      <c r="CW109" s="96"/>
      <c r="CX109" s="96"/>
      <c r="CY109" s="96"/>
      <c r="CZ109" s="96"/>
      <c r="DA109" s="96"/>
      <c r="DB109" s="96"/>
      <c r="DC109" s="96"/>
      <c r="DD109" s="96"/>
      <c r="DE109" s="96"/>
      <c r="DF109" s="96"/>
      <c r="DG109" s="96"/>
      <c r="DH109" s="96"/>
      <c r="DI109" s="96"/>
      <c r="DJ109" s="96"/>
      <c r="DK109" s="96"/>
      <c r="DL109" s="96"/>
      <c r="DM109" s="96"/>
      <c r="DN109" s="96"/>
      <c r="DO109" s="96"/>
      <c r="DP109" s="96"/>
      <c r="DQ109" s="96"/>
      <c r="DR109" s="96"/>
      <c r="DS109" s="96"/>
      <c r="DT109" s="96"/>
      <c r="DU109" s="96"/>
      <c r="DV109" s="96"/>
      <c r="DW109" s="96"/>
      <c r="DX109" s="96"/>
      <c r="DY109" s="96"/>
      <c r="DZ109" s="96"/>
      <c r="EA109" s="96"/>
      <c r="EB109" s="96"/>
      <c r="EC109" s="96"/>
      <c r="ED109" s="96"/>
      <c r="EE109" s="96"/>
      <c r="EF109" s="96"/>
      <c r="EG109" s="96"/>
      <c r="EH109" s="96"/>
      <c r="EI109" s="96"/>
      <c r="EJ109" s="96"/>
      <c r="EK109" s="96"/>
      <c r="EL109" s="96"/>
      <c r="EM109" s="96"/>
      <c r="EN109" s="96"/>
      <c r="EO109" s="96"/>
      <c r="EP109" s="96"/>
      <c r="EQ109" s="96"/>
      <c r="ER109" s="96"/>
      <c r="ES109" s="96"/>
      <c r="ET109" s="96"/>
      <c r="EU109" s="96"/>
      <c r="EV109" s="96"/>
      <c r="EW109" s="96"/>
      <c r="EX109" s="96"/>
      <c r="EY109" s="96"/>
      <c r="EZ109" s="96"/>
      <c r="FA109" s="96"/>
      <c r="FB109" s="96"/>
      <c r="FC109" s="96"/>
      <c r="FD109" s="96"/>
      <c r="FE109" s="96"/>
      <c r="FF109" s="96"/>
      <c r="FG109" s="96"/>
      <c r="FH109" s="96"/>
      <c r="FI109" s="96"/>
      <c r="FJ109" s="96"/>
      <c r="FK109" s="96"/>
      <c r="FL109" s="96"/>
      <c r="FM109" s="96"/>
      <c r="FN109" s="96"/>
      <c r="FO109" s="96"/>
      <c r="FP109" s="96"/>
      <c r="FQ109" s="96"/>
      <c r="FR109" s="96"/>
      <c r="FS109" s="96"/>
      <c r="FT109" s="96"/>
      <c r="FU109" s="96"/>
      <c r="FV109" s="96"/>
      <c r="FW109" s="96"/>
      <c r="FX109" s="96"/>
      <c r="FY109" s="96"/>
      <c r="FZ109" s="96"/>
      <c r="GA109" s="96"/>
      <c r="GB109" s="96"/>
      <c r="GC109" s="96"/>
      <c r="GD109" s="96"/>
      <c r="GE109" s="96"/>
      <c r="GF109" s="96"/>
      <c r="GG109" s="96"/>
      <c r="GH109" s="96"/>
      <c r="GI109" s="96"/>
      <c r="GJ109" s="96"/>
      <c r="GK109" s="96"/>
      <c r="GL109" s="96"/>
      <c r="GM109" s="96"/>
      <c r="GN109" s="96"/>
      <c r="GO109" s="96"/>
      <c r="GP109" s="96"/>
      <c r="GQ109" s="96"/>
      <c r="GR109" s="96"/>
      <c r="GS109" s="96"/>
      <c r="GT109" s="96"/>
      <c r="GU109" s="96"/>
      <c r="GV109" s="96"/>
      <c r="GW109" s="96"/>
      <c r="GX109" s="96"/>
      <c r="GY109" s="96"/>
      <c r="GZ109" s="96"/>
      <c r="HA109" s="96"/>
      <c r="HB109" s="96"/>
      <c r="HC109" s="96"/>
      <c r="HD109" s="96"/>
      <c r="HE109" s="96"/>
      <c r="HF109" s="96"/>
      <c r="HG109" s="96"/>
      <c r="HH109" s="96"/>
      <c r="HI109" s="96"/>
      <c r="HJ109" s="96"/>
      <c r="HK109" s="96"/>
      <c r="HL109" s="96"/>
      <c r="HM109" s="96"/>
      <c r="HN109" s="96"/>
      <c r="HO109" s="96"/>
      <c r="HP109" s="96"/>
      <c r="HQ109" s="96"/>
      <c r="HR109" s="96"/>
      <c r="HS109" s="96"/>
      <c r="HT109" s="96"/>
      <c r="HU109" s="96"/>
      <c r="HV109" s="96"/>
      <c r="HW109" s="96"/>
      <c r="HX109" s="96"/>
      <c r="HY109" s="96"/>
      <c r="HZ109" s="96"/>
      <c r="IA109" s="96"/>
      <c r="IB109" s="96"/>
      <c r="IC109" s="96"/>
      <c r="ID109" s="96"/>
      <c r="IE109" s="96"/>
      <c r="IF109" s="96"/>
      <c r="IG109" s="96"/>
      <c r="IH109" s="96"/>
      <c r="II109" s="96"/>
      <c r="IJ109" s="96"/>
      <c r="IK109" s="96"/>
      <c r="IL109" s="96"/>
      <c r="IM109" s="96"/>
      <c r="IN109" s="96"/>
      <c r="IO109" s="96"/>
      <c r="IP109" s="96"/>
      <c r="IQ109" s="96"/>
      <c r="IR109" s="96"/>
      <c r="IS109" s="96"/>
      <c r="IT109" s="96"/>
      <c r="IU109" s="96"/>
      <c r="IV109" s="96"/>
      <c r="IW109" s="96"/>
    </row>
    <row r="110" customFormat="false" ht="15" hidden="false" customHeight="false" outlineLevel="0" collapsed="false">
      <c r="A110" s="124"/>
      <c r="B110" s="125"/>
      <c r="C110" s="28" t="s">
        <v>66</v>
      </c>
      <c r="D110" s="134" t="n">
        <f aca="false">SUM(D108:D109)</f>
        <v>30000</v>
      </c>
      <c r="E110" s="134" t="n">
        <f aca="false">SUM(E108:E109)</f>
        <v>0</v>
      </c>
      <c r="F110" s="28" t="n">
        <f aca="false">SUM(F108:F109)</f>
        <v>6333.33333333333</v>
      </c>
      <c r="G110" s="28" t="n">
        <f aca="false">SUM(G108:G109)</f>
        <v>6333.33333333333</v>
      </c>
      <c r="H110" s="28" t="n">
        <f aca="false">SUM(H108:H109)</f>
        <v>6333.33333333333</v>
      </c>
      <c r="I110" s="28" t="n">
        <f aca="false">SUM(I108:I109)</f>
        <v>6333.33333333333</v>
      </c>
      <c r="J110" s="28" t="n">
        <f aca="false">SUM(J108:J109)</f>
        <v>6333.33333333333</v>
      </c>
      <c r="K110" s="28" t="n">
        <f aca="false">SUM(K108:K109)</f>
        <v>6333.33333333333</v>
      </c>
      <c r="L110" s="28" t="n">
        <f aca="false">SUM(L108:L109)</f>
        <v>6333.33333333333</v>
      </c>
      <c r="M110" s="28" t="n">
        <f aca="false">SUM(M108:M109)</f>
        <v>6333.33333333333</v>
      </c>
      <c r="N110" s="28" t="n">
        <f aca="false">SUM(N108:N109)</f>
        <v>6333.33333333333</v>
      </c>
      <c r="O110" s="28" t="n">
        <f aca="false">SUM(O108:O109)</f>
        <v>6333.33333333333</v>
      </c>
      <c r="P110" s="28" t="n">
        <f aca="false">SUM(P108:P109)</f>
        <v>6333.33333333333</v>
      </c>
      <c r="Q110" s="28" t="n">
        <f aca="false">SUM(Q108:Q109)</f>
        <v>6333.33333333333</v>
      </c>
      <c r="R110" s="135" t="n">
        <f aca="false">SUM(F110:Q110)</f>
        <v>76000</v>
      </c>
      <c r="S110" s="135" t="n">
        <f aca="false">SUM(S108:S109)</f>
        <v>78280</v>
      </c>
      <c r="T110" s="135" t="n">
        <f aca="false">SUM(T108:T109)</f>
        <v>82194</v>
      </c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  <c r="FF110" s="28"/>
      <c r="FG110" s="28"/>
      <c r="FH110" s="28"/>
      <c r="FI110" s="28"/>
      <c r="FJ110" s="28"/>
      <c r="FK110" s="28"/>
      <c r="FL110" s="28"/>
      <c r="FM110" s="28"/>
      <c r="FN110" s="28"/>
      <c r="FO110" s="28"/>
      <c r="FP110" s="28"/>
      <c r="FQ110" s="28"/>
      <c r="FR110" s="28"/>
      <c r="FS110" s="28"/>
      <c r="FT110" s="28"/>
      <c r="FU110" s="28"/>
      <c r="FV110" s="28"/>
      <c r="FW110" s="28"/>
      <c r="FX110" s="28"/>
      <c r="FY110" s="28"/>
      <c r="FZ110" s="28"/>
      <c r="GA110" s="28"/>
      <c r="GB110" s="28"/>
      <c r="GC110" s="28"/>
      <c r="GD110" s="28"/>
      <c r="GE110" s="28"/>
      <c r="GF110" s="28"/>
      <c r="GG110" s="28"/>
      <c r="GH110" s="28"/>
      <c r="GI110" s="28"/>
      <c r="GJ110" s="28"/>
      <c r="GK110" s="28"/>
      <c r="GL110" s="28"/>
      <c r="GM110" s="28"/>
      <c r="GN110" s="28"/>
      <c r="GO110" s="28"/>
      <c r="GP110" s="28"/>
      <c r="GQ110" s="28"/>
      <c r="GR110" s="28"/>
      <c r="GS110" s="28"/>
      <c r="GT110" s="28"/>
      <c r="GU110" s="28"/>
      <c r="GV110" s="28"/>
      <c r="GW110" s="28"/>
      <c r="GX110" s="28"/>
      <c r="GY110" s="28"/>
      <c r="GZ110" s="28"/>
      <c r="HA110" s="28"/>
      <c r="HB110" s="28"/>
      <c r="HC110" s="28"/>
      <c r="HD110" s="28"/>
      <c r="HE110" s="28"/>
      <c r="HF110" s="28"/>
      <c r="HG110" s="28"/>
      <c r="HH110" s="28"/>
      <c r="HI110" s="28"/>
      <c r="HJ110" s="28"/>
      <c r="HK110" s="28"/>
      <c r="HL110" s="28"/>
      <c r="HM110" s="28"/>
      <c r="HN110" s="28"/>
      <c r="HO110" s="28"/>
      <c r="HP110" s="28"/>
      <c r="HQ110" s="28"/>
      <c r="HR110" s="28"/>
      <c r="HS110" s="28"/>
      <c r="HT110" s="28"/>
      <c r="HU110" s="28"/>
      <c r="HV110" s="28"/>
      <c r="HW110" s="28"/>
      <c r="HX110" s="28"/>
      <c r="HY110" s="28"/>
      <c r="HZ110" s="28"/>
      <c r="IA110" s="28"/>
      <c r="IB110" s="28"/>
      <c r="IC110" s="28"/>
      <c r="ID110" s="28"/>
      <c r="IE110" s="28"/>
      <c r="IF110" s="28"/>
      <c r="IG110" s="28"/>
      <c r="IH110" s="28"/>
      <c r="II110" s="28"/>
      <c r="IJ110" s="28"/>
      <c r="IK110" s="28"/>
      <c r="IL110" s="28"/>
      <c r="IM110" s="28"/>
      <c r="IN110" s="28"/>
      <c r="IO110" s="28"/>
      <c r="IP110" s="28"/>
      <c r="IQ110" s="28"/>
      <c r="IR110" s="28"/>
      <c r="IS110" s="28"/>
      <c r="IT110" s="28"/>
      <c r="IU110" s="28"/>
      <c r="IV110" s="28"/>
      <c r="IW110" s="28"/>
    </row>
    <row r="111" customFormat="false" ht="15" hidden="false" customHeight="false" outlineLevel="0" collapsed="false">
      <c r="A111" s="129"/>
      <c r="B111" s="109" t="n">
        <v>52505000</v>
      </c>
      <c r="C111" s="0" t="s">
        <v>155</v>
      </c>
      <c r="D111" s="100"/>
      <c r="E111" s="100"/>
      <c r="F111" s="110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07"/>
      <c r="S111" s="107"/>
      <c r="T111" s="107"/>
    </row>
    <row r="112" customFormat="false" ht="15" hidden="false" customHeight="false" outlineLevel="0" collapsed="false">
      <c r="A112" s="117"/>
      <c r="B112" s="118"/>
      <c r="C112" s="96" t="s">
        <v>78</v>
      </c>
      <c r="D112" s="100" t="n">
        <v>0</v>
      </c>
      <c r="E112" s="100" t="n">
        <v>0</v>
      </c>
      <c r="F112" s="119" t="n">
        <v>0</v>
      </c>
      <c r="G112" s="119" t="n">
        <v>0</v>
      </c>
      <c r="H112" s="119" t="n">
        <v>0</v>
      </c>
      <c r="I112" s="119" t="n">
        <v>0</v>
      </c>
      <c r="J112" s="119" t="n">
        <v>0</v>
      </c>
      <c r="K112" s="119" t="n">
        <v>0</v>
      </c>
      <c r="L112" s="119" t="n">
        <v>0</v>
      </c>
      <c r="M112" s="119" t="n">
        <v>0</v>
      </c>
      <c r="N112" s="119" t="n">
        <v>0</v>
      </c>
      <c r="O112" s="119" t="n">
        <v>0</v>
      </c>
      <c r="P112" s="119" t="n">
        <v>0</v>
      </c>
      <c r="Q112" s="119" t="n">
        <v>0</v>
      </c>
      <c r="R112" s="81" t="n">
        <f aca="false">SUM(F112:Q112)</f>
        <v>0</v>
      </c>
      <c r="S112" s="120" t="n">
        <f aca="false">ROUND(R112*1.05,0)</f>
        <v>0</v>
      </c>
      <c r="T112" s="120" t="n">
        <f aca="false">ROUND(S112*1.05,0)</f>
        <v>0</v>
      </c>
      <c r="U112" s="96"/>
      <c r="V112" s="96"/>
      <c r="W112" s="96"/>
      <c r="X112" s="96"/>
      <c r="Y112" s="96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  <c r="BY112" s="96"/>
      <c r="BZ112" s="96"/>
      <c r="CA112" s="96"/>
      <c r="CB112" s="96"/>
      <c r="CC112" s="96"/>
      <c r="CD112" s="96"/>
      <c r="CE112" s="96"/>
      <c r="CF112" s="96"/>
      <c r="CG112" s="96"/>
      <c r="CH112" s="96"/>
      <c r="CI112" s="96"/>
      <c r="CJ112" s="96"/>
      <c r="CK112" s="96"/>
      <c r="CL112" s="96"/>
      <c r="CM112" s="96"/>
      <c r="CN112" s="96"/>
      <c r="CO112" s="96"/>
      <c r="CP112" s="96"/>
      <c r="CQ112" s="96"/>
      <c r="CR112" s="96"/>
      <c r="CS112" s="96"/>
      <c r="CT112" s="96"/>
      <c r="CU112" s="96"/>
      <c r="CV112" s="96"/>
      <c r="CW112" s="96"/>
      <c r="CX112" s="96"/>
      <c r="CY112" s="96"/>
      <c r="CZ112" s="96"/>
      <c r="DA112" s="96"/>
      <c r="DB112" s="96"/>
      <c r="DC112" s="96"/>
      <c r="DD112" s="96"/>
      <c r="DE112" s="96"/>
      <c r="DF112" s="96"/>
      <c r="DG112" s="96"/>
      <c r="DH112" s="96"/>
      <c r="DI112" s="96"/>
      <c r="DJ112" s="96"/>
      <c r="DK112" s="96"/>
      <c r="DL112" s="96"/>
      <c r="DM112" s="96"/>
      <c r="DN112" s="96"/>
      <c r="DO112" s="96"/>
      <c r="DP112" s="96"/>
      <c r="DQ112" s="96"/>
      <c r="DR112" s="96"/>
      <c r="DS112" s="96"/>
      <c r="DT112" s="96"/>
      <c r="DU112" s="96"/>
      <c r="DV112" s="96"/>
      <c r="DW112" s="96"/>
      <c r="DX112" s="96"/>
      <c r="DY112" s="96"/>
      <c r="DZ112" s="96"/>
      <c r="EA112" s="96"/>
      <c r="EB112" s="96"/>
      <c r="EC112" s="96"/>
      <c r="ED112" s="96"/>
      <c r="EE112" s="96"/>
      <c r="EF112" s="96"/>
      <c r="EG112" s="96"/>
      <c r="EH112" s="96"/>
      <c r="EI112" s="96"/>
      <c r="EJ112" s="96"/>
      <c r="EK112" s="96"/>
      <c r="EL112" s="96"/>
      <c r="EM112" s="96"/>
      <c r="EN112" s="96"/>
      <c r="EO112" s="96"/>
      <c r="EP112" s="96"/>
      <c r="EQ112" s="96"/>
      <c r="ER112" s="96"/>
      <c r="ES112" s="96"/>
      <c r="ET112" s="96"/>
      <c r="EU112" s="96"/>
      <c r="EV112" s="96"/>
      <c r="EW112" s="96"/>
      <c r="EX112" s="96"/>
      <c r="EY112" s="96"/>
      <c r="EZ112" s="96"/>
      <c r="FA112" s="96"/>
      <c r="FB112" s="96"/>
      <c r="FC112" s="96"/>
      <c r="FD112" s="96"/>
      <c r="FE112" s="96"/>
      <c r="FF112" s="96"/>
      <c r="FG112" s="96"/>
      <c r="FH112" s="96"/>
      <c r="FI112" s="96"/>
      <c r="FJ112" s="96"/>
      <c r="FK112" s="96"/>
      <c r="FL112" s="96"/>
      <c r="FM112" s="96"/>
      <c r="FN112" s="96"/>
      <c r="FO112" s="96"/>
      <c r="FP112" s="96"/>
      <c r="FQ112" s="96"/>
      <c r="FR112" s="96"/>
      <c r="FS112" s="96"/>
      <c r="FT112" s="96"/>
      <c r="FU112" s="96"/>
      <c r="FV112" s="96"/>
      <c r="FW112" s="96"/>
      <c r="FX112" s="96"/>
      <c r="FY112" s="96"/>
      <c r="FZ112" s="96"/>
      <c r="GA112" s="96"/>
      <c r="GB112" s="96"/>
      <c r="GC112" s="96"/>
      <c r="GD112" s="96"/>
      <c r="GE112" s="96"/>
      <c r="GF112" s="96"/>
      <c r="GG112" s="96"/>
      <c r="GH112" s="96"/>
      <c r="GI112" s="96"/>
      <c r="GJ112" s="96"/>
      <c r="GK112" s="96"/>
      <c r="GL112" s="96"/>
      <c r="GM112" s="96"/>
      <c r="GN112" s="96"/>
      <c r="GO112" s="96"/>
      <c r="GP112" s="96"/>
      <c r="GQ112" s="96"/>
      <c r="GR112" s="96"/>
      <c r="GS112" s="96"/>
      <c r="GT112" s="96"/>
      <c r="GU112" s="96"/>
      <c r="GV112" s="96"/>
      <c r="GW112" s="96"/>
      <c r="GX112" s="96"/>
      <c r="GY112" s="96"/>
      <c r="GZ112" s="96"/>
      <c r="HA112" s="96"/>
      <c r="HB112" s="96"/>
      <c r="HC112" s="96"/>
      <c r="HD112" s="96"/>
      <c r="HE112" s="96"/>
      <c r="HF112" s="96"/>
      <c r="HG112" s="96"/>
      <c r="HH112" s="96"/>
      <c r="HI112" s="96"/>
      <c r="HJ112" s="96"/>
      <c r="HK112" s="96"/>
      <c r="HL112" s="96"/>
      <c r="HM112" s="96"/>
      <c r="HN112" s="96"/>
      <c r="HO112" s="96"/>
      <c r="HP112" s="96"/>
      <c r="HQ112" s="96"/>
      <c r="HR112" s="96"/>
      <c r="HS112" s="96"/>
      <c r="HT112" s="96"/>
      <c r="HU112" s="96"/>
      <c r="HV112" s="96"/>
      <c r="HW112" s="96"/>
      <c r="HX112" s="96"/>
      <c r="HY112" s="96"/>
      <c r="HZ112" s="96"/>
      <c r="IA112" s="96"/>
      <c r="IB112" s="96"/>
      <c r="IC112" s="96"/>
      <c r="ID112" s="96"/>
      <c r="IE112" s="96"/>
      <c r="IF112" s="96"/>
      <c r="IG112" s="96"/>
      <c r="IH112" s="96"/>
      <c r="II112" s="96"/>
      <c r="IJ112" s="96"/>
      <c r="IK112" s="96"/>
      <c r="IL112" s="96"/>
      <c r="IM112" s="96"/>
      <c r="IN112" s="96"/>
      <c r="IO112" s="96"/>
      <c r="IP112" s="96"/>
      <c r="IQ112" s="96"/>
      <c r="IR112" s="96"/>
      <c r="IS112" s="96"/>
      <c r="IT112" s="96"/>
      <c r="IU112" s="96"/>
      <c r="IV112" s="96"/>
      <c r="IW112" s="96"/>
    </row>
    <row r="113" customFormat="false" ht="15" hidden="false" customHeight="false" outlineLevel="0" collapsed="false">
      <c r="A113" s="117"/>
      <c r="B113" s="118"/>
      <c r="C113" s="96" t="s">
        <v>78</v>
      </c>
      <c r="D113" s="121" t="n">
        <v>0</v>
      </c>
      <c r="E113" s="121" t="n">
        <v>0</v>
      </c>
      <c r="F113" s="122" t="n">
        <v>0</v>
      </c>
      <c r="G113" s="122" t="n">
        <v>0</v>
      </c>
      <c r="H113" s="122" t="n">
        <v>0</v>
      </c>
      <c r="I113" s="122" t="n">
        <v>0</v>
      </c>
      <c r="J113" s="122" t="n">
        <v>0</v>
      </c>
      <c r="K113" s="122" t="n">
        <v>0</v>
      </c>
      <c r="L113" s="122" t="n">
        <v>0</v>
      </c>
      <c r="M113" s="122" t="n">
        <v>0</v>
      </c>
      <c r="N113" s="122" t="n">
        <v>0</v>
      </c>
      <c r="O113" s="122" t="n">
        <v>0</v>
      </c>
      <c r="P113" s="122" t="n">
        <v>0</v>
      </c>
      <c r="Q113" s="122" t="n">
        <v>0</v>
      </c>
      <c r="R113" s="123" t="n">
        <f aca="false">SUM(F113:Q113)</f>
        <v>0</v>
      </c>
      <c r="S113" s="133" t="n">
        <f aca="false">ROUND(R113*1.05,0)</f>
        <v>0</v>
      </c>
      <c r="T113" s="133" t="n">
        <f aca="false">ROUND(S113*1.05,0)</f>
        <v>0</v>
      </c>
      <c r="U113" s="96"/>
      <c r="V113" s="96"/>
      <c r="W113" s="96"/>
      <c r="X113" s="96"/>
      <c r="Y113" s="96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  <c r="BY113" s="96"/>
      <c r="BZ113" s="96"/>
      <c r="CA113" s="96"/>
      <c r="CB113" s="96"/>
      <c r="CC113" s="96"/>
      <c r="CD113" s="96"/>
      <c r="CE113" s="96"/>
      <c r="CF113" s="96"/>
      <c r="CG113" s="96"/>
      <c r="CH113" s="96"/>
      <c r="CI113" s="96"/>
      <c r="CJ113" s="96"/>
      <c r="CK113" s="96"/>
      <c r="CL113" s="96"/>
      <c r="CM113" s="96"/>
      <c r="CN113" s="96"/>
      <c r="CO113" s="96"/>
      <c r="CP113" s="96"/>
      <c r="CQ113" s="96"/>
      <c r="CR113" s="96"/>
      <c r="CS113" s="96"/>
      <c r="CT113" s="96"/>
      <c r="CU113" s="96"/>
      <c r="CV113" s="96"/>
      <c r="CW113" s="96"/>
      <c r="CX113" s="96"/>
      <c r="CY113" s="96"/>
      <c r="CZ113" s="96"/>
      <c r="DA113" s="96"/>
      <c r="DB113" s="96"/>
      <c r="DC113" s="96"/>
      <c r="DD113" s="96"/>
      <c r="DE113" s="96"/>
      <c r="DF113" s="96"/>
      <c r="DG113" s="96"/>
      <c r="DH113" s="96"/>
      <c r="DI113" s="96"/>
      <c r="DJ113" s="96"/>
      <c r="DK113" s="96"/>
      <c r="DL113" s="96"/>
      <c r="DM113" s="96"/>
      <c r="DN113" s="96"/>
      <c r="DO113" s="96"/>
      <c r="DP113" s="96"/>
      <c r="DQ113" s="96"/>
      <c r="DR113" s="96"/>
      <c r="DS113" s="96"/>
      <c r="DT113" s="96"/>
      <c r="DU113" s="96"/>
      <c r="DV113" s="96"/>
      <c r="DW113" s="96"/>
      <c r="DX113" s="96"/>
      <c r="DY113" s="96"/>
      <c r="DZ113" s="96"/>
      <c r="EA113" s="96"/>
      <c r="EB113" s="96"/>
      <c r="EC113" s="96"/>
      <c r="ED113" s="96"/>
      <c r="EE113" s="96"/>
      <c r="EF113" s="96"/>
      <c r="EG113" s="96"/>
      <c r="EH113" s="96"/>
      <c r="EI113" s="96"/>
      <c r="EJ113" s="96"/>
      <c r="EK113" s="96"/>
      <c r="EL113" s="96"/>
      <c r="EM113" s="96"/>
      <c r="EN113" s="96"/>
      <c r="EO113" s="96"/>
      <c r="EP113" s="96"/>
      <c r="EQ113" s="96"/>
      <c r="ER113" s="96"/>
      <c r="ES113" s="96"/>
      <c r="ET113" s="96"/>
      <c r="EU113" s="96"/>
      <c r="EV113" s="96"/>
      <c r="EW113" s="96"/>
      <c r="EX113" s="96"/>
      <c r="EY113" s="96"/>
      <c r="EZ113" s="96"/>
      <c r="FA113" s="96"/>
      <c r="FB113" s="96"/>
      <c r="FC113" s="96"/>
      <c r="FD113" s="96"/>
      <c r="FE113" s="96"/>
      <c r="FF113" s="96"/>
      <c r="FG113" s="96"/>
      <c r="FH113" s="96"/>
      <c r="FI113" s="96"/>
      <c r="FJ113" s="96"/>
      <c r="FK113" s="96"/>
      <c r="FL113" s="96"/>
      <c r="FM113" s="96"/>
      <c r="FN113" s="96"/>
      <c r="FO113" s="96"/>
      <c r="FP113" s="96"/>
      <c r="FQ113" s="96"/>
      <c r="FR113" s="96"/>
      <c r="FS113" s="96"/>
      <c r="FT113" s="96"/>
      <c r="FU113" s="96"/>
      <c r="FV113" s="96"/>
      <c r="FW113" s="96"/>
      <c r="FX113" s="96"/>
      <c r="FY113" s="96"/>
      <c r="FZ113" s="96"/>
      <c r="GA113" s="96"/>
      <c r="GB113" s="96"/>
      <c r="GC113" s="96"/>
      <c r="GD113" s="96"/>
      <c r="GE113" s="96"/>
      <c r="GF113" s="96"/>
      <c r="GG113" s="96"/>
      <c r="GH113" s="96"/>
      <c r="GI113" s="96"/>
      <c r="GJ113" s="96"/>
      <c r="GK113" s="96"/>
      <c r="GL113" s="96"/>
      <c r="GM113" s="96"/>
      <c r="GN113" s="96"/>
      <c r="GO113" s="96"/>
      <c r="GP113" s="96"/>
      <c r="GQ113" s="96"/>
      <c r="GR113" s="96"/>
      <c r="GS113" s="96"/>
      <c r="GT113" s="96"/>
      <c r="GU113" s="96"/>
      <c r="GV113" s="96"/>
      <c r="GW113" s="96"/>
      <c r="GX113" s="96"/>
      <c r="GY113" s="96"/>
      <c r="GZ113" s="96"/>
      <c r="HA113" s="96"/>
      <c r="HB113" s="96"/>
      <c r="HC113" s="96"/>
      <c r="HD113" s="96"/>
      <c r="HE113" s="96"/>
      <c r="HF113" s="96"/>
      <c r="HG113" s="96"/>
      <c r="HH113" s="96"/>
      <c r="HI113" s="96"/>
      <c r="HJ113" s="96"/>
      <c r="HK113" s="96"/>
      <c r="HL113" s="96"/>
      <c r="HM113" s="96"/>
      <c r="HN113" s="96"/>
      <c r="HO113" s="96"/>
      <c r="HP113" s="96"/>
      <c r="HQ113" s="96"/>
      <c r="HR113" s="96"/>
      <c r="HS113" s="96"/>
      <c r="HT113" s="96"/>
      <c r="HU113" s="96"/>
      <c r="HV113" s="96"/>
      <c r="HW113" s="96"/>
      <c r="HX113" s="96"/>
      <c r="HY113" s="96"/>
      <c r="HZ113" s="96"/>
      <c r="IA113" s="96"/>
      <c r="IB113" s="96"/>
      <c r="IC113" s="96"/>
      <c r="ID113" s="96"/>
      <c r="IE113" s="96"/>
      <c r="IF113" s="96"/>
      <c r="IG113" s="96"/>
      <c r="IH113" s="96"/>
      <c r="II113" s="96"/>
      <c r="IJ113" s="96"/>
      <c r="IK113" s="96"/>
      <c r="IL113" s="96"/>
      <c r="IM113" s="96"/>
      <c r="IN113" s="96"/>
      <c r="IO113" s="96"/>
      <c r="IP113" s="96"/>
      <c r="IQ113" s="96"/>
      <c r="IR113" s="96"/>
      <c r="IS113" s="96"/>
      <c r="IT113" s="96"/>
      <c r="IU113" s="96"/>
      <c r="IV113" s="96"/>
      <c r="IW113" s="96"/>
    </row>
    <row r="114" customFormat="false" ht="13.5" hidden="false" customHeight="true" outlineLevel="0" collapsed="false">
      <c r="A114" s="124"/>
      <c r="B114" s="125"/>
      <c r="C114" s="28" t="s">
        <v>66</v>
      </c>
      <c r="D114" s="134" t="n">
        <f aca="false">SUM(D112:D113)</f>
        <v>0</v>
      </c>
      <c r="E114" s="134" t="n">
        <f aca="false">SUM(E112:E113)</f>
        <v>0</v>
      </c>
      <c r="F114" s="28" t="n">
        <f aca="false">SUM(F112:F113)</f>
        <v>0</v>
      </c>
      <c r="G114" s="28" t="n">
        <f aca="false">SUM(G112:G113)</f>
        <v>0</v>
      </c>
      <c r="H114" s="28" t="n">
        <f aca="false">SUM(H112:H113)</f>
        <v>0</v>
      </c>
      <c r="I114" s="28" t="n">
        <f aca="false">SUM(I112:I113)</f>
        <v>0</v>
      </c>
      <c r="J114" s="28" t="n">
        <f aca="false">SUM(J112:J113)</f>
        <v>0</v>
      </c>
      <c r="K114" s="28" t="n">
        <f aca="false">SUM(K112:K113)</f>
        <v>0</v>
      </c>
      <c r="L114" s="28" t="n">
        <f aca="false">SUM(L112:L113)</f>
        <v>0</v>
      </c>
      <c r="M114" s="28" t="n">
        <f aca="false">SUM(M112:M113)</f>
        <v>0</v>
      </c>
      <c r="N114" s="28" t="n">
        <f aca="false">SUM(N112:N113)</f>
        <v>0</v>
      </c>
      <c r="O114" s="28" t="n">
        <f aca="false">SUM(O112:O113)</f>
        <v>0</v>
      </c>
      <c r="P114" s="28" t="n">
        <f aca="false">SUM(P112:P113)</f>
        <v>0</v>
      </c>
      <c r="Q114" s="28" t="n">
        <f aca="false">SUM(Q112:Q113)</f>
        <v>0</v>
      </c>
      <c r="R114" s="135" t="n">
        <f aca="false">SUM(F114:Q114)</f>
        <v>0</v>
      </c>
      <c r="S114" s="135" t="n">
        <f aca="false">SUM(S112:S113)</f>
        <v>0</v>
      </c>
      <c r="T114" s="135" t="n">
        <f aca="false">SUM(T112:T113)</f>
        <v>0</v>
      </c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  <c r="FF114" s="28"/>
      <c r="FG114" s="28"/>
      <c r="FH114" s="28"/>
      <c r="FI114" s="28"/>
      <c r="FJ114" s="28"/>
      <c r="FK114" s="28"/>
      <c r="FL114" s="28"/>
      <c r="FM114" s="28"/>
      <c r="FN114" s="28"/>
      <c r="FO114" s="28"/>
      <c r="FP114" s="28"/>
      <c r="FQ114" s="28"/>
      <c r="FR114" s="28"/>
      <c r="FS114" s="28"/>
      <c r="FT114" s="28"/>
      <c r="FU114" s="28"/>
      <c r="FV114" s="28"/>
      <c r="FW114" s="28"/>
      <c r="FX114" s="28"/>
      <c r="FY114" s="28"/>
      <c r="FZ114" s="28"/>
      <c r="GA114" s="28"/>
      <c r="GB114" s="28"/>
      <c r="GC114" s="28"/>
      <c r="GD114" s="28"/>
      <c r="GE114" s="28"/>
      <c r="GF114" s="28"/>
      <c r="GG114" s="28"/>
      <c r="GH114" s="28"/>
      <c r="GI114" s="28"/>
      <c r="GJ114" s="28"/>
      <c r="GK114" s="28"/>
      <c r="GL114" s="28"/>
      <c r="GM114" s="28"/>
      <c r="GN114" s="28"/>
      <c r="GO114" s="28"/>
      <c r="GP114" s="28"/>
      <c r="GQ114" s="28"/>
      <c r="GR114" s="28"/>
      <c r="GS114" s="28"/>
      <c r="GT114" s="28"/>
      <c r="GU114" s="28"/>
      <c r="GV114" s="28"/>
      <c r="GW114" s="28"/>
      <c r="GX114" s="28"/>
      <c r="GY114" s="28"/>
      <c r="GZ114" s="28"/>
      <c r="HA114" s="28"/>
      <c r="HB114" s="28"/>
      <c r="HC114" s="28"/>
      <c r="HD114" s="28"/>
      <c r="HE114" s="28"/>
      <c r="HF114" s="28"/>
      <c r="HG114" s="28"/>
      <c r="HH114" s="28"/>
      <c r="HI114" s="28"/>
      <c r="HJ114" s="28"/>
      <c r="HK114" s="28"/>
      <c r="HL114" s="28"/>
      <c r="HM114" s="28"/>
      <c r="HN114" s="28"/>
      <c r="HO114" s="28"/>
      <c r="HP114" s="28"/>
      <c r="HQ114" s="28"/>
      <c r="HR114" s="28"/>
      <c r="HS114" s="28"/>
      <c r="HT114" s="28"/>
      <c r="HU114" s="28"/>
      <c r="HV114" s="28"/>
      <c r="HW114" s="28"/>
      <c r="HX114" s="28"/>
      <c r="HY114" s="28"/>
      <c r="HZ114" s="28"/>
      <c r="IA114" s="28"/>
      <c r="IB114" s="28"/>
      <c r="IC114" s="28"/>
      <c r="ID114" s="28"/>
      <c r="IE114" s="28"/>
      <c r="IF114" s="28"/>
      <c r="IG114" s="28"/>
      <c r="IH114" s="28"/>
      <c r="II114" s="28"/>
      <c r="IJ114" s="28"/>
      <c r="IK114" s="28"/>
      <c r="IL114" s="28"/>
      <c r="IM114" s="28"/>
      <c r="IN114" s="28"/>
      <c r="IO114" s="28"/>
      <c r="IP114" s="28"/>
      <c r="IQ114" s="28"/>
      <c r="IR114" s="28"/>
      <c r="IS114" s="28"/>
      <c r="IT114" s="28"/>
      <c r="IU114" s="28"/>
      <c r="IV114" s="28"/>
      <c r="IW114" s="28"/>
    </row>
    <row r="115" customFormat="false" ht="15" hidden="false" customHeight="false" outlineLevel="0" collapsed="false">
      <c r="A115" s="129" t="s">
        <v>156</v>
      </c>
      <c r="B115" s="109" t="n">
        <v>52505500</v>
      </c>
      <c r="C115" s="0" t="s">
        <v>157</v>
      </c>
      <c r="D115" s="100"/>
      <c r="E115" s="100"/>
      <c r="F115" s="110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07"/>
      <c r="S115" s="107"/>
      <c r="T115" s="107"/>
    </row>
    <row r="116" customFormat="false" ht="15" hidden="false" customHeight="false" outlineLevel="0" collapsed="false">
      <c r="A116" s="117"/>
      <c r="B116" s="118"/>
      <c r="C116" s="96" t="s">
        <v>78</v>
      </c>
      <c r="D116" s="100" t="n">
        <v>0</v>
      </c>
      <c r="E116" s="100" t="n">
        <v>913</v>
      </c>
      <c r="F116" s="119" t="n">
        <v>0</v>
      </c>
      <c r="G116" s="119" t="n">
        <v>0</v>
      </c>
      <c r="H116" s="119" t="n">
        <v>0</v>
      </c>
      <c r="I116" s="119" t="n">
        <v>0</v>
      </c>
      <c r="J116" s="119" t="n">
        <v>0</v>
      </c>
      <c r="K116" s="119" t="n">
        <v>0</v>
      </c>
      <c r="L116" s="119" t="n">
        <v>0</v>
      </c>
      <c r="M116" s="119" t="n">
        <v>0</v>
      </c>
      <c r="N116" s="119" t="n">
        <v>0</v>
      </c>
      <c r="O116" s="119" t="n">
        <v>0</v>
      </c>
      <c r="P116" s="119" t="n">
        <v>0</v>
      </c>
      <c r="Q116" s="119" t="n">
        <v>0</v>
      </c>
      <c r="R116" s="81" t="n">
        <f aca="false">SUM(F116:Q116)</f>
        <v>0</v>
      </c>
      <c r="S116" s="120" t="n">
        <f aca="false">ROUND(R116*1.05,0)</f>
        <v>0</v>
      </c>
      <c r="T116" s="120" t="n">
        <f aca="false">ROUND(S116*1.05,0)</f>
        <v>0</v>
      </c>
      <c r="U116" s="96"/>
      <c r="V116" s="96"/>
      <c r="W116" s="96"/>
      <c r="X116" s="96"/>
      <c r="Y116" s="96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  <c r="BY116" s="96"/>
      <c r="BZ116" s="96"/>
      <c r="CA116" s="96"/>
      <c r="CB116" s="96"/>
      <c r="CC116" s="96"/>
      <c r="CD116" s="96"/>
      <c r="CE116" s="96"/>
      <c r="CF116" s="96"/>
      <c r="CG116" s="96"/>
      <c r="CH116" s="96"/>
      <c r="CI116" s="96"/>
      <c r="CJ116" s="96"/>
      <c r="CK116" s="96"/>
      <c r="CL116" s="96"/>
      <c r="CM116" s="96"/>
      <c r="CN116" s="96"/>
      <c r="CO116" s="96"/>
      <c r="CP116" s="96"/>
      <c r="CQ116" s="96"/>
      <c r="CR116" s="96"/>
      <c r="CS116" s="96"/>
      <c r="CT116" s="96"/>
      <c r="CU116" s="96"/>
      <c r="CV116" s="96"/>
      <c r="CW116" s="96"/>
      <c r="CX116" s="96"/>
      <c r="CY116" s="96"/>
      <c r="CZ116" s="96"/>
      <c r="DA116" s="96"/>
      <c r="DB116" s="96"/>
      <c r="DC116" s="96"/>
      <c r="DD116" s="96"/>
      <c r="DE116" s="96"/>
      <c r="DF116" s="96"/>
      <c r="DG116" s="96"/>
      <c r="DH116" s="96"/>
      <c r="DI116" s="96"/>
      <c r="DJ116" s="96"/>
      <c r="DK116" s="96"/>
      <c r="DL116" s="96"/>
      <c r="DM116" s="96"/>
      <c r="DN116" s="96"/>
      <c r="DO116" s="96"/>
      <c r="DP116" s="96"/>
      <c r="DQ116" s="96"/>
      <c r="DR116" s="96"/>
      <c r="DS116" s="96"/>
      <c r="DT116" s="96"/>
      <c r="DU116" s="96"/>
      <c r="DV116" s="96"/>
      <c r="DW116" s="96"/>
      <c r="DX116" s="96"/>
      <c r="DY116" s="96"/>
      <c r="DZ116" s="96"/>
      <c r="EA116" s="96"/>
      <c r="EB116" s="96"/>
      <c r="EC116" s="96"/>
      <c r="ED116" s="96"/>
      <c r="EE116" s="96"/>
      <c r="EF116" s="96"/>
      <c r="EG116" s="96"/>
      <c r="EH116" s="96"/>
      <c r="EI116" s="96"/>
      <c r="EJ116" s="96"/>
      <c r="EK116" s="96"/>
      <c r="EL116" s="96"/>
      <c r="EM116" s="96"/>
      <c r="EN116" s="96"/>
      <c r="EO116" s="96"/>
      <c r="EP116" s="96"/>
      <c r="EQ116" s="96"/>
      <c r="ER116" s="96"/>
      <c r="ES116" s="96"/>
      <c r="ET116" s="96"/>
      <c r="EU116" s="96"/>
      <c r="EV116" s="96"/>
      <c r="EW116" s="96"/>
      <c r="EX116" s="96"/>
      <c r="EY116" s="96"/>
      <c r="EZ116" s="96"/>
      <c r="FA116" s="96"/>
      <c r="FB116" s="96"/>
      <c r="FC116" s="96"/>
      <c r="FD116" s="96"/>
      <c r="FE116" s="96"/>
      <c r="FF116" s="96"/>
      <c r="FG116" s="96"/>
      <c r="FH116" s="96"/>
      <c r="FI116" s="96"/>
      <c r="FJ116" s="96"/>
      <c r="FK116" s="96"/>
      <c r="FL116" s="96"/>
      <c r="FM116" s="96"/>
      <c r="FN116" s="96"/>
      <c r="FO116" s="96"/>
      <c r="FP116" s="96"/>
      <c r="FQ116" s="96"/>
      <c r="FR116" s="96"/>
      <c r="FS116" s="96"/>
      <c r="FT116" s="96"/>
      <c r="FU116" s="96"/>
      <c r="FV116" s="96"/>
      <c r="FW116" s="96"/>
      <c r="FX116" s="96"/>
      <c r="FY116" s="96"/>
      <c r="FZ116" s="96"/>
      <c r="GA116" s="96"/>
      <c r="GB116" s="96"/>
      <c r="GC116" s="96"/>
      <c r="GD116" s="96"/>
      <c r="GE116" s="96"/>
      <c r="GF116" s="96"/>
      <c r="GG116" s="96"/>
      <c r="GH116" s="96"/>
      <c r="GI116" s="96"/>
      <c r="GJ116" s="96"/>
      <c r="GK116" s="96"/>
      <c r="GL116" s="96"/>
      <c r="GM116" s="96"/>
      <c r="GN116" s="96"/>
      <c r="GO116" s="96"/>
      <c r="GP116" s="96"/>
      <c r="GQ116" s="96"/>
      <c r="GR116" s="96"/>
      <c r="GS116" s="96"/>
      <c r="GT116" s="96"/>
      <c r="GU116" s="96"/>
      <c r="GV116" s="96"/>
      <c r="GW116" s="96"/>
      <c r="GX116" s="96"/>
      <c r="GY116" s="96"/>
      <c r="GZ116" s="96"/>
      <c r="HA116" s="96"/>
      <c r="HB116" s="96"/>
      <c r="HC116" s="96"/>
      <c r="HD116" s="96"/>
      <c r="HE116" s="96"/>
      <c r="HF116" s="96"/>
      <c r="HG116" s="96"/>
      <c r="HH116" s="96"/>
      <c r="HI116" s="96"/>
      <c r="HJ116" s="96"/>
      <c r="HK116" s="96"/>
      <c r="HL116" s="96"/>
      <c r="HM116" s="96"/>
      <c r="HN116" s="96"/>
      <c r="HO116" s="96"/>
      <c r="HP116" s="96"/>
      <c r="HQ116" s="96"/>
      <c r="HR116" s="96"/>
      <c r="HS116" s="96"/>
      <c r="HT116" s="96"/>
      <c r="HU116" s="96"/>
      <c r="HV116" s="96"/>
      <c r="HW116" s="96"/>
      <c r="HX116" s="96"/>
      <c r="HY116" s="96"/>
      <c r="HZ116" s="96"/>
      <c r="IA116" s="96"/>
      <c r="IB116" s="96"/>
      <c r="IC116" s="96"/>
      <c r="ID116" s="96"/>
      <c r="IE116" s="96"/>
      <c r="IF116" s="96"/>
      <c r="IG116" s="96"/>
      <c r="IH116" s="96"/>
      <c r="II116" s="96"/>
      <c r="IJ116" s="96"/>
      <c r="IK116" s="96"/>
      <c r="IL116" s="96"/>
      <c r="IM116" s="96"/>
      <c r="IN116" s="96"/>
      <c r="IO116" s="96"/>
      <c r="IP116" s="96"/>
      <c r="IQ116" s="96"/>
      <c r="IR116" s="96"/>
      <c r="IS116" s="96"/>
      <c r="IT116" s="96"/>
      <c r="IU116" s="96"/>
      <c r="IV116" s="96"/>
      <c r="IW116" s="96"/>
    </row>
    <row r="117" customFormat="false" ht="15" hidden="false" customHeight="false" outlineLevel="0" collapsed="false">
      <c r="A117" s="117"/>
      <c r="B117" s="118"/>
      <c r="C117" s="96" t="s">
        <v>78</v>
      </c>
      <c r="D117" s="121" t="n">
        <v>0</v>
      </c>
      <c r="E117" s="121" t="n">
        <v>0</v>
      </c>
      <c r="F117" s="122" t="n">
        <v>0</v>
      </c>
      <c r="G117" s="122" t="n">
        <v>0</v>
      </c>
      <c r="H117" s="122" t="n">
        <v>0</v>
      </c>
      <c r="I117" s="122" t="n">
        <v>0</v>
      </c>
      <c r="J117" s="122" t="n">
        <v>0</v>
      </c>
      <c r="K117" s="122" t="n">
        <v>0</v>
      </c>
      <c r="L117" s="122" t="n">
        <v>0</v>
      </c>
      <c r="M117" s="122" t="n">
        <v>0</v>
      </c>
      <c r="N117" s="122" t="n">
        <v>0</v>
      </c>
      <c r="O117" s="122" t="n">
        <v>0</v>
      </c>
      <c r="P117" s="122" t="n">
        <v>0</v>
      </c>
      <c r="Q117" s="122" t="n">
        <v>0</v>
      </c>
      <c r="R117" s="123" t="n">
        <f aca="false">SUM(F117:Q117)</f>
        <v>0</v>
      </c>
      <c r="S117" s="133" t="n">
        <f aca="false">ROUND(R117*1.05,0)</f>
        <v>0</v>
      </c>
      <c r="T117" s="133" t="n">
        <f aca="false">ROUND(S117*1.05,0)</f>
        <v>0</v>
      </c>
      <c r="U117" s="96"/>
      <c r="V117" s="96"/>
      <c r="W117" s="96"/>
      <c r="X117" s="96"/>
      <c r="Y117" s="96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  <c r="BY117" s="96"/>
      <c r="BZ117" s="96"/>
      <c r="CA117" s="96"/>
      <c r="CB117" s="96"/>
      <c r="CC117" s="96"/>
      <c r="CD117" s="96"/>
      <c r="CE117" s="96"/>
      <c r="CF117" s="96"/>
      <c r="CG117" s="96"/>
      <c r="CH117" s="96"/>
      <c r="CI117" s="96"/>
      <c r="CJ117" s="96"/>
      <c r="CK117" s="96"/>
      <c r="CL117" s="96"/>
      <c r="CM117" s="96"/>
      <c r="CN117" s="96"/>
      <c r="CO117" s="96"/>
      <c r="CP117" s="96"/>
      <c r="CQ117" s="96"/>
      <c r="CR117" s="96"/>
      <c r="CS117" s="96"/>
      <c r="CT117" s="96"/>
      <c r="CU117" s="96"/>
      <c r="CV117" s="96"/>
      <c r="CW117" s="96"/>
      <c r="CX117" s="96"/>
      <c r="CY117" s="96"/>
      <c r="CZ117" s="96"/>
      <c r="DA117" s="96"/>
      <c r="DB117" s="96"/>
      <c r="DC117" s="96"/>
      <c r="DD117" s="96"/>
      <c r="DE117" s="96"/>
      <c r="DF117" s="96"/>
      <c r="DG117" s="96"/>
      <c r="DH117" s="96"/>
      <c r="DI117" s="96"/>
      <c r="DJ117" s="96"/>
      <c r="DK117" s="96"/>
      <c r="DL117" s="96"/>
      <c r="DM117" s="96"/>
      <c r="DN117" s="96"/>
      <c r="DO117" s="96"/>
      <c r="DP117" s="96"/>
      <c r="DQ117" s="96"/>
      <c r="DR117" s="96"/>
      <c r="DS117" s="96"/>
      <c r="DT117" s="96"/>
      <c r="DU117" s="96"/>
      <c r="DV117" s="96"/>
      <c r="DW117" s="96"/>
      <c r="DX117" s="96"/>
      <c r="DY117" s="96"/>
      <c r="DZ117" s="96"/>
      <c r="EA117" s="96"/>
      <c r="EB117" s="96"/>
      <c r="EC117" s="96"/>
      <c r="ED117" s="96"/>
      <c r="EE117" s="96"/>
      <c r="EF117" s="96"/>
      <c r="EG117" s="96"/>
      <c r="EH117" s="96"/>
      <c r="EI117" s="96"/>
      <c r="EJ117" s="96"/>
      <c r="EK117" s="96"/>
      <c r="EL117" s="96"/>
      <c r="EM117" s="96"/>
      <c r="EN117" s="96"/>
      <c r="EO117" s="96"/>
      <c r="EP117" s="96"/>
      <c r="EQ117" s="96"/>
      <c r="ER117" s="96"/>
      <c r="ES117" s="96"/>
      <c r="ET117" s="96"/>
      <c r="EU117" s="96"/>
      <c r="EV117" s="96"/>
      <c r="EW117" s="96"/>
      <c r="EX117" s="96"/>
      <c r="EY117" s="96"/>
      <c r="EZ117" s="96"/>
      <c r="FA117" s="96"/>
      <c r="FB117" s="96"/>
      <c r="FC117" s="96"/>
      <c r="FD117" s="96"/>
      <c r="FE117" s="96"/>
      <c r="FF117" s="96"/>
      <c r="FG117" s="96"/>
      <c r="FH117" s="96"/>
      <c r="FI117" s="96"/>
      <c r="FJ117" s="96"/>
      <c r="FK117" s="96"/>
      <c r="FL117" s="96"/>
      <c r="FM117" s="96"/>
      <c r="FN117" s="96"/>
      <c r="FO117" s="96"/>
      <c r="FP117" s="96"/>
      <c r="FQ117" s="96"/>
      <c r="FR117" s="96"/>
      <c r="FS117" s="96"/>
      <c r="FT117" s="96"/>
      <c r="FU117" s="96"/>
      <c r="FV117" s="96"/>
      <c r="FW117" s="96"/>
      <c r="FX117" s="96"/>
      <c r="FY117" s="96"/>
      <c r="FZ117" s="96"/>
      <c r="GA117" s="96"/>
      <c r="GB117" s="96"/>
      <c r="GC117" s="96"/>
      <c r="GD117" s="96"/>
      <c r="GE117" s="96"/>
      <c r="GF117" s="96"/>
      <c r="GG117" s="96"/>
      <c r="GH117" s="96"/>
      <c r="GI117" s="96"/>
      <c r="GJ117" s="96"/>
      <c r="GK117" s="96"/>
      <c r="GL117" s="96"/>
      <c r="GM117" s="96"/>
      <c r="GN117" s="96"/>
      <c r="GO117" s="96"/>
      <c r="GP117" s="96"/>
      <c r="GQ117" s="96"/>
      <c r="GR117" s="96"/>
      <c r="GS117" s="96"/>
      <c r="GT117" s="96"/>
      <c r="GU117" s="96"/>
      <c r="GV117" s="96"/>
      <c r="GW117" s="96"/>
      <c r="GX117" s="96"/>
      <c r="GY117" s="96"/>
      <c r="GZ117" s="96"/>
      <c r="HA117" s="96"/>
      <c r="HB117" s="96"/>
      <c r="HC117" s="96"/>
      <c r="HD117" s="96"/>
      <c r="HE117" s="96"/>
      <c r="HF117" s="96"/>
      <c r="HG117" s="96"/>
      <c r="HH117" s="96"/>
      <c r="HI117" s="96"/>
      <c r="HJ117" s="96"/>
      <c r="HK117" s="96"/>
      <c r="HL117" s="96"/>
      <c r="HM117" s="96"/>
      <c r="HN117" s="96"/>
      <c r="HO117" s="96"/>
      <c r="HP117" s="96"/>
      <c r="HQ117" s="96"/>
      <c r="HR117" s="96"/>
      <c r="HS117" s="96"/>
      <c r="HT117" s="96"/>
      <c r="HU117" s="96"/>
      <c r="HV117" s="96"/>
      <c r="HW117" s="96"/>
      <c r="HX117" s="96"/>
      <c r="HY117" s="96"/>
      <c r="HZ117" s="96"/>
      <c r="IA117" s="96"/>
      <c r="IB117" s="96"/>
      <c r="IC117" s="96"/>
      <c r="ID117" s="96"/>
      <c r="IE117" s="96"/>
      <c r="IF117" s="96"/>
      <c r="IG117" s="96"/>
      <c r="IH117" s="96"/>
      <c r="II117" s="96"/>
      <c r="IJ117" s="96"/>
      <c r="IK117" s="96"/>
      <c r="IL117" s="96"/>
      <c r="IM117" s="96"/>
      <c r="IN117" s="96"/>
      <c r="IO117" s="96"/>
      <c r="IP117" s="96"/>
      <c r="IQ117" s="96"/>
      <c r="IR117" s="96"/>
      <c r="IS117" s="96"/>
      <c r="IT117" s="96"/>
      <c r="IU117" s="96"/>
      <c r="IV117" s="96"/>
      <c r="IW117" s="96"/>
    </row>
    <row r="118" customFormat="false" ht="13.5" hidden="false" customHeight="true" outlineLevel="0" collapsed="false">
      <c r="A118" s="124"/>
      <c r="B118" s="125"/>
      <c r="C118" s="28" t="s">
        <v>66</v>
      </c>
      <c r="D118" s="134" t="n">
        <f aca="false">SUM(D116:D117)</f>
        <v>0</v>
      </c>
      <c r="E118" s="134" t="n">
        <f aca="false">SUM(E116:E117)</f>
        <v>913</v>
      </c>
      <c r="F118" s="28" t="n">
        <f aca="false">SUM(F116:F117)</f>
        <v>0</v>
      </c>
      <c r="G118" s="28" t="n">
        <f aca="false">SUM(G116:G117)</f>
        <v>0</v>
      </c>
      <c r="H118" s="28" t="n">
        <f aca="false">SUM(H116:H117)</f>
        <v>0</v>
      </c>
      <c r="I118" s="28" t="n">
        <f aca="false">SUM(I116:I117)</f>
        <v>0</v>
      </c>
      <c r="J118" s="28" t="n">
        <f aca="false">SUM(J116:J117)</f>
        <v>0</v>
      </c>
      <c r="K118" s="28" t="n">
        <f aca="false">SUM(K116:K117)</f>
        <v>0</v>
      </c>
      <c r="L118" s="28" t="n">
        <f aca="false">SUM(L116:L117)</f>
        <v>0</v>
      </c>
      <c r="M118" s="28" t="n">
        <f aca="false">SUM(M116:M117)</f>
        <v>0</v>
      </c>
      <c r="N118" s="28" t="n">
        <f aca="false">SUM(N116:N117)</f>
        <v>0</v>
      </c>
      <c r="O118" s="28" t="n">
        <f aca="false">SUM(O116:O117)</f>
        <v>0</v>
      </c>
      <c r="P118" s="28" t="n">
        <f aca="false">SUM(P116:P117)</f>
        <v>0</v>
      </c>
      <c r="Q118" s="28" t="n">
        <f aca="false">SUM(Q116:Q117)</f>
        <v>0</v>
      </c>
      <c r="R118" s="135" t="n">
        <f aca="false">SUM(F118:Q118)</f>
        <v>0</v>
      </c>
      <c r="S118" s="135" t="n">
        <f aca="false">SUM(S116:S117)</f>
        <v>0</v>
      </c>
      <c r="T118" s="135" t="n">
        <f aca="false">SUM(T116:T117)</f>
        <v>0</v>
      </c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  <c r="FF118" s="28"/>
      <c r="FG118" s="28"/>
      <c r="FH118" s="28"/>
      <c r="FI118" s="28"/>
      <c r="FJ118" s="28"/>
      <c r="FK118" s="28"/>
      <c r="FL118" s="28"/>
      <c r="FM118" s="28"/>
      <c r="FN118" s="28"/>
      <c r="FO118" s="28"/>
      <c r="FP118" s="28"/>
      <c r="FQ118" s="28"/>
      <c r="FR118" s="28"/>
      <c r="FS118" s="28"/>
      <c r="FT118" s="28"/>
      <c r="FU118" s="28"/>
      <c r="FV118" s="28"/>
      <c r="FW118" s="28"/>
      <c r="FX118" s="28"/>
      <c r="FY118" s="28"/>
      <c r="FZ118" s="28"/>
      <c r="GA118" s="28"/>
      <c r="GB118" s="28"/>
      <c r="GC118" s="28"/>
      <c r="GD118" s="28"/>
      <c r="GE118" s="28"/>
      <c r="GF118" s="28"/>
      <c r="GG118" s="28"/>
      <c r="GH118" s="28"/>
      <c r="GI118" s="28"/>
      <c r="GJ118" s="28"/>
      <c r="GK118" s="28"/>
      <c r="GL118" s="28"/>
      <c r="GM118" s="28"/>
      <c r="GN118" s="28"/>
      <c r="GO118" s="28"/>
      <c r="GP118" s="28"/>
      <c r="GQ118" s="28"/>
      <c r="GR118" s="28"/>
      <c r="GS118" s="28"/>
      <c r="GT118" s="28"/>
      <c r="GU118" s="28"/>
      <c r="GV118" s="28"/>
      <c r="GW118" s="28"/>
      <c r="GX118" s="28"/>
      <c r="GY118" s="28"/>
      <c r="GZ118" s="28"/>
      <c r="HA118" s="28"/>
      <c r="HB118" s="28"/>
      <c r="HC118" s="28"/>
      <c r="HD118" s="28"/>
      <c r="HE118" s="28"/>
      <c r="HF118" s="28"/>
      <c r="HG118" s="28"/>
      <c r="HH118" s="28"/>
      <c r="HI118" s="28"/>
      <c r="HJ118" s="28"/>
      <c r="HK118" s="28"/>
      <c r="HL118" s="28"/>
      <c r="HM118" s="28"/>
      <c r="HN118" s="28"/>
      <c r="HO118" s="28"/>
      <c r="HP118" s="28"/>
      <c r="HQ118" s="28"/>
      <c r="HR118" s="28"/>
      <c r="HS118" s="28"/>
      <c r="HT118" s="28"/>
      <c r="HU118" s="28"/>
      <c r="HV118" s="28"/>
      <c r="HW118" s="28"/>
      <c r="HX118" s="28"/>
      <c r="HY118" s="28"/>
      <c r="HZ118" s="28"/>
      <c r="IA118" s="28"/>
      <c r="IB118" s="28"/>
      <c r="IC118" s="28"/>
      <c r="ID118" s="28"/>
      <c r="IE118" s="28"/>
      <c r="IF118" s="28"/>
      <c r="IG118" s="28"/>
      <c r="IH118" s="28"/>
      <c r="II118" s="28"/>
      <c r="IJ118" s="28"/>
      <c r="IK118" s="28"/>
      <c r="IL118" s="28"/>
      <c r="IM118" s="28"/>
      <c r="IN118" s="28"/>
      <c r="IO118" s="28"/>
      <c r="IP118" s="28"/>
      <c r="IQ118" s="28"/>
      <c r="IR118" s="28"/>
      <c r="IS118" s="28"/>
      <c r="IT118" s="28"/>
      <c r="IU118" s="28"/>
      <c r="IV118" s="28"/>
      <c r="IW118" s="28"/>
    </row>
    <row r="119" customFormat="false" ht="15" hidden="false" customHeight="false" outlineLevel="0" collapsed="false">
      <c r="A119" s="108"/>
      <c r="B119" s="109" t="n">
        <v>52506000</v>
      </c>
      <c r="C119" s="0" t="s">
        <v>158</v>
      </c>
      <c r="D119" s="100"/>
      <c r="E119" s="100"/>
      <c r="F119" s="110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07"/>
      <c r="S119" s="107"/>
      <c r="T119" s="107"/>
    </row>
    <row r="120" customFormat="false" ht="15" hidden="false" customHeight="false" outlineLevel="0" collapsed="false">
      <c r="A120" s="117"/>
      <c r="B120" s="118"/>
      <c r="C120" s="96" t="s">
        <v>78</v>
      </c>
      <c r="D120" s="100" t="n">
        <v>0</v>
      </c>
      <c r="E120" s="100" t="n">
        <v>0</v>
      </c>
      <c r="F120" s="119" t="n">
        <v>0</v>
      </c>
      <c r="G120" s="119" t="n">
        <v>0</v>
      </c>
      <c r="H120" s="119" t="n">
        <v>0</v>
      </c>
      <c r="I120" s="119" t="n">
        <v>0</v>
      </c>
      <c r="J120" s="119" t="n">
        <v>0</v>
      </c>
      <c r="K120" s="119" t="n">
        <v>0</v>
      </c>
      <c r="L120" s="119" t="n">
        <v>0</v>
      </c>
      <c r="M120" s="119" t="n">
        <v>0</v>
      </c>
      <c r="N120" s="119" t="n">
        <v>0</v>
      </c>
      <c r="O120" s="119" t="n">
        <v>0</v>
      </c>
      <c r="P120" s="119" t="n">
        <v>0</v>
      </c>
      <c r="Q120" s="119" t="n">
        <v>0</v>
      </c>
      <c r="R120" s="81" t="n">
        <f aca="false">SUM(F120:Q120)</f>
        <v>0</v>
      </c>
      <c r="S120" s="120" t="n">
        <f aca="false">ROUND(R120*1.05,0)</f>
        <v>0</v>
      </c>
      <c r="T120" s="120" t="n">
        <f aca="false">ROUND(S120*1.05,0)</f>
        <v>0</v>
      </c>
      <c r="U120" s="96"/>
      <c r="V120" s="96"/>
      <c r="W120" s="96"/>
      <c r="X120" s="96"/>
      <c r="Y120" s="96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  <c r="GQ120" s="96"/>
      <c r="GR120" s="96"/>
      <c r="GS120" s="96"/>
      <c r="GT120" s="96"/>
      <c r="GU120" s="96"/>
      <c r="GV120" s="96"/>
      <c r="GW120" s="96"/>
      <c r="GX120" s="96"/>
      <c r="GY120" s="96"/>
      <c r="GZ120" s="96"/>
      <c r="HA120" s="96"/>
      <c r="HB120" s="96"/>
      <c r="HC120" s="96"/>
      <c r="HD120" s="96"/>
      <c r="HE120" s="96"/>
      <c r="HF120" s="96"/>
      <c r="HG120" s="96"/>
      <c r="HH120" s="96"/>
      <c r="HI120" s="96"/>
      <c r="HJ120" s="96"/>
      <c r="HK120" s="96"/>
      <c r="HL120" s="96"/>
      <c r="HM120" s="96"/>
      <c r="HN120" s="96"/>
      <c r="HO120" s="96"/>
      <c r="HP120" s="96"/>
      <c r="HQ120" s="96"/>
      <c r="HR120" s="96"/>
      <c r="HS120" s="96"/>
      <c r="HT120" s="96"/>
      <c r="HU120" s="96"/>
      <c r="HV120" s="96"/>
      <c r="HW120" s="96"/>
      <c r="HX120" s="96"/>
      <c r="HY120" s="96"/>
      <c r="HZ120" s="96"/>
      <c r="IA120" s="96"/>
      <c r="IB120" s="96"/>
      <c r="IC120" s="96"/>
      <c r="ID120" s="96"/>
      <c r="IE120" s="96"/>
      <c r="IF120" s="96"/>
      <c r="IG120" s="96"/>
      <c r="IH120" s="96"/>
      <c r="II120" s="96"/>
      <c r="IJ120" s="96"/>
      <c r="IK120" s="96"/>
      <c r="IL120" s="96"/>
      <c r="IM120" s="96"/>
      <c r="IN120" s="96"/>
      <c r="IO120" s="96"/>
      <c r="IP120" s="96"/>
      <c r="IQ120" s="96"/>
      <c r="IR120" s="96"/>
      <c r="IS120" s="96"/>
      <c r="IT120" s="96"/>
      <c r="IU120" s="96"/>
      <c r="IV120" s="96"/>
      <c r="IW120" s="96"/>
    </row>
    <row r="121" customFormat="false" ht="15" hidden="false" customHeight="false" outlineLevel="0" collapsed="false">
      <c r="A121" s="117"/>
      <c r="B121" s="118"/>
      <c r="C121" s="96" t="s">
        <v>78</v>
      </c>
      <c r="D121" s="121" t="n">
        <v>0</v>
      </c>
      <c r="E121" s="121" t="n">
        <v>0</v>
      </c>
      <c r="F121" s="122" t="n">
        <v>0</v>
      </c>
      <c r="G121" s="122" t="n">
        <v>0</v>
      </c>
      <c r="H121" s="122" t="n">
        <v>0</v>
      </c>
      <c r="I121" s="122" t="n">
        <v>0</v>
      </c>
      <c r="J121" s="122" t="n">
        <v>0</v>
      </c>
      <c r="K121" s="122" t="n">
        <v>0</v>
      </c>
      <c r="L121" s="122" t="n">
        <v>0</v>
      </c>
      <c r="M121" s="122" t="n">
        <v>0</v>
      </c>
      <c r="N121" s="122" t="n">
        <v>0</v>
      </c>
      <c r="O121" s="122" t="n">
        <v>0</v>
      </c>
      <c r="P121" s="122" t="n">
        <v>0</v>
      </c>
      <c r="Q121" s="122" t="n">
        <v>0</v>
      </c>
      <c r="R121" s="123" t="n">
        <f aca="false">SUM(F121:Q121)</f>
        <v>0</v>
      </c>
      <c r="S121" s="133" t="n">
        <f aca="false">ROUND(R121*1.05,0)</f>
        <v>0</v>
      </c>
      <c r="T121" s="133" t="n">
        <f aca="false">ROUND(S121*1.05,0)</f>
        <v>0</v>
      </c>
      <c r="U121" s="96"/>
      <c r="V121" s="96"/>
      <c r="W121" s="96"/>
      <c r="X121" s="96"/>
      <c r="Y121" s="96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  <c r="GQ121" s="96"/>
      <c r="GR121" s="96"/>
      <c r="GS121" s="96"/>
      <c r="GT121" s="96"/>
      <c r="GU121" s="96"/>
      <c r="GV121" s="96"/>
      <c r="GW121" s="96"/>
      <c r="GX121" s="96"/>
      <c r="GY121" s="96"/>
      <c r="GZ121" s="96"/>
      <c r="HA121" s="96"/>
      <c r="HB121" s="96"/>
      <c r="HC121" s="96"/>
      <c r="HD121" s="96"/>
      <c r="HE121" s="96"/>
      <c r="HF121" s="96"/>
      <c r="HG121" s="96"/>
      <c r="HH121" s="96"/>
      <c r="HI121" s="96"/>
      <c r="HJ121" s="96"/>
      <c r="HK121" s="96"/>
      <c r="HL121" s="96"/>
      <c r="HM121" s="96"/>
      <c r="HN121" s="96"/>
      <c r="HO121" s="96"/>
      <c r="HP121" s="96"/>
      <c r="HQ121" s="96"/>
      <c r="HR121" s="96"/>
      <c r="HS121" s="96"/>
      <c r="HT121" s="96"/>
      <c r="HU121" s="96"/>
      <c r="HV121" s="96"/>
      <c r="HW121" s="96"/>
      <c r="HX121" s="96"/>
      <c r="HY121" s="96"/>
      <c r="HZ121" s="96"/>
      <c r="IA121" s="96"/>
      <c r="IB121" s="96"/>
      <c r="IC121" s="96"/>
      <c r="ID121" s="96"/>
      <c r="IE121" s="96"/>
      <c r="IF121" s="96"/>
      <c r="IG121" s="96"/>
      <c r="IH121" s="96"/>
      <c r="II121" s="96"/>
      <c r="IJ121" s="96"/>
      <c r="IK121" s="96"/>
      <c r="IL121" s="96"/>
      <c r="IM121" s="96"/>
      <c r="IN121" s="96"/>
      <c r="IO121" s="96"/>
      <c r="IP121" s="96"/>
      <c r="IQ121" s="96"/>
      <c r="IR121" s="96"/>
      <c r="IS121" s="96"/>
      <c r="IT121" s="96"/>
      <c r="IU121" s="96"/>
      <c r="IV121" s="96"/>
      <c r="IW121" s="96"/>
    </row>
    <row r="122" customFormat="false" ht="13.5" hidden="false" customHeight="true" outlineLevel="0" collapsed="false">
      <c r="A122" s="124"/>
      <c r="B122" s="125"/>
      <c r="C122" s="28" t="s">
        <v>66</v>
      </c>
      <c r="D122" s="134" t="n">
        <f aca="false">SUM(D120:D121)</f>
        <v>0</v>
      </c>
      <c r="E122" s="134" t="n">
        <f aca="false">SUM(E120:E121)</f>
        <v>0</v>
      </c>
      <c r="F122" s="28" t="n">
        <f aca="false">SUM(F120:F121)</f>
        <v>0</v>
      </c>
      <c r="G122" s="28" t="n">
        <f aca="false">SUM(G120:G121)</f>
        <v>0</v>
      </c>
      <c r="H122" s="28" t="n">
        <f aca="false">SUM(H120:H121)</f>
        <v>0</v>
      </c>
      <c r="I122" s="28" t="n">
        <f aca="false">SUM(I120:I121)</f>
        <v>0</v>
      </c>
      <c r="J122" s="28" t="n">
        <f aca="false">SUM(J120:J121)</f>
        <v>0</v>
      </c>
      <c r="K122" s="28" t="n">
        <f aca="false">SUM(K120:K121)</f>
        <v>0</v>
      </c>
      <c r="L122" s="28" t="n">
        <f aca="false">SUM(L120:L121)</f>
        <v>0</v>
      </c>
      <c r="M122" s="28" t="n">
        <f aca="false">SUM(M120:M121)</f>
        <v>0</v>
      </c>
      <c r="N122" s="28" t="n">
        <f aca="false">SUM(N120:N121)</f>
        <v>0</v>
      </c>
      <c r="O122" s="28" t="n">
        <f aca="false">SUM(O120:O121)</f>
        <v>0</v>
      </c>
      <c r="P122" s="28" t="n">
        <f aca="false">SUM(P120:P121)</f>
        <v>0</v>
      </c>
      <c r="Q122" s="28" t="n">
        <f aca="false">SUM(Q120:Q121)</f>
        <v>0</v>
      </c>
      <c r="R122" s="135" t="n">
        <f aca="false">SUM(F122:Q122)</f>
        <v>0</v>
      </c>
      <c r="S122" s="135" t="n">
        <f aca="false">SUM(S120:S121)</f>
        <v>0</v>
      </c>
      <c r="T122" s="135" t="n">
        <f aca="false">SUM(T120:T121)</f>
        <v>0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  <c r="DC122" s="28"/>
      <c r="DD122" s="28"/>
      <c r="DE122" s="28"/>
      <c r="DF122" s="28"/>
      <c r="DG122" s="28"/>
      <c r="DH122" s="28"/>
      <c r="DI122" s="28"/>
      <c r="DJ122" s="28"/>
      <c r="DK122" s="28"/>
      <c r="DL122" s="28"/>
      <c r="DM122" s="28"/>
      <c r="DN122" s="28"/>
      <c r="DO122" s="28"/>
      <c r="DP122" s="28"/>
      <c r="DQ122" s="28"/>
      <c r="DR122" s="28"/>
      <c r="DS122" s="28"/>
      <c r="DT122" s="28"/>
      <c r="DU122" s="28"/>
      <c r="DV122" s="28"/>
      <c r="DW122" s="28"/>
      <c r="DX122" s="28"/>
      <c r="DY122" s="28"/>
      <c r="DZ122" s="28"/>
      <c r="EA122" s="28"/>
      <c r="EB122" s="28"/>
      <c r="EC122" s="28"/>
      <c r="ED122" s="28"/>
      <c r="EE122" s="28"/>
      <c r="EF122" s="28"/>
      <c r="EG122" s="28"/>
      <c r="EH122" s="28"/>
      <c r="EI122" s="28"/>
      <c r="EJ122" s="28"/>
      <c r="EK122" s="28"/>
      <c r="EL122" s="28"/>
      <c r="EM122" s="28"/>
      <c r="EN122" s="28"/>
      <c r="EO122" s="28"/>
      <c r="EP122" s="28"/>
      <c r="EQ122" s="28"/>
      <c r="ER122" s="28"/>
      <c r="ES122" s="28"/>
      <c r="ET122" s="28"/>
      <c r="EU122" s="28"/>
      <c r="EV122" s="28"/>
      <c r="EW122" s="28"/>
      <c r="EX122" s="28"/>
      <c r="EY122" s="28"/>
      <c r="EZ122" s="28"/>
      <c r="FA122" s="28"/>
      <c r="FB122" s="28"/>
      <c r="FC122" s="28"/>
      <c r="FD122" s="28"/>
      <c r="FE122" s="28"/>
      <c r="FF122" s="28"/>
      <c r="FG122" s="28"/>
      <c r="FH122" s="28"/>
      <c r="FI122" s="28"/>
      <c r="FJ122" s="28"/>
      <c r="FK122" s="28"/>
      <c r="FL122" s="28"/>
      <c r="FM122" s="28"/>
      <c r="FN122" s="28"/>
      <c r="FO122" s="28"/>
      <c r="FP122" s="28"/>
      <c r="FQ122" s="28"/>
      <c r="FR122" s="28"/>
      <c r="FS122" s="28"/>
      <c r="FT122" s="28"/>
      <c r="FU122" s="28"/>
      <c r="FV122" s="28"/>
      <c r="FW122" s="28"/>
      <c r="FX122" s="28"/>
      <c r="FY122" s="28"/>
      <c r="FZ122" s="28"/>
      <c r="GA122" s="28"/>
      <c r="GB122" s="28"/>
      <c r="GC122" s="28"/>
      <c r="GD122" s="28"/>
      <c r="GE122" s="28"/>
      <c r="GF122" s="28"/>
      <c r="GG122" s="28"/>
      <c r="GH122" s="28"/>
      <c r="GI122" s="28"/>
      <c r="GJ122" s="28"/>
      <c r="GK122" s="28"/>
      <c r="GL122" s="28"/>
      <c r="GM122" s="28"/>
      <c r="GN122" s="28"/>
      <c r="GO122" s="28"/>
      <c r="GP122" s="28"/>
      <c r="GQ122" s="28"/>
      <c r="GR122" s="28"/>
      <c r="GS122" s="28"/>
      <c r="GT122" s="28"/>
      <c r="GU122" s="28"/>
      <c r="GV122" s="28"/>
      <c r="GW122" s="28"/>
      <c r="GX122" s="28"/>
      <c r="GY122" s="28"/>
      <c r="GZ122" s="28"/>
      <c r="HA122" s="28"/>
      <c r="HB122" s="28"/>
      <c r="HC122" s="28"/>
      <c r="HD122" s="28"/>
      <c r="HE122" s="28"/>
      <c r="HF122" s="28"/>
      <c r="HG122" s="28"/>
      <c r="HH122" s="28"/>
      <c r="HI122" s="28"/>
      <c r="HJ122" s="28"/>
      <c r="HK122" s="28"/>
      <c r="HL122" s="28"/>
      <c r="HM122" s="28"/>
      <c r="HN122" s="28"/>
      <c r="HO122" s="28"/>
      <c r="HP122" s="28"/>
      <c r="HQ122" s="28"/>
      <c r="HR122" s="28"/>
      <c r="HS122" s="28"/>
      <c r="HT122" s="28"/>
      <c r="HU122" s="28"/>
      <c r="HV122" s="28"/>
      <c r="HW122" s="28"/>
      <c r="HX122" s="28"/>
      <c r="HY122" s="28"/>
      <c r="HZ122" s="28"/>
      <c r="IA122" s="28"/>
      <c r="IB122" s="28"/>
      <c r="IC122" s="28"/>
      <c r="ID122" s="28"/>
      <c r="IE122" s="28"/>
      <c r="IF122" s="28"/>
      <c r="IG122" s="28"/>
      <c r="IH122" s="28"/>
      <c r="II122" s="28"/>
      <c r="IJ122" s="28"/>
      <c r="IK122" s="28"/>
      <c r="IL122" s="28"/>
      <c r="IM122" s="28"/>
      <c r="IN122" s="28"/>
      <c r="IO122" s="28"/>
      <c r="IP122" s="28"/>
      <c r="IQ122" s="28"/>
      <c r="IR122" s="28"/>
      <c r="IS122" s="28"/>
      <c r="IT122" s="28"/>
      <c r="IU122" s="28"/>
      <c r="IV122" s="28"/>
      <c r="IW122" s="28"/>
    </row>
    <row r="123" customFormat="false" ht="15" hidden="false" customHeight="false" outlineLevel="0" collapsed="false">
      <c r="A123" s="108" t="n">
        <v>554</v>
      </c>
      <c r="B123" s="109" t="n">
        <v>52506500</v>
      </c>
      <c r="C123" s="0" t="s">
        <v>159</v>
      </c>
      <c r="D123" s="120"/>
      <c r="E123" s="120"/>
      <c r="F123" s="158"/>
      <c r="G123" s="158"/>
      <c r="H123" s="158"/>
      <c r="I123" s="158"/>
      <c r="J123" s="158"/>
      <c r="K123" s="158"/>
      <c r="L123" s="158"/>
      <c r="M123" s="158"/>
      <c r="N123" s="111"/>
      <c r="O123" s="111"/>
      <c r="P123" s="111"/>
      <c r="Q123" s="111"/>
      <c r="R123" s="107"/>
      <c r="S123" s="107"/>
      <c r="T123" s="107"/>
    </row>
    <row r="124" customFormat="false" ht="15" hidden="false" customHeight="false" outlineLevel="0" collapsed="false">
      <c r="A124" s="117"/>
      <c r="B124" s="118"/>
      <c r="C124" s="96" t="s">
        <v>78</v>
      </c>
      <c r="D124" s="100" t="n">
        <v>0</v>
      </c>
      <c r="E124" s="100" t="n">
        <v>0</v>
      </c>
      <c r="F124" s="119" t="n">
        <v>0</v>
      </c>
      <c r="G124" s="119" t="n">
        <v>0</v>
      </c>
      <c r="H124" s="119" t="n">
        <v>0</v>
      </c>
      <c r="I124" s="119" t="n">
        <v>0</v>
      </c>
      <c r="J124" s="119" t="n">
        <v>0</v>
      </c>
      <c r="K124" s="119" t="n">
        <v>0</v>
      </c>
      <c r="L124" s="119" t="n">
        <v>0</v>
      </c>
      <c r="M124" s="119" t="n">
        <v>0</v>
      </c>
      <c r="N124" s="119" t="n">
        <v>0</v>
      </c>
      <c r="O124" s="119" t="n">
        <v>0</v>
      </c>
      <c r="P124" s="119" t="n">
        <v>0</v>
      </c>
      <c r="Q124" s="119" t="n">
        <v>0</v>
      </c>
      <c r="R124" s="81" t="n">
        <f aca="false">SUM(F124:Q124)</f>
        <v>0</v>
      </c>
      <c r="S124" s="120" t="n">
        <f aca="false">ROUND(R124*1.05,0)</f>
        <v>0</v>
      </c>
      <c r="T124" s="120" t="n">
        <f aca="false">ROUND(S124*1.05,0)</f>
        <v>0</v>
      </c>
      <c r="U124" s="96"/>
      <c r="V124" s="96"/>
      <c r="W124" s="96"/>
      <c r="X124" s="96"/>
      <c r="Y124" s="96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  <c r="GQ124" s="96"/>
      <c r="GR124" s="96"/>
      <c r="GS124" s="96"/>
      <c r="GT124" s="96"/>
      <c r="GU124" s="96"/>
      <c r="GV124" s="96"/>
      <c r="GW124" s="96"/>
      <c r="GX124" s="96"/>
      <c r="GY124" s="96"/>
      <c r="GZ124" s="96"/>
      <c r="HA124" s="96"/>
      <c r="HB124" s="96"/>
      <c r="HC124" s="96"/>
      <c r="HD124" s="96"/>
      <c r="HE124" s="96"/>
      <c r="HF124" s="96"/>
      <c r="HG124" s="96"/>
      <c r="HH124" s="96"/>
      <c r="HI124" s="96"/>
      <c r="HJ124" s="96"/>
      <c r="HK124" s="96"/>
      <c r="HL124" s="96"/>
      <c r="HM124" s="96"/>
      <c r="HN124" s="96"/>
      <c r="HO124" s="96"/>
      <c r="HP124" s="96"/>
      <c r="HQ124" s="96"/>
      <c r="HR124" s="96"/>
      <c r="HS124" s="96"/>
      <c r="HT124" s="96"/>
      <c r="HU124" s="96"/>
      <c r="HV124" s="96"/>
      <c r="HW124" s="96"/>
      <c r="HX124" s="96"/>
      <c r="HY124" s="96"/>
      <c r="HZ124" s="96"/>
      <c r="IA124" s="96"/>
      <c r="IB124" s="96"/>
      <c r="IC124" s="96"/>
      <c r="ID124" s="96"/>
      <c r="IE124" s="96"/>
      <c r="IF124" s="96"/>
      <c r="IG124" s="96"/>
      <c r="IH124" s="96"/>
      <c r="II124" s="96"/>
      <c r="IJ124" s="96"/>
      <c r="IK124" s="96"/>
      <c r="IL124" s="96"/>
      <c r="IM124" s="96"/>
      <c r="IN124" s="96"/>
      <c r="IO124" s="96"/>
      <c r="IP124" s="96"/>
      <c r="IQ124" s="96"/>
      <c r="IR124" s="96"/>
      <c r="IS124" s="96"/>
      <c r="IT124" s="96"/>
      <c r="IU124" s="96"/>
      <c r="IV124" s="96"/>
      <c r="IW124" s="96"/>
    </row>
    <row r="125" customFormat="false" ht="15" hidden="false" customHeight="false" outlineLevel="0" collapsed="false">
      <c r="A125" s="117"/>
      <c r="B125" s="118"/>
      <c r="C125" s="96" t="s">
        <v>78</v>
      </c>
      <c r="D125" s="121" t="n">
        <v>0</v>
      </c>
      <c r="E125" s="121" t="n">
        <v>0</v>
      </c>
      <c r="F125" s="122" t="n">
        <v>0</v>
      </c>
      <c r="G125" s="122" t="n">
        <v>0</v>
      </c>
      <c r="H125" s="122" t="n">
        <v>0</v>
      </c>
      <c r="I125" s="122" t="n">
        <v>0</v>
      </c>
      <c r="J125" s="122" t="n">
        <v>0</v>
      </c>
      <c r="K125" s="122" t="n">
        <v>0</v>
      </c>
      <c r="L125" s="122" t="n">
        <v>0</v>
      </c>
      <c r="M125" s="122" t="n">
        <v>0</v>
      </c>
      <c r="N125" s="122" t="n">
        <v>0</v>
      </c>
      <c r="O125" s="122" t="n">
        <v>0</v>
      </c>
      <c r="P125" s="122" t="n">
        <v>0</v>
      </c>
      <c r="Q125" s="122" t="n">
        <v>0</v>
      </c>
      <c r="R125" s="123" t="n">
        <f aca="false">SUM(F125:Q125)</f>
        <v>0</v>
      </c>
      <c r="S125" s="133" t="n">
        <f aca="false">ROUND(R125*1.05,0)</f>
        <v>0</v>
      </c>
      <c r="T125" s="133" t="n">
        <f aca="false">ROUND(S125*1.05,0)</f>
        <v>0</v>
      </c>
      <c r="U125" s="96"/>
      <c r="V125" s="96"/>
      <c r="W125" s="96"/>
      <c r="X125" s="96"/>
      <c r="Y125" s="96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  <c r="GQ125" s="96"/>
      <c r="GR125" s="96"/>
      <c r="GS125" s="96"/>
      <c r="GT125" s="96"/>
      <c r="GU125" s="96"/>
      <c r="GV125" s="96"/>
      <c r="GW125" s="96"/>
      <c r="GX125" s="96"/>
      <c r="GY125" s="96"/>
      <c r="GZ125" s="96"/>
      <c r="HA125" s="96"/>
      <c r="HB125" s="96"/>
      <c r="HC125" s="96"/>
      <c r="HD125" s="96"/>
      <c r="HE125" s="96"/>
      <c r="HF125" s="96"/>
      <c r="HG125" s="96"/>
      <c r="HH125" s="96"/>
      <c r="HI125" s="96"/>
      <c r="HJ125" s="96"/>
      <c r="HK125" s="96"/>
      <c r="HL125" s="96"/>
      <c r="HM125" s="96"/>
      <c r="HN125" s="96"/>
      <c r="HO125" s="96"/>
      <c r="HP125" s="96"/>
      <c r="HQ125" s="96"/>
      <c r="HR125" s="96"/>
      <c r="HS125" s="96"/>
      <c r="HT125" s="96"/>
      <c r="HU125" s="96"/>
      <c r="HV125" s="96"/>
      <c r="HW125" s="96"/>
      <c r="HX125" s="96"/>
      <c r="HY125" s="96"/>
      <c r="HZ125" s="96"/>
      <c r="IA125" s="96"/>
      <c r="IB125" s="96"/>
      <c r="IC125" s="96"/>
      <c r="ID125" s="96"/>
      <c r="IE125" s="96"/>
      <c r="IF125" s="96"/>
      <c r="IG125" s="96"/>
      <c r="IH125" s="96"/>
      <c r="II125" s="96"/>
      <c r="IJ125" s="96"/>
      <c r="IK125" s="96"/>
      <c r="IL125" s="96"/>
      <c r="IM125" s="96"/>
      <c r="IN125" s="96"/>
      <c r="IO125" s="96"/>
      <c r="IP125" s="96"/>
      <c r="IQ125" s="96"/>
      <c r="IR125" s="96"/>
      <c r="IS125" s="96"/>
      <c r="IT125" s="96"/>
      <c r="IU125" s="96"/>
      <c r="IV125" s="96"/>
      <c r="IW125" s="96"/>
    </row>
    <row r="126" customFormat="false" ht="15" hidden="false" customHeight="false" outlineLevel="0" collapsed="false">
      <c r="A126" s="124"/>
      <c r="B126" s="125"/>
      <c r="C126" s="28" t="s">
        <v>66</v>
      </c>
      <c r="D126" s="134" t="n">
        <f aca="false">SUM(D124:D125)</f>
        <v>0</v>
      </c>
      <c r="E126" s="134" t="n">
        <f aca="false">SUM(E124:E125)</f>
        <v>0</v>
      </c>
      <c r="F126" s="28" t="n">
        <f aca="false">SUM(F124:F125)</f>
        <v>0</v>
      </c>
      <c r="G126" s="28" t="n">
        <f aca="false">SUM(G124:G125)</f>
        <v>0</v>
      </c>
      <c r="H126" s="28" t="n">
        <f aca="false">SUM(H124:H125)</f>
        <v>0</v>
      </c>
      <c r="I126" s="28" t="n">
        <f aca="false">SUM(I124:I125)</f>
        <v>0</v>
      </c>
      <c r="J126" s="28" t="n">
        <f aca="false">SUM(J124:J125)</f>
        <v>0</v>
      </c>
      <c r="K126" s="28" t="n">
        <f aca="false">SUM(K124:K125)</f>
        <v>0</v>
      </c>
      <c r="L126" s="28" t="n">
        <f aca="false">SUM(L124:L125)</f>
        <v>0</v>
      </c>
      <c r="M126" s="28" t="n">
        <f aca="false">SUM(M124:M125)</f>
        <v>0</v>
      </c>
      <c r="N126" s="28" t="n">
        <f aca="false">SUM(N124:N125)</f>
        <v>0</v>
      </c>
      <c r="O126" s="28" t="n">
        <f aca="false">SUM(O124:O125)</f>
        <v>0</v>
      </c>
      <c r="P126" s="28" t="n">
        <f aca="false">SUM(P124:P125)</f>
        <v>0</v>
      </c>
      <c r="Q126" s="28" t="n">
        <f aca="false">SUM(Q124:Q125)</f>
        <v>0</v>
      </c>
      <c r="R126" s="135" t="n">
        <f aca="false">SUM(F126:Q126)</f>
        <v>0</v>
      </c>
      <c r="S126" s="135" t="n">
        <f aca="false">SUM(S124:S125)</f>
        <v>0</v>
      </c>
      <c r="T126" s="135" t="n">
        <f aca="false">SUM(T124:T125)</f>
        <v>0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28"/>
      <c r="EA126" s="28"/>
      <c r="EB126" s="28"/>
      <c r="EC126" s="28"/>
      <c r="ED126" s="28"/>
      <c r="EE126" s="28"/>
      <c r="EF126" s="28"/>
      <c r="EG126" s="28"/>
      <c r="EH126" s="28"/>
      <c r="EI126" s="28"/>
      <c r="EJ126" s="28"/>
      <c r="EK126" s="28"/>
      <c r="EL126" s="28"/>
      <c r="EM126" s="28"/>
      <c r="EN126" s="28"/>
      <c r="EO126" s="28"/>
      <c r="EP126" s="28"/>
      <c r="EQ126" s="28"/>
      <c r="ER126" s="28"/>
      <c r="ES126" s="28"/>
      <c r="ET126" s="28"/>
      <c r="EU126" s="28"/>
      <c r="EV126" s="28"/>
      <c r="EW126" s="28"/>
      <c r="EX126" s="28"/>
      <c r="EY126" s="28"/>
      <c r="EZ126" s="28"/>
      <c r="FA126" s="28"/>
      <c r="FB126" s="28"/>
      <c r="FC126" s="28"/>
      <c r="FD126" s="28"/>
      <c r="FE126" s="28"/>
      <c r="FF126" s="28"/>
      <c r="FG126" s="28"/>
      <c r="FH126" s="28"/>
      <c r="FI126" s="28"/>
      <c r="FJ126" s="28"/>
      <c r="FK126" s="28"/>
      <c r="FL126" s="28"/>
      <c r="FM126" s="28"/>
      <c r="FN126" s="28"/>
      <c r="FO126" s="28"/>
      <c r="FP126" s="28"/>
      <c r="FQ126" s="28"/>
      <c r="FR126" s="28"/>
      <c r="FS126" s="28"/>
      <c r="FT126" s="28"/>
      <c r="FU126" s="28"/>
      <c r="FV126" s="28"/>
      <c r="FW126" s="28"/>
      <c r="FX126" s="28"/>
      <c r="FY126" s="28"/>
      <c r="FZ126" s="28"/>
      <c r="GA126" s="28"/>
      <c r="GB126" s="28"/>
      <c r="GC126" s="28"/>
      <c r="GD126" s="28"/>
      <c r="GE126" s="28"/>
      <c r="GF126" s="28"/>
      <c r="GG126" s="28"/>
      <c r="GH126" s="28"/>
      <c r="GI126" s="28"/>
      <c r="GJ126" s="28"/>
      <c r="GK126" s="28"/>
      <c r="GL126" s="28"/>
      <c r="GM126" s="28"/>
      <c r="GN126" s="28"/>
      <c r="GO126" s="28"/>
      <c r="GP126" s="28"/>
      <c r="GQ126" s="28"/>
      <c r="GR126" s="28"/>
      <c r="GS126" s="28"/>
      <c r="GT126" s="28"/>
      <c r="GU126" s="28"/>
      <c r="GV126" s="28"/>
      <c r="GW126" s="28"/>
      <c r="GX126" s="28"/>
      <c r="GY126" s="28"/>
      <c r="GZ126" s="28"/>
      <c r="HA126" s="28"/>
      <c r="HB126" s="28"/>
      <c r="HC126" s="28"/>
      <c r="HD126" s="28"/>
      <c r="HE126" s="28"/>
      <c r="HF126" s="28"/>
      <c r="HG126" s="28"/>
      <c r="HH126" s="28"/>
      <c r="HI126" s="28"/>
      <c r="HJ126" s="28"/>
      <c r="HK126" s="28"/>
      <c r="HL126" s="28"/>
      <c r="HM126" s="28"/>
      <c r="HN126" s="28"/>
      <c r="HO126" s="28"/>
      <c r="HP126" s="28"/>
      <c r="HQ126" s="28"/>
      <c r="HR126" s="28"/>
      <c r="HS126" s="28"/>
      <c r="HT126" s="28"/>
      <c r="HU126" s="28"/>
      <c r="HV126" s="28"/>
      <c r="HW126" s="28"/>
      <c r="HX126" s="28"/>
      <c r="HY126" s="28"/>
      <c r="HZ126" s="28"/>
      <c r="IA126" s="28"/>
      <c r="IB126" s="28"/>
      <c r="IC126" s="28"/>
      <c r="ID126" s="28"/>
      <c r="IE126" s="28"/>
      <c r="IF126" s="28"/>
      <c r="IG126" s="28"/>
      <c r="IH126" s="28"/>
      <c r="II126" s="28"/>
      <c r="IJ126" s="28"/>
      <c r="IK126" s="28"/>
      <c r="IL126" s="28"/>
      <c r="IM126" s="28"/>
      <c r="IN126" s="28"/>
      <c r="IO126" s="28"/>
      <c r="IP126" s="28"/>
      <c r="IQ126" s="28"/>
      <c r="IR126" s="28"/>
      <c r="IS126" s="28"/>
      <c r="IT126" s="28"/>
      <c r="IU126" s="28"/>
      <c r="IV126" s="28"/>
      <c r="IW126" s="28"/>
    </row>
    <row r="127" customFormat="false" ht="15" hidden="false" customHeight="false" outlineLevel="0" collapsed="false">
      <c r="A127" s="129" t="s">
        <v>160</v>
      </c>
      <c r="B127" s="109" t="n">
        <v>52507000</v>
      </c>
      <c r="C127" s="0" t="s">
        <v>161</v>
      </c>
      <c r="D127" s="100"/>
      <c r="E127" s="100"/>
      <c r="F127" s="110"/>
      <c r="G127" s="111"/>
      <c r="H127" s="111"/>
      <c r="I127" s="111"/>
      <c r="J127" s="111"/>
      <c r="K127" s="111"/>
      <c r="L127" s="111"/>
      <c r="M127" s="111"/>
      <c r="N127" s="111"/>
      <c r="O127" s="111"/>
      <c r="P127" s="111"/>
      <c r="Q127" s="111"/>
      <c r="R127" s="107"/>
      <c r="S127" s="107"/>
      <c r="T127" s="107"/>
    </row>
    <row r="128" customFormat="false" ht="15" hidden="false" customHeight="false" outlineLevel="0" collapsed="false">
      <c r="A128" s="117"/>
      <c r="B128" s="118"/>
      <c r="C128" s="96" t="s">
        <v>78</v>
      </c>
      <c r="D128" s="100" t="n">
        <v>3000</v>
      </c>
      <c r="E128" s="100" t="n">
        <v>5770</v>
      </c>
      <c r="F128" s="119" t="n">
        <f aca="false">3090/12</f>
        <v>257.5</v>
      </c>
      <c r="G128" s="119" t="n">
        <v>257.5</v>
      </c>
      <c r="H128" s="119" t="n">
        <v>257.5</v>
      </c>
      <c r="I128" s="119" t="n">
        <v>257.5</v>
      </c>
      <c r="J128" s="119" t="n">
        <v>257.5</v>
      </c>
      <c r="K128" s="119" t="n">
        <v>257.5</v>
      </c>
      <c r="L128" s="119" t="n">
        <v>257.5</v>
      </c>
      <c r="M128" s="119" t="n">
        <v>257.5</v>
      </c>
      <c r="N128" s="119" t="n">
        <v>257.5</v>
      </c>
      <c r="O128" s="119" t="n">
        <v>257.5</v>
      </c>
      <c r="P128" s="119" t="n">
        <v>257.5</v>
      </c>
      <c r="Q128" s="119" t="n">
        <v>257.5</v>
      </c>
      <c r="R128" s="81" t="n">
        <f aca="false">SUM(F128:Q128)</f>
        <v>3090</v>
      </c>
      <c r="S128" s="120" t="n">
        <v>3183</v>
      </c>
      <c r="T128" s="120" t="n">
        <f aca="false">ROUND(S128*1.05,0)</f>
        <v>3342</v>
      </c>
      <c r="U128" s="96"/>
      <c r="V128" s="96"/>
      <c r="W128" s="96"/>
      <c r="X128" s="96"/>
      <c r="Y128" s="96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  <c r="GQ128" s="96"/>
      <c r="GR128" s="96"/>
      <c r="GS128" s="96"/>
      <c r="GT128" s="96"/>
      <c r="GU128" s="96"/>
      <c r="GV128" s="96"/>
      <c r="GW128" s="96"/>
      <c r="GX128" s="96"/>
      <c r="GY128" s="96"/>
      <c r="GZ128" s="96"/>
      <c r="HA128" s="96"/>
      <c r="HB128" s="96"/>
      <c r="HC128" s="96"/>
      <c r="HD128" s="96"/>
      <c r="HE128" s="96"/>
      <c r="HF128" s="96"/>
      <c r="HG128" s="96"/>
      <c r="HH128" s="96"/>
      <c r="HI128" s="96"/>
      <c r="HJ128" s="96"/>
      <c r="HK128" s="96"/>
      <c r="HL128" s="96"/>
      <c r="HM128" s="96"/>
      <c r="HN128" s="96"/>
      <c r="HO128" s="96"/>
      <c r="HP128" s="96"/>
      <c r="HQ128" s="96"/>
      <c r="HR128" s="96"/>
      <c r="HS128" s="96"/>
      <c r="HT128" s="96"/>
      <c r="HU128" s="96"/>
      <c r="HV128" s="96"/>
      <c r="HW128" s="96"/>
      <c r="HX128" s="96"/>
      <c r="HY128" s="96"/>
      <c r="HZ128" s="96"/>
      <c r="IA128" s="96"/>
      <c r="IB128" s="96"/>
      <c r="IC128" s="96"/>
      <c r="ID128" s="96"/>
      <c r="IE128" s="96"/>
      <c r="IF128" s="96"/>
      <c r="IG128" s="96"/>
      <c r="IH128" s="96"/>
      <c r="II128" s="96"/>
      <c r="IJ128" s="96"/>
      <c r="IK128" s="96"/>
      <c r="IL128" s="96"/>
      <c r="IM128" s="96"/>
      <c r="IN128" s="96"/>
      <c r="IO128" s="96"/>
      <c r="IP128" s="96"/>
      <c r="IQ128" s="96"/>
      <c r="IR128" s="96"/>
      <c r="IS128" s="96"/>
      <c r="IT128" s="96"/>
      <c r="IU128" s="96"/>
      <c r="IV128" s="96"/>
      <c r="IW128" s="96"/>
    </row>
    <row r="129" customFormat="false" ht="15" hidden="false" customHeight="false" outlineLevel="0" collapsed="false">
      <c r="A129" s="117"/>
      <c r="B129" s="118"/>
      <c r="C129" s="96" t="s">
        <v>78</v>
      </c>
      <c r="D129" s="121" t="n">
        <v>0</v>
      </c>
      <c r="E129" s="121" t="n">
        <v>0</v>
      </c>
      <c r="F129" s="122" t="n">
        <v>0</v>
      </c>
      <c r="G129" s="122" t="n">
        <v>0</v>
      </c>
      <c r="H129" s="122" t="n">
        <v>0</v>
      </c>
      <c r="I129" s="122" t="n">
        <v>0</v>
      </c>
      <c r="J129" s="122" t="n">
        <v>0</v>
      </c>
      <c r="K129" s="122" t="n">
        <v>0</v>
      </c>
      <c r="L129" s="122" t="n">
        <v>0</v>
      </c>
      <c r="M129" s="122" t="n">
        <v>0</v>
      </c>
      <c r="N129" s="122" t="n">
        <v>0</v>
      </c>
      <c r="O129" s="122" t="n">
        <v>0</v>
      </c>
      <c r="P129" s="122" t="n">
        <v>0</v>
      </c>
      <c r="Q129" s="122" t="n">
        <v>0</v>
      </c>
      <c r="R129" s="123" t="n">
        <f aca="false">SUM(F129:Q129)</f>
        <v>0</v>
      </c>
      <c r="S129" s="133" t="n">
        <f aca="false">ROUND(R129*1.05,0)</f>
        <v>0</v>
      </c>
      <c r="T129" s="133" t="n">
        <f aca="false">ROUND(S129*1.05,0)</f>
        <v>0</v>
      </c>
      <c r="U129" s="96"/>
      <c r="V129" s="96"/>
      <c r="W129" s="96"/>
      <c r="X129" s="96"/>
      <c r="Y129" s="96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  <c r="GQ129" s="96"/>
      <c r="GR129" s="96"/>
      <c r="GS129" s="96"/>
      <c r="GT129" s="96"/>
      <c r="GU129" s="96"/>
      <c r="GV129" s="96"/>
      <c r="GW129" s="96"/>
      <c r="GX129" s="96"/>
      <c r="GY129" s="96"/>
      <c r="GZ129" s="96"/>
      <c r="HA129" s="96"/>
      <c r="HB129" s="96"/>
      <c r="HC129" s="96"/>
      <c r="HD129" s="96"/>
      <c r="HE129" s="96"/>
      <c r="HF129" s="96"/>
      <c r="HG129" s="96"/>
      <c r="HH129" s="96"/>
      <c r="HI129" s="96"/>
      <c r="HJ129" s="96"/>
      <c r="HK129" s="96"/>
      <c r="HL129" s="96"/>
      <c r="HM129" s="96"/>
      <c r="HN129" s="96"/>
      <c r="HO129" s="96"/>
      <c r="HP129" s="96"/>
      <c r="HQ129" s="96"/>
      <c r="HR129" s="96"/>
      <c r="HS129" s="96"/>
      <c r="HT129" s="96"/>
      <c r="HU129" s="96"/>
      <c r="HV129" s="96"/>
      <c r="HW129" s="96"/>
      <c r="HX129" s="96"/>
      <c r="HY129" s="96"/>
      <c r="HZ129" s="96"/>
      <c r="IA129" s="96"/>
      <c r="IB129" s="96"/>
      <c r="IC129" s="96"/>
      <c r="ID129" s="96"/>
      <c r="IE129" s="96"/>
      <c r="IF129" s="96"/>
      <c r="IG129" s="96"/>
      <c r="IH129" s="96"/>
      <c r="II129" s="96"/>
      <c r="IJ129" s="96"/>
      <c r="IK129" s="96"/>
      <c r="IL129" s="96"/>
      <c r="IM129" s="96"/>
      <c r="IN129" s="96"/>
      <c r="IO129" s="96"/>
      <c r="IP129" s="96"/>
      <c r="IQ129" s="96"/>
      <c r="IR129" s="96"/>
      <c r="IS129" s="96"/>
      <c r="IT129" s="96"/>
      <c r="IU129" s="96"/>
      <c r="IV129" s="96"/>
      <c r="IW129" s="96"/>
    </row>
    <row r="130" customFormat="false" ht="15" hidden="false" customHeight="false" outlineLevel="0" collapsed="false">
      <c r="A130" s="124"/>
      <c r="B130" s="125"/>
      <c r="C130" s="28" t="s">
        <v>66</v>
      </c>
      <c r="D130" s="134" t="n">
        <f aca="false">SUM(D128:D129)</f>
        <v>3000</v>
      </c>
      <c r="E130" s="134" t="n">
        <f aca="false">SUM(E128:E129)</f>
        <v>5770</v>
      </c>
      <c r="F130" s="28" t="n">
        <f aca="false">SUM(F128:F129)</f>
        <v>257.5</v>
      </c>
      <c r="G130" s="28" t="n">
        <f aca="false">SUM(G128:G129)</f>
        <v>257.5</v>
      </c>
      <c r="H130" s="28" t="n">
        <f aca="false">SUM(H128:H129)</f>
        <v>257.5</v>
      </c>
      <c r="I130" s="28" t="n">
        <f aca="false">SUM(I128:I129)</f>
        <v>257.5</v>
      </c>
      <c r="J130" s="28" t="n">
        <f aca="false">SUM(J128:J129)</f>
        <v>257.5</v>
      </c>
      <c r="K130" s="28" t="n">
        <f aca="false">SUM(K128:K129)</f>
        <v>257.5</v>
      </c>
      <c r="L130" s="28" t="n">
        <f aca="false">SUM(L128:L129)</f>
        <v>257.5</v>
      </c>
      <c r="M130" s="28" t="n">
        <f aca="false">SUM(M128:M129)</f>
        <v>257.5</v>
      </c>
      <c r="N130" s="28" t="n">
        <f aca="false">SUM(N128:N129)</f>
        <v>257.5</v>
      </c>
      <c r="O130" s="28" t="n">
        <f aca="false">SUM(O128:O129)</f>
        <v>257.5</v>
      </c>
      <c r="P130" s="28" t="n">
        <f aca="false">SUM(P128:P129)</f>
        <v>257.5</v>
      </c>
      <c r="Q130" s="28" t="n">
        <f aca="false">SUM(Q128:Q129)</f>
        <v>257.5</v>
      </c>
      <c r="R130" s="135" t="n">
        <f aca="false">SUM(F130:Q130)</f>
        <v>3090</v>
      </c>
      <c r="S130" s="135" t="n">
        <f aca="false">SUM(S128:S129)</f>
        <v>3183</v>
      </c>
      <c r="T130" s="135" t="n">
        <f aca="false">SUM(T128:T129)</f>
        <v>3342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  <c r="FF130" s="28"/>
      <c r="FG130" s="28"/>
      <c r="FH130" s="28"/>
      <c r="FI130" s="28"/>
      <c r="FJ130" s="28"/>
      <c r="FK130" s="28"/>
      <c r="FL130" s="28"/>
      <c r="FM130" s="28"/>
      <c r="FN130" s="28"/>
      <c r="FO130" s="28"/>
      <c r="FP130" s="28"/>
      <c r="FQ130" s="28"/>
      <c r="FR130" s="28"/>
      <c r="FS130" s="28"/>
      <c r="FT130" s="28"/>
      <c r="FU130" s="28"/>
      <c r="FV130" s="28"/>
      <c r="FW130" s="28"/>
      <c r="FX130" s="28"/>
      <c r="FY130" s="28"/>
      <c r="FZ130" s="28"/>
      <c r="GA130" s="28"/>
      <c r="GB130" s="28"/>
      <c r="GC130" s="28"/>
      <c r="GD130" s="28"/>
      <c r="GE130" s="28"/>
      <c r="GF130" s="28"/>
      <c r="GG130" s="28"/>
      <c r="GH130" s="28"/>
      <c r="GI130" s="28"/>
      <c r="GJ130" s="28"/>
      <c r="GK130" s="28"/>
      <c r="GL130" s="28"/>
      <c r="GM130" s="28"/>
      <c r="GN130" s="28"/>
      <c r="GO130" s="28"/>
      <c r="GP130" s="28"/>
      <c r="GQ130" s="28"/>
      <c r="GR130" s="28"/>
      <c r="GS130" s="28"/>
      <c r="GT130" s="28"/>
      <c r="GU130" s="28"/>
      <c r="GV130" s="28"/>
      <c r="GW130" s="28"/>
      <c r="GX130" s="28"/>
      <c r="GY130" s="28"/>
      <c r="GZ130" s="28"/>
      <c r="HA130" s="28"/>
      <c r="HB130" s="28"/>
      <c r="HC130" s="28"/>
      <c r="HD130" s="28"/>
      <c r="HE130" s="28"/>
      <c r="HF130" s="28"/>
      <c r="HG130" s="28"/>
      <c r="HH130" s="28"/>
      <c r="HI130" s="28"/>
      <c r="HJ130" s="28"/>
      <c r="HK130" s="28"/>
      <c r="HL130" s="28"/>
      <c r="HM130" s="28"/>
      <c r="HN130" s="28"/>
      <c r="HO130" s="28"/>
      <c r="HP130" s="28"/>
      <c r="HQ130" s="28"/>
      <c r="HR130" s="28"/>
      <c r="HS130" s="28"/>
      <c r="HT130" s="28"/>
      <c r="HU130" s="28"/>
      <c r="HV130" s="28"/>
      <c r="HW130" s="28"/>
      <c r="HX130" s="28"/>
      <c r="HY130" s="28"/>
      <c r="HZ130" s="28"/>
      <c r="IA130" s="28"/>
      <c r="IB130" s="28"/>
      <c r="IC130" s="28"/>
      <c r="ID130" s="28"/>
      <c r="IE130" s="28"/>
      <c r="IF130" s="28"/>
      <c r="IG130" s="28"/>
      <c r="IH130" s="28"/>
      <c r="II130" s="28"/>
      <c r="IJ130" s="28"/>
      <c r="IK130" s="28"/>
      <c r="IL130" s="28"/>
      <c r="IM130" s="28"/>
      <c r="IN130" s="28"/>
      <c r="IO130" s="28"/>
      <c r="IP130" s="28"/>
      <c r="IQ130" s="28"/>
      <c r="IR130" s="28"/>
      <c r="IS130" s="28"/>
      <c r="IT130" s="28"/>
      <c r="IU130" s="28"/>
      <c r="IV130" s="28"/>
      <c r="IW130" s="28"/>
    </row>
    <row r="131" customFormat="false" ht="15" hidden="false" customHeight="false" outlineLevel="0" collapsed="false">
      <c r="A131" s="129" t="n">
        <v>203</v>
      </c>
      <c r="B131" s="109" t="n">
        <v>52507100</v>
      </c>
      <c r="C131" s="0" t="s">
        <v>162</v>
      </c>
      <c r="D131" s="100"/>
      <c r="E131" s="100"/>
      <c r="F131" s="110"/>
      <c r="G131" s="111"/>
      <c r="H131" s="111"/>
      <c r="I131" s="111"/>
      <c r="J131" s="111"/>
      <c r="K131" s="111"/>
      <c r="L131" s="111"/>
      <c r="M131" s="111"/>
      <c r="N131" s="111"/>
      <c r="O131" s="111"/>
      <c r="P131" s="111"/>
      <c r="Q131" s="111"/>
      <c r="R131" s="107"/>
      <c r="S131" s="107"/>
      <c r="T131" s="107"/>
    </row>
    <row r="132" customFormat="false" ht="15" hidden="false" customHeight="false" outlineLevel="0" collapsed="false">
      <c r="A132" s="117"/>
      <c r="B132" s="118"/>
      <c r="C132" s="96" t="s">
        <v>78</v>
      </c>
      <c r="D132" s="100" t="n">
        <v>0</v>
      </c>
      <c r="E132" s="100" t="n">
        <v>0</v>
      </c>
      <c r="F132" s="119" t="n">
        <v>0</v>
      </c>
      <c r="G132" s="119" t="n">
        <v>0</v>
      </c>
      <c r="H132" s="119" t="n">
        <v>0</v>
      </c>
      <c r="I132" s="119" t="n">
        <v>0</v>
      </c>
      <c r="J132" s="119" t="n">
        <v>0</v>
      </c>
      <c r="K132" s="119" t="n">
        <v>0</v>
      </c>
      <c r="L132" s="119" t="n">
        <v>0</v>
      </c>
      <c r="M132" s="119" t="n">
        <v>0</v>
      </c>
      <c r="N132" s="119" t="n">
        <v>0</v>
      </c>
      <c r="O132" s="119" t="n">
        <v>0</v>
      </c>
      <c r="P132" s="119" t="n">
        <v>0</v>
      </c>
      <c r="Q132" s="119" t="n">
        <v>0</v>
      </c>
      <c r="R132" s="81" t="n">
        <f aca="false">SUM(F132:Q132)</f>
        <v>0</v>
      </c>
      <c r="S132" s="120" t="n">
        <f aca="false">ROUND(R132*1.05,0)</f>
        <v>0</v>
      </c>
      <c r="T132" s="120" t="n">
        <f aca="false">ROUND(S132*1.05,0)</f>
        <v>0</v>
      </c>
      <c r="U132" s="96"/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  <c r="GQ132" s="96"/>
      <c r="GR132" s="96"/>
      <c r="GS132" s="96"/>
      <c r="GT132" s="96"/>
      <c r="GU132" s="96"/>
      <c r="GV132" s="96"/>
      <c r="GW132" s="96"/>
      <c r="GX132" s="96"/>
      <c r="GY132" s="96"/>
      <c r="GZ132" s="96"/>
      <c r="HA132" s="96"/>
      <c r="HB132" s="96"/>
      <c r="HC132" s="96"/>
      <c r="HD132" s="96"/>
      <c r="HE132" s="96"/>
      <c r="HF132" s="96"/>
      <c r="HG132" s="96"/>
      <c r="HH132" s="96"/>
      <c r="HI132" s="96"/>
      <c r="HJ132" s="96"/>
      <c r="HK132" s="96"/>
      <c r="HL132" s="96"/>
      <c r="HM132" s="96"/>
      <c r="HN132" s="96"/>
      <c r="HO132" s="96"/>
      <c r="HP132" s="96"/>
      <c r="HQ132" s="96"/>
      <c r="HR132" s="96"/>
      <c r="HS132" s="96"/>
      <c r="HT132" s="96"/>
      <c r="HU132" s="96"/>
      <c r="HV132" s="96"/>
      <c r="HW132" s="96"/>
      <c r="HX132" s="96"/>
      <c r="HY132" s="96"/>
      <c r="HZ132" s="96"/>
      <c r="IA132" s="96"/>
      <c r="IB132" s="96"/>
      <c r="IC132" s="96"/>
      <c r="ID132" s="96"/>
      <c r="IE132" s="96"/>
      <c r="IF132" s="96"/>
      <c r="IG132" s="96"/>
      <c r="IH132" s="96"/>
      <c r="II132" s="96"/>
      <c r="IJ132" s="96"/>
      <c r="IK132" s="96"/>
      <c r="IL132" s="96"/>
      <c r="IM132" s="96"/>
      <c r="IN132" s="96"/>
      <c r="IO132" s="96"/>
      <c r="IP132" s="96"/>
      <c r="IQ132" s="96"/>
      <c r="IR132" s="96"/>
      <c r="IS132" s="96"/>
      <c r="IT132" s="96"/>
      <c r="IU132" s="96"/>
      <c r="IV132" s="96"/>
      <c r="IW132" s="96"/>
    </row>
    <row r="133" customFormat="false" ht="15" hidden="false" customHeight="false" outlineLevel="0" collapsed="false">
      <c r="A133" s="117"/>
      <c r="B133" s="118"/>
      <c r="C133" s="96" t="s">
        <v>78</v>
      </c>
      <c r="D133" s="121" t="n">
        <v>0</v>
      </c>
      <c r="E133" s="121" t="n">
        <v>0</v>
      </c>
      <c r="F133" s="122" t="n">
        <v>0</v>
      </c>
      <c r="G133" s="122" t="n">
        <v>0</v>
      </c>
      <c r="H133" s="122" t="n">
        <v>0</v>
      </c>
      <c r="I133" s="122" t="n">
        <v>0</v>
      </c>
      <c r="J133" s="122" t="n">
        <v>0</v>
      </c>
      <c r="K133" s="122" t="n">
        <v>0</v>
      </c>
      <c r="L133" s="122" t="n">
        <v>0</v>
      </c>
      <c r="M133" s="122" t="n">
        <v>0</v>
      </c>
      <c r="N133" s="122" t="n">
        <v>0</v>
      </c>
      <c r="O133" s="122" t="n">
        <v>0</v>
      </c>
      <c r="P133" s="122" t="n">
        <v>0</v>
      </c>
      <c r="Q133" s="122" t="n">
        <v>0</v>
      </c>
      <c r="R133" s="123" t="n">
        <f aca="false">SUM(F133:Q133)</f>
        <v>0</v>
      </c>
      <c r="S133" s="133" t="n">
        <f aca="false">ROUND(R133*1.05,0)</f>
        <v>0</v>
      </c>
      <c r="T133" s="133" t="n">
        <f aca="false">ROUND(S133*1.05,0)</f>
        <v>0</v>
      </c>
      <c r="U133" s="96"/>
      <c r="V133" s="96"/>
      <c r="W133" s="96"/>
      <c r="X133" s="96"/>
      <c r="Y133" s="96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  <c r="GQ133" s="96"/>
      <c r="GR133" s="96"/>
      <c r="GS133" s="96"/>
      <c r="GT133" s="96"/>
      <c r="GU133" s="96"/>
      <c r="GV133" s="96"/>
      <c r="GW133" s="96"/>
      <c r="GX133" s="96"/>
      <c r="GY133" s="96"/>
      <c r="GZ133" s="96"/>
      <c r="HA133" s="96"/>
      <c r="HB133" s="96"/>
      <c r="HC133" s="96"/>
      <c r="HD133" s="96"/>
      <c r="HE133" s="96"/>
      <c r="HF133" s="96"/>
      <c r="HG133" s="96"/>
      <c r="HH133" s="96"/>
      <c r="HI133" s="96"/>
      <c r="HJ133" s="96"/>
      <c r="HK133" s="96"/>
      <c r="HL133" s="96"/>
      <c r="HM133" s="96"/>
      <c r="HN133" s="96"/>
      <c r="HO133" s="96"/>
      <c r="HP133" s="96"/>
      <c r="HQ133" s="96"/>
      <c r="HR133" s="96"/>
      <c r="HS133" s="96"/>
      <c r="HT133" s="96"/>
      <c r="HU133" s="96"/>
      <c r="HV133" s="96"/>
      <c r="HW133" s="96"/>
      <c r="HX133" s="96"/>
      <c r="HY133" s="96"/>
      <c r="HZ133" s="96"/>
      <c r="IA133" s="96"/>
      <c r="IB133" s="96"/>
      <c r="IC133" s="96"/>
      <c r="ID133" s="96"/>
      <c r="IE133" s="96"/>
      <c r="IF133" s="96"/>
      <c r="IG133" s="96"/>
      <c r="IH133" s="96"/>
      <c r="II133" s="96"/>
      <c r="IJ133" s="96"/>
      <c r="IK133" s="96"/>
      <c r="IL133" s="96"/>
      <c r="IM133" s="96"/>
      <c r="IN133" s="96"/>
      <c r="IO133" s="96"/>
      <c r="IP133" s="96"/>
      <c r="IQ133" s="96"/>
      <c r="IR133" s="96"/>
      <c r="IS133" s="96"/>
      <c r="IT133" s="96"/>
      <c r="IU133" s="96"/>
      <c r="IV133" s="96"/>
      <c r="IW133" s="96"/>
    </row>
    <row r="134" customFormat="false" ht="15" hidden="false" customHeight="false" outlineLevel="0" collapsed="false">
      <c r="A134" s="124"/>
      <c r="B134" s="125"/>
      <c r="C134" s="28" t="s">
        <v>66</v>
      </c>
      <c r="D134" s="134" t="n">
        <f aca="false">SUM(D132:D133)</f>
        <v>0</v>
      </c>
      <c r="E134" s="134" t="n">
        <f aca="false">SUM(E132:E133)</f>
        <v>0</v>
      </c>
      <c r="F134" s="28" t="n">
        <f aca="false">SUM(F132:F133)</f>
        <v>0</v>
      </c>
      <c r="G134" s="28" t="n">
        <f aca="false">SUM(G132:G133)</f>
        <v>0</v>
      </c>
      <c r="H134" s="28" t="n">
        <f aca="false">SUM(H132:H133)</f>
        <v>0</v>
      </c>
      <c r="I134" s="28" t="n">
        <f aca="false">SUM(I132:I133)</f>
        <v>0</v>
      </c>
      <c r="J134" s="28" t="n">
        <f aca="false">SUM(J132:J133)</f>
        <v>0</v>
      </c>
      <c r="K134" s="28" t="n">
        <f aca="false">SUM(K132:K133)</f>
        <v>0</v>
      </c>
      <c r="L134" s="28" t="n">
        <f aca="false">SUM(L132:L133)</f>
        <v>0</v>
      </c>
      <c r="M134" s="28" t="n">
        <f aca="false">SUM(M132:M133)</f>
        <v>0</v>
      </c>
      <c r="N134" s="28" t="n">
        <f aca="false">SUM(N132:N133)</f>
        <v>0</v>
      </c>
      <c r="O134" s="28" t="n">
        <f aca="false">SUM(O132:O133)</f>
        <v>0</v>
      </c>
      <c r="P134" s="28" t="n">
        <f aca="false">SUM(P132:P133)</f>
        <v>0</v>
      </c>
      <c r="Q134" s="28" t="n">
        <f aca="false">SUM(Q132:Q133)</f>
        <v>0</v>
      </c>
      <c r="R134" s="135" t="n">
        <f aca="false">SUM(F134:Q134)</f>
        <v>0</v>
      </c>
      <c r="S134" s="135" t="n">
        <f aca="false">SUM(S132:S133)</f>
        <v>0</v>
      </c>
      <c r="T134" s="135" t="n">
        <f aca="false">SUM(T132:T133)</f>
        <v>0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  <c r="FF134" s="28"/>
      <c r="FG134" s="28"/>
      <c r="FH134" s="28"/>
      <c r="FI134" s="28"/>
      <c r="FJ134" s="28"/>
      <c r="FK134" s="28"/>
      <c r="FL134" s="28"/>
      <c r="FM134" s="28"/>
      <c r="FN134" s="28"/>
      <c r="FO134" s="28"/>
      <c r="FP134" s="28"/>
      <c r="FQ134" s="28"/>
      <c r="FR134" s="28"/>
      <c r="FS134" s="28"/>
      <c r="FT134" s="28"/>
      <c r="FU134" s="28"/>
      <c r="FV134" s="28"/>
      <c r="FW134" s="28"/>
      <c r="FX134" s="28"/>
      <c r="FY134" s="28"/>
      <c r="FZ134" s="28"/>
      <c r="GA134" s="28"/>
      <c r="GB134" s="28"/>
      <c r="GC134" s="28"/>
      <c r="GD134" s="28"/>
      <c r="GE134" s="28"/>
      <c r="GF134" s="28"/>
      <c r="GG134" s="28"/>
      <c r="GH134" s="28"/>
      <c r="GI134" s="28"/>
      <c r="GJ134" s="28"/>
      <c r="GK134" s="28"/>
      <c r="GL134" s="28"/>
      <c r="GM134" s="28"/>
      <c r="GN134" s="28"/>
      <c r="GO134" s="28"/>
      <c r="GP134" s="28"/>
      <c r="GQ134" s="28"/>
      <c r="GR134" s="28"/>
      <c r="GS134" s="28"/>
      <c r="GT134" s="28"/>
      <c r="GU134" s="28"/>
      <c r="GV134" s="28"/>
      <c r="GW134" s="28"/>
      <c r="GX134" s="28"/>
      <c r="GY134" s="28"/>
      <c r="GZ134" s="28"/>
      <c r="HA134" s="28"/>
      <c r="HB134" s="28"/>
      <c r="HC134" s="28"/>
      <c r="HD134" s="28"/>
      <c r="HE134" s="28"/>
      <c r="HF134" s="28"/>
      <c r="HG134" s="28"/>
      <c r="HH134" s="28"/>
      <c r="HI134" s="28"/>
      <c r="HJ134" s="28"/>
      <c r="HK134" s="28"/>
      <c r="HL134" s="28"/>
      <c r="HM134" s="28"/>
      <c r="HN134" s="28"/>
      <c r="HO134" s="28"/>
      <c r="HP134" s="28"/>
      <c r="HQ134" s="28"/>
      <c r="HR134" s="28"/>
      <c r="HS134" s="28"/>
      <c r="HT134" s="28"/>
      <c r="HU134" s="28"/>
      <c r="HV134" s="28"/>
      <c r="HW134" s="28"/>
      <c r="HX134" s="28"/>
      <c r="HY134" s="28"/>
      <c r="HZ134" s="28"/>
      <c r="IA134" s="28"/>
      <c r="IB134" s="28"/>
      <c r="IC134" s="28"/>
      <c r="ID134" s="28"/>
      <c r="IE134" s="28"/>
      <c r="IF134" s="28"/>
      <c r="IG134" s="28"/>
      <c r="IH134" s="28"/>
      <c r="II134" s="28"/>
      <c r="IJ134" s="28"/>
      <c r="IK134" s="28"/>
      <c r="IL134" s="28"/>
      <c r="IM134" s="28"/>
      <c r="IN134" s="28"/>
      <c r="IO134" s="28"/>
      <c r="IP134" s="28"/>
      <c r="IQ134" s="28"/>
      <c r="IR134" s="28"/>
      <c r="IS134" s="28"/>
      <c r="IT134" s="28"/>
      <c r="IU134" s="28"/>
      <c r="IV134" s="28"/>
      <c r="IW134" s="28"/>
    </row>
    <row r="135" customFormat="false" ht="15" hidden="false" customHeight="false" outlineLevel="0" collapsed="false">
      <c r="A135" s="129" t="s">
        <v>163</v>
      </c>
      <c r="B135" s="109" t="n">
        <v>52507500</v>
      </c>
      <c r="C135" s="0" t="s">
        <v>164</v>
      </c>
      <c r="D135" s="100"/>
      <c r="E135" s="100"/>
      <c r="F135" s="110"/>
      <c r="G135" s="111"/>
      <c r="H135" s="111"/>
      <c r="I135" s="111"/>
      <c r="J135" s="111"/>
      <c r="K135" s="111"/>
      <c r="L135" s="111"/>
      <c r="M135" s="111"/>
      <c r="N135" s="111"/>
      <c r="O135" s="111"/>
      <c r="P135" s="111"/>
      <c r="Q135" s="111"/>
      <c r="R135" s="107"/>
      <c r="S135" s="107"/>
      <c r="T135" s="107"/>
    </row>
    <row r="136" customFormat="false" ht="15" hidden="false" customHeight="false" outlineLevel="0" collapsed="false">
      <c r="A136" s="117"/>
      <c r="B136" s="118"/>
      <c r="C136" s="96" t="s">
        <v>78</v>
      </c>
      <c r="D136" s="100" t="n">
        <v>60000</v>
      </c>
      <c r="E136" s="100" t="n">
        <v>21404</v>
      </c>
      <c r="F136" s="119" t="n">
        <f aca="false">75800/12</f>
        <v>6316.66666666667</v>
      </c>
      <c r="G136" s="119" t="n">
        <v>6316.66666666667</v>
      </c>
      <c r="H136" s="119" t="n">
        <v>6316.66666666667</v>
      </c>
      <c r="I136" s="119" t="n">
        <v>6316.66666666667</v>
      </c>
      <c r="J136" s="119" t="n">
        <v>6316.66666666667</v>
      </c>
      <c r="K136" s="119" t="n">
        <v>6316.66666666667</v>
      </c>
      <c r="L136" s="119" t="n">
        <v>6316.66666666667</v>
      </c>
      <c r="M136" s="119" t="n">
        <v>6316.66666666667</v>
      </c>
      <c r="N136" s="119" t="n">
        <v>6316.66666666667</v>
      </c>
      <c r="O136" s="119" t="n">
        <v>6316.66666666667</v>
      </c>
      <c r="P136" s="119" t="n">
        <v>6316.66666666667</v>
      </c>
      <c r="Q136" s="119" t="n">
        <v>6316.66666666667</v>
      </c>
      <c r="R136" s="81" t="n">
        <f aca="false">SUM(F136:Q136)</f>
        <v>75800</v>
      </c>
      <c r="S136" s="120" t="n">
        <v>78074</v>
      </c>
      <c r="T136" s="120" t="n">
        <f aca="false">ROUND(S136*1.05,0)</f>
        <v>81978</v>
      </c>
      <c r="U136" s="96"/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  <c r="AQ136" s="96"/>
      <c r="AR136" s="96"/>
      <c r="AS136" s="96"/>
      <c r="AT136" s="96"/>
      <c r="AU136" s="96"/>
      <c r="AV136" s="96"/>
      <c r="AW136" s="96"/>
      <c r="AX136" s="96"/>
      <c r="AY136" s="96"/>
      <c r="AZ136" s="96"/>
      <c r="BA136" s="96"/>
      <c r="BB136" s="96"/>
      <c r="BC136" s="96"/>
      <c r="BD136" s="96"/>
      <c r="BE136" s="96"/>
      <c r="BF136" s="96"/>
      <c r="BG136" s="96"/>
      <c r="BH136" s="96"/>
      <c r="BI136" s="96"/>
      <c r="BJ136" s="96"/>
      <c r="BK136" s="96"/>
      <c r="BL136" s="96"/>
      <c r="BM136" s="96"/>
      <c r="BN136" s="96"/>
      <c r="BO136" s="96"/>
      <c r="BP136" s="96"/>
      <c r="BQ136" s="96"/>
      <c r="BR136" s="96"/>
      <c r="BS136" s="96"/>
      <c r="BT136" s="96"/>
      <c r="BU136" s="96"/>
      <c r="BV136" s="96"/>
      <c r="BW136" s="96"/>
      <c r="BX136" s="96"/>
      <c r="BY136" s="96"/>
      <c r="BZ136" s="96"/>
      <c r="CA136" s="96"/>
      <c r="CB136" s="96"/>
      <c r="CC136" s="96"/>
      <c r="CD136" s="96"/>
      <c r="CE136" s="96"/>
      <c r="CF136" s="96"/>
      <c r="CG136" s="96"/>
      <c r="CH136" s="96"/>
      <c r="CI136" s="96"/>
      <c r="CJ136" s="96"/>
      <c r="CK136" s="96"/>
      <c r="CL136" s="96"/>
      <c r="CM136" s="96"/>
      <c r="CN136" s="96"/>
      <c r="CO136" s="96"/>
      <c r="CP136" s="96"/>
      <c r="CQ136" s="96"/>
      <c r="CR136" s="96"/>
      <c r="CS136" s="96"/>
      <c r="CT136" s="96"/>
      <c r="CU136" s="96"/>
      <c r="CV136" s="96"/>
      <c r="CW136" s="96"/>
      <c r="CX136" s="96"/>
      <c r="CY136" s="96"/>
      <c r="CZ136" s="96"/>
      <c r="DA136" s="96"/>
      <c r="DB136" s="96"/>
      <c r="DC136" s="96"/>
      <c r="DD136" s="96"/>
      <c r="DE136" s="96"/>
      <c r="DF136" s="96"/>
      <c r="DG136" s="96"/>
      <c r="DH136" s="96"/>
      <c r="DI136" s="96"/>
      <c r="DJ136" s="96"/>
      <c r="DK136" s="96"/>
      <c r="DL136" s="96"/>
      <c r="DM136" s="96"/>
      <c r="DN136" s="96"/>
      <c r="DO136" s="96"/>
      <c r="DP136" s="96"/>
      <c r="DQ136" s="96"/>
      <c r="DR136" s="96"/>
      <c r="DS136" s="96"/>
      <c r="DT136" s="96"/>
      <c r="DU136" s="96"/>
      <c r="DV136" s="96"/>
      <c r="DW136" s="96"/>
      <c r="DX136" s="96"/>
      <c r="DY136" s="96"/>
      <c r="DZ136" s="96"/>
      <c r="EA136" s="96"/>
      <c r="EB136" s="96"/>
      <c r="EC136" s="96"/>
      <c r="ED136" s="96"/>
      <c r="EE136" s="96"/>
      <c r="EF136" s="96"/>
      <c r="EG136" s="96"/>
      <c r="EH136" s="96"/>
      <c r="EI136" s="96"/>
      <c r="EJ136" s="96"/>
      <c r="EK136" s="96"/>
      <c r="EL136" s="96"/>
      <c r="EM136" s="96"/>
      <c r="EN136" s="96"/>
      <c r="EO136" s="96"/>
      <c r="EP136" s="96"/>
      <c r="EQ136" s="96"/>
      <c r="ER136" s="96"/>
      <c r="ES136" s="96"/>
      <c r="ET136" s="96"/>
      <c r="EU136" s="96"/>
      <c r="EV136" s="96"/>
      <c r="EW136" s="96"/>
      <c r="EX136" s="96"/>
      <c r="EY136" s="96"/>
      <c r="EZ136" s="96"/>
      <c r="FA136" s="96"/>
      <c r="FB136" s="96"/>
      <c r="FC136" s="96"/>
      <c r="FD136" s="96"/>
      <c r="FE136" s="96"/>
      <c r="FF136" s="96"/>
      <c r="FG136" s="96"/>
      <c r="FH136" s="96"/>
      <c r="FI136" s="96"/>
      <c r="FJ136" s="96"/>
      <c r="FK136" s="96"/>
      <c r="FL136" s="96"/>
      <c r="FM136" s="96"/>
      <c r="FN136" s="96"/>
      <c r="FO136" s="96"/>
      <c r="FP136" s="96"/>
      <c r="FQ136" s="96"/>
      <c r="FR136" s="96"/>
      <c r="FS136" s="96"/>
      <c r="FT136" s="96"/>
      <c r="FU136" s="96"/>
      <c r="FV136" s="96"/>
      <c r="FW136" s="96"/>
      <c r="FX136" s="96"/>
      <c r="FY136" s="96"/>
      <c r="FZ136" s="96"/>
      <c r="GA136" s="96"/>
      <c r="GB136" s="96"/>
      <c r="GC136" s="96"/>
      <c r="GD136" s="96"/>
      <c r="GE136" s="96"/>
      <c r="GF136" s="96"/>
      <c r="GG136" s="96"/>
      <c r="GH136" s="96"/>
      <c r="GI136" s="96"/>
      <c r="GJ136" s="96"/>
      <c r="GK136" s="96"/>
      <c r="GL136" s="96"/>
      <c r="GM136" s="96"/>
      <c r="GN136" s="96"/>
      <c r="GO136" s="96"/>
      <c r="GP136" s="96"/>
      <c r="GQ136" s="96"/>
      <c r="GR136" s="96"/>
      <c r="GS136" s="96"/>
      <c r="GT136" s="96"/>
      <c r="GU136" s="96"/>
      <c r="GV136" s="96"/>
      <c r="GW136" s="96"/>
      <c r="GX136" s="96"/>
      <c r="GY136" s="96"/>
      <c r="GZ136" s="96"/>
      <c r="HA136" s="96"/>
      <c r="HB136" s="96"/>
      <c r="HC136" s="96"/>
      <c r="HD136" s="96"/>
      <c r="HE136" s="96"/>
      <c r="HF136" s="96"/>
      <c r="HG136" s="96"/>
      <c r="HH136" s="96"/>
      <c r="HI136" s="96"/>
      <c r="HJ136" s="96"/>
      <c r="HK136" s="96"/>
      <c r="HL136" s="96"/>
      <c r="HM136" s="96"/>
      <c r="HN136" s="96"/>
      <c r="HO136" s="96"/>
      <c r="HP136" s="96"/>
      <c r="HQ136" s="96"/>
      <c r="HR136" s="96"/>
      <c r="HS136" s="96"/>
      <c r="HT136" s="96"/>
      <c r="HU136" s="96"/>
      <c r="HV136" s="96"/>
      <c r="HW136" s="96"/>
      <c r="HX136" s="96"/>
      <c r="HY136" s="96"/>
      <c r="HZ136" s="96"/>
      <c r="IA136" s="96"/>
      <c r="IB136" s="96"/>
      <c r="IC136" s="96"/>
      <c r="ID136" s="96"/>
      <c r="IE136" s="96"/>
      <c r="IF136" s="96"/>
      <c r="IG136" s="96"/>
      <c r="IH136" s="96"/>
      <c r="II136" s="96"/>
      <c r="IJ136" s="96"/>
      <c r="IK136" s="96"/>
      <c r="IL136" s="96"/>
      <c r="IM136" s="96"/>
      <c r="IN136" s="96"/>
      <c r="IO136" s="96"/>
      <c r="IP136" s="96"/>
      <c r="IQ136" s="96"/>
      <c r="IR136" s="96"/>
      <c r="IS136" s="96"/>
      <c r="IT136" s="96"/>
      <c r="IU136" s="96"/>
      <c r="IV136" s="96"/>
      <c r="IW136" s="96"/>
    </row>
    <row r="137" customFormat="false" ht="15" hidden="false" customHeight="false" outlineLevel="0" collapsed="false">
      <c r="A137" s="117"/>
      <c r="B137" s="118"/>
      <c r="C137" s="96" t="s">
        <v>78</v>
      </c>
      <c r="D137" s="121" t="n">
        <v>5004</v>
      </c>
      <c r="E137" s="121" t="n">
        <v>669</v>
      </c>
      <c r="F137" s="122" t="n">
        <v>0</v>
      </c>
      <c r="G137" s="122" t="n">
        <v>0</v>
      </c>
      <c r="H137" s="122" t="n">
        <v>0</v>
      </c>
      <c r="I137" s="122" t="n">
        <v>0</v>
      </c>
      <c r="J137" s="122" t="n">
        <v>0</v>
      </c>
      <c r="K137" s="122" t="n">
        <v>0</v>
      </c>
      <c r="L137" s="122" t="n">
        <v>0</v>
      </c>
      <c r="M137" s="122" t="n">
        <v>0</v>
      </c>
      <c r="N137" s="122" t="n">
        <v>0</v>
      </c>
      <c r="O137" s="122" t="n">
        <v>0</v>
      </c>
      <c r="P137" s="122" t="n">
        <v>0</v>
      </c>
      <c r="Q137" s="122" t="n">
        <v>0</v>
      </c>
      <c r="R137" s="123" t="n">
        <f aca="false">SUM(F137:Q137)</f>
        <v>0</v>
      </c>
      <c r="S137" s="133" t="n">
        <f aca="false">ROUND(R137*1.05,0)</f>
        <v>0</v>
      </c>
      <c r="T137" s="133" t="n">
        <f aca="false">ROUND(S137*1.05,0)</f>
        <v>0</v>
      </c>
      <c r="U137" s="96"/>
      <c r="V137" s="96"/>
      <c r="W137" s="96"/>
      <c r="X137" s="96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  <c r="AQ137" s="96"/>
      <c r="AR137" s="96"/>
      <c r="AS137" s="96"/>
      <c r="AT137" s="96"/>
      <c r="AU137" s="96"/>
      <c r="AV137" s="96"/>
      <c r="AW137" s="96"/>
      <c r="AX137" s="96"/>
      <c r="AY137" s="96"/>
      <c r="AZ137" s="96"/>
      <c r="BA137" s="96"/>
      <c r="BB137" s="96"/>
      <c r="BC137" s="96"/>
      <c r="BD137" s="96"/>
      <c r="BE137" s="96"/>
      <c r="BF137" s="96"/>
      <c r="BG137" s="96"/>
      <c r="BH137" s="96"/>
      <c r="BI137" s="96"/>
      <c r="BJ137" s="96"/>
      <c r="BK137" s="96"/>
      <c r="BL137" s="96"/>
      <c r="BM137" s="96"/>
      <c r="BN137" s="96"/>
      <c r="BO137" s="96"/>
      <c r="BP137" s="96"/>
      <c r="BQ137" s="96"/>
      <c r="BR137" s="96"/>
      <c r="BS137" s="96"/>
      <c r="BT137" s="96"/>
      <c r="BU137" s="96"/>
      <c r="BV137" s="96"/>
      <c r="BW137" s="96"/>
      <c r="BX137" s="96"/>
      <c r="BY137" s="96"/>
      <c r="BZ137" s="96"/>
      <c r="CA137" s="96"/>
      <c r="CB137" s="96"/>
      <c r="CC137" s="96"/>
      <c r="CD137" s="96"/>
      <c r="CE137" s="96"/>
      <c r="CF137" s="96"/>
      <c r="CG137" s="96"/>
      <c r="CH137" s="96"/>
      <c r="CI137" s="96"/>
      <c r="CJ137" s="96"/>
      <c r="CK137" s="96"/>
      <c r="CL137" s="96"/>
      <c r="CM137" s="96"/>
      <c r="CN137" s="96"/>
      <c r="CO137" s="96"/>
      <c r="CP137" s="96"/>
      <c r="CQ137" s="96"/>
      <c r="CR137" s="96"/>
      <c r="CS137" s="96"/>
      <c r="CT137" s="96"/>
      <c r="CU137" s="96"/>
      <c r="CV137" s="96"/>
      <c r="CW137" s="96"/>
      <c r="CX137" s="96"/>
      <c r="CY137" s="96"/>
      <c r="CZ137" s="96"/>
      <c r="DA137" s="96"/>
      <c r="DB137" s="96"/>
      <c r="DC137" s="96"/>
      <c r="DD137" s="96"/>
      <c r="DE137" s="96"/>
      <c r="DF137" s="96"/>
      <c r="DG137" s="96"/>
      <c r="DH137" s="96"/>
      <c r="DI137" s="96"/>
      <c r="DJ137" s="96"/>
      <c r="DK137" s="96"/>
      <c r="DL137" s="96"/>
      <c r="DM137" s="96"/>
      <c r="DN137" s="96"/>
      <c r="DO137" s="96"/>
      <c r="DP137" s="96"/>
      <c r="DQ137" s="96"/>
      <c r="DR137" s="96"/>
      <c r="DS137" s="96"/>
      <c r="DT137" s="96"/>
      <c r="DU137" s="96"/>
      <c r="DV137" s="96"/>
      <c r="DW137" s="96"/>
      <c r="DX137" s="96"/>
      <c r="DY137" s="96"/>
      <c r="DZ137" s="96"/>
      <c r="EA137" s="96"/>
      <c r="EB137" s="96"/>
      <c r="EC137" s="96"/>
      <c r="ED137" s="96"/>
      <c r="EE137" s="96"/>
      <c r="EF137" s="96"/>
      <c r="EG137" s="96"/>
      <c r="EH137" s="96"/>
      <c r="EI137" s="96"/>
      <c r="EJ137" s="96"/>
      <c r="EK137" s="96"/>
      <c r="EL137" s="96"/>
      <c r="EM137" s="96"/>
      <c r="EN137" s="96"/>
      <c r="EO137" s="96"/>
      <c r="EP137" s="96"/>
      <c r="EQ137" s="96"/>
      <c r="ER137" s="96"/>
      <c r="ES137" s="96"/>
      <c r="ET137" s="96"/>
      <c r="EU137" s="96"/>
      <c r="EV137" s="96"/>
      <c r="EW137" s="96"/>
      <c r="EX137" s="96"/>
      <c r="EY137" s="96"/>
      <c r="EZ137" s="96"/>
      <c r="FA137" s="96"/>
      <c r="FB137" s="96"/>
      <c r="FC137" s="96"/>
      <c r="FD137" s="96"/>
      <c r="FE137" s="96"/>
      <c r="FF137" s="96"/>
      <c r="FG137" s="96"/>
      <c r="FH137" s="96"/>
      <c r="FI137" s="96"/>
      <c r="FJ137" s="96"/>
      <c r="FK137" s="96"/>
      <c r="FL137" s="96"/>
      <c r="FM137" s="96"/>
      <c r="FN137" s="96"/>
      <c r="FO137" s="96"/>
      <c r="FP137" s="96"/>
      <c r="FQ137" s="96"/>
      <c r="FR137" s="96"/>
      <c r="FS137" s="96"/>
      <c r="FT137" s="96"/>
      <c r="FU137" s="96"/>
      <c r="FV137" s="96"/>
      <c r="FW137" s="96"/>
      <c r="FX137" s="96"/>
      <c r="FY137" s="96"/>
      <c r="FZ137" s="96"/>
      <c r="GA137" s="96"/>
      <c r="GB137" s="96"/>
      <c r="GC137" s="96"/>
      <c r="GD137" s="96"/>
      <c r="GE137" s="96"/>
      <c r="GF137" s="96"/>
      <c r="GG137" s="96"/>
      <c r="GH137" s="96"/>
      <c r="GI137" s="96"/>
      <c r="GJ137" s="96"/>
      <c r="GK137" s="96"/>
      <c r="GL137" s="96"/>
      <c r="GM137" s="96"/>
      <c r="GN137" s="96"/>
      <c r="GO137" s="96"/>
      <c r="GP137" s="96"/>
      <c r="GQ137" s="96"/>
      <c r="GR137" s="96"/>
      <c r="GS137" s="96"/>
      <c r="GT137" s="96"/>
      <c r="GU137" s="96"/>
      <c r="GV137" s="96"/>
      <c r="GW137" s="96"/>
      <c r="GX137" s="96"/>
      <c r="GY137" s="96"/>
      <c r="GZ137" s="96"/>
      <c r="HA137" s="96"/>
      <c r="HB137" s="96"/>
      <c r="HC137" s="96"/>
      <c r="HD137" s="96"/>
      <c r="HE137" s="96"/>
      <c r="HF137" s="96"/>
      <c r="HG137" s="96"/>
      <c r="HH137" s="96"/>
      <c r="HI137" s="96"/>
      <c r="HJ137" s="96"/>
      <c r="HK137" s="96"/>
      <c r="HL137" s="96"/>
      <c r="HM137" s="96"/>
      <c r="HN137" s="96"/>
      <c r="HO137" s="96"/>
      <c r="HP137" s="96"/>
      <c r="HQ137" s="96"/>
      <c r="HR137" s="96"/>
      <c r="HS137" s="96"/>
      <c r="HT137" s="96"/>
      <c r="HU137" s="96"/>
      <c r="HV137" s="96"/>
      <c r="HW137" s="96"/>
      <c r="HX137" s="96"/>
      <c r="HY137" s="96"/>
      <c r="HZ137" s="96"/>
      <c r="IA137" s="96"/>
      <c r="IB137" s="96"/>
      <c r="IC137" s="96"/>
      <c r="ID137" s="96"/>
      <c r="IE137" s="96"/>
      <c r="IF137" s="96"/>
      <c r="IG137" s="96"/>
      <c r="IH137" s="96"/>
      <c r="II137" s="96"/>
      <c r="IJ137" s="96"/>
      <c r="IK137" s="96"/>
      <c r="IL137" s="96"/>
      <c r="IM137" s="96"/>
      <c r="IN137" s="96"/>
      <c r="IO137" s="96"/>
      <c r="IP137" s="96"/>
      <c r="IQ137" s="96"/>
      <c r="IR137" s="96"/>
      <c r="IS137" s="96"/>
      <c r="IT137" s="96"/>
      <c r="IU137" s="96"/>
      <c r="IV137" s="96"/>
      <c r="IW137" s="96"/>
    </row>
    <row r="138" customFormat="false" ht="15" hidden="false" customHeight="false" outlineLevel="0" collapsed="false">
      <c r="A138" s="124"/>
      <c r="B138" s="125"/>
      <c r="C138" s="28" t="s">
        <v>66</v>
      </c>
      <c r="D138" s="134" t="n">
        <f aca="false">SUM(D136:D137)</f>
        <v>65004</v>
      </c>
      <c r="E138" s="134" t="n">
        <f aca="false">SUM(E136:E137)</f>
        <v>22073</v>
      </c>
      <c r="F138" s="28" t="n">
        <f aca="false">SUM(F136:F137)</f>
        <v>6316.66666666667</v>
      </c>
      <c r="G138" s="28" t="n">
        <f aca="false">SUM(G136:G137)</f>
        <v>6316.66666666667</v>
      </c>
      <c r="H138" s="28" t="n">
        <f aca="false">SUM(H136:H137)</f>
        <v>6316.66666666667</v>
      </c>
      <c r="I138" s="28" t="n">
        <f aca="false">SUM(I136:I137)</f>
        <v>6316.66666666667</v>
      </c>
      <c r="J138" s="28" t="n">
        <f aca="false">SUM(J136:J137)</f>
        <v>6316.66666666667</v>
      </c>
      <c r="K138" s="28" t="n">
        <f aca="false">SUM(K136:K137)</f>
        <v>6316.66666666667</v>
      </c>
      <c r="L138" s="28" t="n">
        <f aca="false">SUM(L136:L137)</f>
        <v>6316.66666666667</v>
      </c>
      <c r="M138" s="28" t="n">
        <f aca="false">SUM(M136:M137)</f>
        <v>6316.66666666667</v>
      </c>
      <c r="N138" s="28" t="n">
        <f aca="false">SUM(N136:N137)</f>
        <v>6316.66666666667</v>
      </c>
      <c r="O138" s="28" t="n">
        <f aca="false">SUM(O136:O137)</f>
        <v>6316.66666666667</v>
      </c>
      <c r="P138" s="28" t="n">
        <f aca="false">SUM(P136:P137)</f>
        <v>6316.66666666667</v>
      </c>
      <c r="Q138" s="28" t="n">
        <f aca="false">SUM(Q136:Q137)</f>
        <v>6316.66666666667</v>
      </c>
      <c r="R138" s="135" t="n">
        <f aca="false">SUM(F138:Q138)</f>
        <v>75800</v>
      </c>
      <c r="S138" s="135" t="n">
        <f aca="false">SUM(S136:S137)</f>
        <v>78074</v>
      </c>
      <c r="T138" s="135" t="n">
        <f aca="false">SUM(T136:T137)</f>
        <v>81978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  <c r="EU138" s="28"/>
      <c r="EV138" s="28"/>
      <c r="EW138" s="28"/>
      <c r="EX138" s="28"/>
      <c r="EY138" s="28"/>
      <c r="EZ138" s="28"/>
      <c r="FA138" s="28"/>
      <c r="FB138" s="28"/>
      <c r="FC138" s="28"/>
      <c r="FD138" s="28"/>
      <c r="FE138" s="28"/>
      <c r="FF138" s="28"/>
      <c r="FG138" s="28"/>
      <c r="FH138" s="28"/>
      <c r="FI138" s="28"/>
      <c r="FJ138" s="28"/>
      <c r="FK138" s="28"/>
      <c r="FL138" s="28"/>
      <c r="FM138" s="28"/>
      <c r="FN138" s="28"/>
      <c r="FO138" s="28"/>
      <c r="FP138" s="28"/>
      <c r="FQ138" s="28"/>
      <c r="FR138" s="28"/>
      <c r="FS138" s="28"/>
      <c r="FT138" s="28"/>
      <c r="FU138" s="28"/>
      <c r="FV138" s="28"/>
      <c r="FW138" s="28"/>
      <c r="FX138" s="28"/>
      <c r="FY138" s="28"/>
      <c r="FZ138" s="28"/>
      <c r="GA138" s="28"/>
      <c r="GB138" s="28"/>
      <c r="GC138" s="28"/>
      <c r="GD138" s="28"/>
      <c r="GE138" s="28"/>
      <c r="GF138" s="28"/>
      <c r="GG138" s="28"/>
      <c r="GH138" s="28"/>
      <c r="GI138" s="28"/>
      <c r="GJ138" s="28"/>
      <c r="GK138" s="28"/>
      <c r="GL138" s="28"/>
      <c r="GM138" s="28"/>
      <c r="GN138" s="28"/>
      <c r="GO138" s="28"/>
      <c r="GP138" s="28"/>
      <c r="GQ138" s="28"/>
      <c r="GR138" s="28"/>
      <c r="GS138" s="28"/>
      <c r="GT138" s="28"/>
      <c r="GU138" s="28"/>
      <c r="GV138" s="28"/>
      <c r="GW138" s="28"/>
      <c r="GX138" s="28"/>
      <c r="GY138" s="28"/>
      <c r="GZ138" s="28"/>
      <c r="HA138" s="28"/>
      <c r="HB138" s="28"/>
      <c r="HC138" s="28"/>
      <c r="HD138" s="28"/>
      <c r="HE138" s="28"/>
      <c r="HF138" s="28"/>
      <c r="HG138" s="28"/>
      <c r="HH138" s="28"/>
      <c r="HI138" s="28"/>
      <c r="HJ138" s="28"/>
      <c r="HK138" s="28"/>
      <c r="HL138" s="28"/>
      <c r="HM138" s="28"/>
      <c r="HN138" s="28"/>
      <c r="HO138" s="28"/>
      <c r="HP138" s="28"/>
      <c r="HQ138" s="28"/>
      <c r="HR138" s="28"/>
      <c r="HS138" s="28"/>
      <c r="HT138" s="28"/>
      <c r="HU138" s="28"/>
      <c r="HV138" s="28"/>
      <c r="HW138" s="28"/>
      <c r="HX138" s="28"/>
      <c r="HY138" s="28"/>
      <c r="HZ138" s="28"/>
      <c r="IA138" s="28"/>
      <c r="IB138" s="28"/>
      <c r="IC138" s="28"/>
      <c r="ID138" s="28"/>
      <c r="IE138" s="28"/>
      <c r="IF138" s="28"/>
      <c r="IG138" s="28"/>
      <c r="IH138" s="28"/>
      <c r="II138" s="28"/>
      <c r="IJ138" s="28"/>
      <c r="IK138" s="28"/>
      <c r="IL138" s="28"/>
      <c r="IM138" s="28"/>
      <c r="IN138" s="28"/>
      <c r="IO138" s="28"/>
      <c r="IP138" s="28"/>
      <c r="IQ138" s="28"/>
      <c r="IR138" s="28"/>
      <c r="IS138" s="28"/>
      <c r="IT138" s="28"/>
      <c r="IU138" s="28"/>
      <c r="IV138" s="28"/>
      <c r="IW138" s="28"/>
    </row>
    <row r="139" customFormat="false" ht="15" hidden="false" customHeight="false" outlineLevel="0" collapsed="false">
      <c r="A139" s="129" t="s">
        <v>165</v>
      </c>
      <c r="B139" s="109" t="n">
        <v>52508000</v>
      </c>
      <c r="C139" s="0" t="s">
        <v>166</v>
      </c>
      <c r="D139" s="100"/>
      <c r="E139" s="100"/>
      <c r="F139" s="110"/>
      <c r="G139" s="111"/>
      <c r="H139" s="111"/>
      <c r="I139" s="111"/>
      <c r="J139" s="111"/>
      <c r="K139" s="111"/>
      <c r="L139" s="111"/>
      <c r="M139" s="111"/>
      <c r="N139" s="111"/>
      <c r="O139" s="111"/>
      <c r="P139" s="111"/>
      <c r="Q139" s="111"/>
      <c r="R139" s="107"/>
      <c r="S139" s="107"/>
      <c r="T139" s="107"/>
    </row>
    <row r="140" customFormat="false" ht="15" hidden="false" customHeight="false" outlineLevel="0" collapsed="false">
      <c r="A140" s="117"/>
      <c r="B140" s="118"/>
      <c r="C140" s="96" t="s">
        <v>78</v>
      </c>
      <c r="D140" s="100" t="n">
        <v>50004</v>
      </c>
      <c r="E140" s="100" t="n">
        <v>44261</v>
      </c>
      <c r="F140" s="119" t="n">
        <f aca="false">120000/12</f>
        <v>10000</v>
      </c>
      <c r="G140" s="119" t="n">
        <v>10000</v>
      </c>
      <c r="H140" s="119" t="n">
        <v>10000</v>
      </c>
      <c r="I140" s="119" t="n">
        <v>10000</v>
      </c>
      <c r="J140" s="119" t="n">
        <v>10000</v>
      </c>
      <c r="K140" s="119" t="n">
        <v>10000</v>
      </c>
      <c r="L140" s="119" t="n">
        <v>10000</v>
      </c>
      <c r="M140" s="119" t="n">
        <v>10000</v>
      </c>
      <c r="N140" s="119" t="n">
        <v>10000</v>
      </c>
      <c r="O140" s="119" t="n">
        <v>10000</v>
      </c>
      <c r="P140" s="119" t="n">
        <v>10000</v>
      </c>
      <c r="Q140" s="119" t="n">
        <v>10000</v>
      </c>
      <c r="R140" s="81" t="n">
        <f aca="false">SUM(F140:Q140)</f>
        <v>120000</v>
      </c>
      <c r="S140" s="120" t="n">
        <v>123600</v>
      </c>
      <c r="T140" s="120" t="n">
        <f aca="false">ROUND(S140*1.05,0)</f>
        <v>129780</v>
      </c>
      <c r="U140" s="96"/>
      <c r="V140" s="96"/>
      <c r="W140" s="96"/>
      <c r="X140" s="96"/>
      <c r="Y140" s="96"/>
      <c r="Z140" s="96"/>
      <c r="AA140" s="96"/>
      <c r="AB140" s="96"/>
      <c r="AC140" s="96"/>
      <c r="AD140" s="96"/>
      <c r="AE140" s="96"/>
      <c r="AF140" s="96"/>
      <c r="AG140" s="96"/>
      <c r="AH140" s="96"/>
      <c r="AI140" s="96"/>
      <c r="AJ140" s="96"/>
      <c r="AK140" s="96"/>
      <c r="AL140" s="96"/>
      <c r="AM140" s="96"/>
      <c r="AN140" s="96"/>
      <c r="AO140" s="96"/>
      <c r="AP140" s="96"/>
      <c r="AQ140" s="96"/>
      <c r="AR140" s="96"/>
      <c r="AS140" s="96"/>
      <c r="AT140" s="96"/>
      <c r="AU140" s="96"/>
      <c r="AV140" s="96"/>
      <c r="AW140" s="96"/>
      <c r="AX140" s="96"/>
      <c r="AY140" s="96"/>
      <c r="AZ140" s="96"/>
      <c r="BA140" s="96"/>
      <c r="BB140" s="96"/>
      <c r="BC140" s="96"/>
      <c r="BD140" s="96"/>
      <c r="BE140" s="96"/>
      <c r="BF140" s="96"/>
      <c r="BG140" s="96"/>
      <c r="BH140" s="96"/>
      <c r="BI140" s="96"/>
      <c r="BJ140" s="96"/>
      <c r="BK140" s="96"/>
      <c r="BL140" s="96"/>
      <c r="BM140" s="96"/>
      <c r="BN140" s="96"/>
      <c r="BO140" s="96"/>
      <c r="BP140" s="96"/>
      <c r="BQ140" s="96"/>
      <c r="BR140" s="96"/>
      <c r="BS140" s="96"/>
      <c r="BT140" s="96"/>
      <c r="BU140" s="96"/>
      <c r="BV140" s="96"/>
      <c r="BW140" s="96"/>
      <c r="BX140" s="96"/>
      <c r="BY140" s="96"/>
      <c r="BZ140" s="96"/>
      <c r="CA140" s="96"/>
      <c r="CB140" s="96"/>
      <c r="CC140" s="96"/>
      <c r="CD140" s="96"/>
      <c r="CE140" s="96"/>
      <c r="CF140" s="96"/>
      <c r="CG140" s="96"/>
      <c r="CH140" s="96"/>
      <c r="CI140" s="96"/>
      <c r="CJ140" s="96"/>
      <c r="CK140" s="96"/>
      <c r="CL140" s="96"/>
      <c r="CM140" s="96"/>
      <c r="CN140" s="96"/>
      <c r="CO140" s="96"/>
      <c r="CP140" s="96"/>
      <c r="CQ140" s="96"/>
      <c r="CR140" s="96"/>
      <c r="CS140" s="96"/>
      <c r="CT140" s="96"/>
      <c r="CU140" s="96"/>
      <c r="CV140" s="96"/>
      <c r="CW140" s="96"/>
      <c r="CX140" s="96"/>
      <c r="CY140" s="96"/>
      <c r="CZ140" s="96"/>
      <c r="DA140" s="96"/>
      <c r="DB140" s="96"/>
      <c r="DC140" s="96"/>
      <c r="DD140" s="96"/>
      <c r="DE140" s="96"/>
      <c r="DF140" s="96"/>
      <c r="DG140" s="96"/>
      <c r="DH140" s="96"/>
      <c r="DI140" s="96"/>
      <c r="DJ140" s="96"/>
      <c r="DK140" s="96"/>
      <c r="DL140" s="96"/>
      <c r="DM140" s="96"/>
      <c r="DN140" s="96"/>
      <c r="DO140" s="96"/>
      <c r="DP140" s="96"/>
      <c r="DQ140" s="96"/>
      <c r="DR140" s="96"/>
      <c r="DS140" s="96"/>
      <c r="DT140" s="96"/>
      <c r="DU140" s="96"/>
      <c r="DV140" s="96"/>
      <c r="DW140" s="96"/>
      <c r="DX140" s="96"/>
      <c r="DY140" s="96"/>
      <c r="DZ140" s="96"/>
      <c r="EA140" s="96"/>
      <c r="EB140" s="96"/>
      <c r="EC140" s="96"/>
      <c r="ED140" s="96"/>
      <c r="EE140" s="96"/>
      <c r="EF140" s="96"/>
      <c r="EG140" s="96"/>
      <c r="EH140" s="96"/>
      <c r="EI140" s="96"/>
      <c r="EJ140" s="96"/>
      <c r="EK140" s="96"/>
      <c r="EL140" s="96"/>
      <c r="EM140" s="96"/>
      <c r="EN140" s="96"/>
      <c r="EO140" s="96"/>
      <c r="EP140" s="96"/>
      <c r="EQ140" s="96"/>
      <c r="ER140" s="96"/>
      <c r="ES140" s="96"/>
      <c r="ET140" s="96"/>
      <c r="EU140" s="96"/>
      <c r="EV140" s="96"/>
      <c r="EW140" s="96"/>
      <c r="EX140" s="96"/>
      <c r="EY140" s="96"/>
      <c r="EZ140" s="96"/>
      <c r="FA140" s="96"/>
      <c r="FB140" s="96"/>
      <c r="FC140" s="96"/>
      <c r="FD140" s="96"/>
      <c r="FE140" s="96"/>
      <c r="FF140" s="96"/>
      <c r="FG140" s="96"/>
      <c r="FH140" s="96"/>
      <c r="FI140" s="96"/>
      <c r="FJ140" s="96"/>
      <c r="FK140" s="96"/>
      <c r="FL140" s="96"/>
      <c r="FM140" s="96"/>
      <c r="FN140" s="96"/>
      <c r="FO140" s="96"/>
      <c r="FP140" s="96"/>
      <c r="FQ140" s="96"/>
      <c r="FR140" s="96"/>
      <c r="FS140" s="96"/>
      <c r="FT140" s="96"/>
      <c r="FU140" s="96"/>
      <c r="FV140" s="96"/>
      <c r="FW140" s="96"/>
      <c r="FX140" s="96"/>
      <c r="FY140" s="96"/>
      <c r="FZ140" s="96"/>
      <c r="GA140" s="96"/>
      <c r="GB140" s="96"/>
      <c r="GC140" s="96"/>
      <c r="GD140" s="96"/>
      <c r="GE140" s="96"/>
      <c r="GF140" s="96"/>
      <c r="GG140" s="96"/>
      <c r="GH140" s="96"/>
      <c r="GI140" s="96"/>
      <c r="GJ140" s="96"/>
      <c r="GK140" s="96"/>
      <c r="GL140" s="96"/>
      <c r="GM140" s="96"/>
      <c r="GN140" s="96"/>
      <c r="GO140" s="96"/>
      <c r="GP140" s="96"/>
      <c r="GQ140" s="96"/>
      <c r="GR140" s="96"/>
      <c r="GS140" s="96"/>
      <c r="GT140" s="96"/>
      <c r="GU140" s="96"/>
      <c r="GV140" s="96"/>
      <c r="GW140" s="96"/>
      <c r="GX140" s="96"/>
      <c r="GY140" s="96"/>
      <c r="GZ140" s="96"/>
      <c r="HA140" s="96"/>
      <c r="HB140" s="96"/>
      <c r="HC140" s="96"/>
      <c r="HD140" s="96"/>
      <c r="HE140" s="96"/>
      <c r="HF140" s="96"/>
      <c r="HG140" s="96"/>
      <c r="HH140" s="96"/>
      <c r="HI140" s="96"/>
      <c r="HJ140" s="96"/>
      <c r="HK140" s="96"/>
      <c r="HL140" s="96"/>
      <c r="HM140" s="96"/>
      <c r="HN140" s="96"/>
      <c r="HO140" s="96"/>
      <c r="HP140" s="96"/>
      <c r="HQ140" s="96"/>
      <c r="HR140" s="96"/>
      <c r="HS140" s="96"/>
      <c r="HT140" s="96"/>
      <c r="HU140" s="96"/>
      <c r="HV140" s="96"/>
      <c r="HW140" s="96"/>
      <c r="HX140" s="96"/>
      <c r="HY140" s="96"/>
      <c r="HZ140" s="96"/>
      <c r="IA140" s="96"/>
      <c r="IB140" s="96"/>
      <c r="IC140" s="96"/>
      <c r="ID140" s="96"/>
      <c r="IE140" s="96"/>
      <c r="IF140" s="96"/>
      <c r="IG140" s="96"/>
      <c r="IH140" s="96"/>
      <c r="II140" s="96"/>
      <c r="IJ140" s="96"/>
      <c r="IK140" s="96"/>
      <c r="IL140" s="96"/>
      <c r="IM140" s="96"/>
      <c r="IN140" s="96"/>
      <c r="IO140" s="96"/>
      <c r="IP140" s="96"/>
      <c r="IQ140" s="96"/>
      <c r="IR140" s="96"/>
      <c r="IS140" s="96"/>
      <c r="IT140" s="96"/>
      <c r="IU140" s="96"/>
      <c r="IV140" s="96"/>
      <c r="IW140" s="96"/>
    </row>
    <row r="141" customFormat="false" ht="15" hidden="false" customHeight="false" outlineLevel="0" collapsed="false">
      <c r="A141" s="117"/>
      <c r="B141" s="118"/>
      <c r="C141" s="96" t="s">
        <v>78</v>
      </c>
      <c r="D141" s="121" t="n">
        <v>0</v>
      </c>
      <c r="E141" s="121" t="n">
        <v>0</v>
      </c>
      <c r="F141" s="122" t="n">
        <v>0</v>
      </c>
      <c r="G141" s="122" t="n">
        <v>0</v>
      </c>
      <c r="H141" s="122" t="n">
        <v>0</v>
      </c>
      <c r="I141" s="122" t="n">
        <v>0</v>
      </c>
      <c r="J141" s="122" t="n">
        <v>0</v>
      </c>
      <c r="K141" s="122" t="n">
        <v>0</v>
      </c>
      <c r="L141" s="122" t="n">
        <v>0</v>
      </c>
      <c r="M141" s="122" t="n">
        <v>0</v>
      </c>
      <c r="N141" s="122" t="n">
        <v>0</v>
      </c>
      <c r="O141" s="122" t="n">
        <v>0</v>
      </c>
      <c r="P141" s="122" t="n">
        <v>0</v>
      </c>
      <c r="Q141" s="122" t="n">
        <v>0</v>
      </c>
      <c r="R141" s="123" t="n">
        <f aca="false">SUM(F141:Q141)</f>
        <v>0</v>
      </c>
      <c r="S141" s="133" t="n">
        <f aca="false">ROUND(R141*1.05,0)</f>
        <v>0</v>
      </c>
      <c r="T141" s="133" t="n">
        <f aca="false">ROUND(S141*1.05,0)</f>
        <v>0</v>
      </c>
      <c r="U141" s="96"/>
      <c r="V141" s="96"/>
      <c r="W141" s="96"/>
      <c r="X141" s="96"/>
      <c r="Y141" s="96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6"/>
      <c r="AM141" s="96"/>
      <c r="AN141" s="96"/>
      <c r="AO141" s="96"/>
      <c r="AP141" s="96"/>
      <c r="AQ141" s="96"/>
      <c r="AR141" s="96"/>
      <c r="AS141" s="96"/>
      <c r="AT141" s="96"/>
      <c r="AU141" s="96"/>
      <c r="AV141" s="96"/>
      <c r="AW141" s="96"/>
      <c r="AX141" s="96"/>
      <c r="AY141" s="96"/>
      <c r="AZ141" s="96"/>
      <c r="BA141" s="96"/>
      <c r="BB141" s="96"/>
      <c r="BC141" s="96"/>
      <c r="BD141" s="96"/>
      <c r="BE141" s="96"/>
      <c r="BF141" s="96"/>
      <c r="BG141" s="96"/>
      <c r="BH141" s="96"/>
      <c r="BI141" s="96"/>
      <c r="BJ141" s="96"/>
      <c r="BK141" s="96"/>
      <c r="BL141" s="96"/>
      <c r="BM141" s="96"/>
      <c r="BN141" s="96"/>
      <c r="BO141" s="96"/>
      <c r="BP141" s="96"/>
      <c r="BQ141" s="96"/>
      <c r="BR141" s="96"/>
      <c r="BS141" s="96"/>
      <c r="BT141" s="96"/>
      <c r="BU141" s="96"/>
      <c r="BV141" s="96"/>
      <c r="BW141" s="96"/>
      <c r="BX141" s="96"/>
      <c r="BY141" s="96"/>
      <c r="BZ141" s="96"/>
      <c r="CA141" s="96"/>
      <c r="CB141" s="96"/>
      <c r="CC141" s="96"/>
      <c r="CD141" s="96"/>
      <c r="CE141" s="96"/>
      <c r="CF141" s="96"/>
      <c r="CG141" s="96"/>
      <c r="CH141" s="96"/>
      <c r="CI141" s="96"/>
      <c r="CJ141" s="96"/>
      <c r="CK141" s="96"/>
      <c r="CL141" s="96"/>
      <c r="CM141" s="96"/>
      <c r="CN141" s="96"/>
      <c r="CO141" s="96"/>
      <c r="CP141" s="96"/>
      <c r="CQ141" s="96"/>
      <c r="CR141" s="96"/>
      <c r="CS141" s="96"/>
      <c r="CT141" s="96"/>
      <c r="CU141" s="96"/>
      <c r="CV141" s="96"/>
      <c r="CW141" s="96"/>
      <c r="CX141" s="96"/>
      <c r="CY141" s="96"/>
      <c r="CZ141" s="96"/>
      <c r="DA141" s="96"/>
      <c r="DB141" s="96"/>
      <c r="DC141" s="96"/>
      <c r="DD141" s="96"/>
      <c r="DE141" s="96"/>
      <c r="DF141" s="96"/>
      <c r="DG141" s="96"/>
      <c r="DH141" s="96"/>
      <c r="DI141" s="96"/>
      <c r="DJ141" s="96"/>
      <c r="DK141" s="96"/>
      <c r="DL141" s="96"/>
      <c r="DM141" s="96"/>
      <c r="DN141" s="96"/>
      <c r="DO141" s="96"/>
      <c r="DP141" s="96"/>
      <c r="DQ141" s="96"/>
      <c r="DR141" s="96"/>
      <c r="DS141" s="96"/>
      <c r="DT141" s="96"/>
      <c r="DU141" s="96"/>
      <c r="DV141" s="96"/>
      <c r="DW141" s="96"/>
      <c r="DX141" s="96"/>
      <c r="DY141" s="96"/>
      <c r="DZ141" s="96"/>
      <c r="EA141" s="96"/>
      <c r="EB141" s="96"/>
      <c r="EC141" s="96"/>
      <c r="ED141" s="96"/>
      <c r="EE141" s="96"/>
      <c r="EF141" s="96"/>
      <c r="EG141" s="96"/>
      <c r="EH141" s="96"/>
      <c r="EI141" s="96"/>
      <c r="EJ141" s="96"/>
      <c r="EK141" s="96"/>
      <c r="EL141" s="96"/>
      <c r="EM141" s="96"/>
      <c r="EN141" s="96"/>
      <c r="EO141" s="96"/>
      <c r="EP141" s="96"/>
      <c r="EQ141" s="96"/>
      <c r="ER141" s="96"/>
      <c r="ES141" s="96"/>
      <c r="ET141" s="96"/>
      <c r="EU141" s="96"/>
      <c r="EV141" s="96"/>
      <c r="EW141" s="96"/>
      <c r="EX141" s="96"/>
      <c r="EY141" s="96"/>
      <c r="EZ141" s="96"/>
      <c r="FA141" s="96"/>
      <c r="FB141" s="96"/>
      <c r="FC141" s="96"/>
      <c r="FD141" s="96"/>
      <c r="FE141" s="96"/>
      <c r="FF141" s="96"/>
      <c r="FG141" s="96"/>
      <c r="FH141" s="96"/>
      <c r="FI141" s="96"/>
      <c r="FJ141" s="96"/>
      <c r="FK141" s="96"/>
      <c r="FL141" s="96"/>
      <c r="FM141" s="96"/>
      <c r="FN141" s="96"/>
      <c r="FO141" s="96"/>
      <c r="FP141" s="96"/>
      <c r="FQ141" s="96"/>
      <c r="FR141" s="96"/>
      <c r="FS141" s="96"/>
      <c r="FT141" s="96"/>
      <c r="FU141" s="96"/>
      <c r="FV141" s="96"/>
      <c r="FW141" s="96"/>
      <c r="FX141" s="96"/>
      <c r="FY141" s="96"/>
      <c r="FZ141" s="96"/>
      <c r="GA141" s="96"/>
      <c r="GB141" s="96"/>
      <c r="GC141" s="96"/>
      <c r="GD141" s="96"/>
      <c r="GE141" s="96"/>
      <c r="GF141" s="96"/>
      <c r="GG141" s="96"/>
      <c r="GH141" s="96"/>
      <c r="GI141" s="96"/>
      <c r="GJ141" s="96"/>
      <c r="GK141" s="96"/>
      <c r="GL141" s="96"/>
      <c r="GM141" s="96"/>
      <c r="GN141" s="96"/>
      <c r="GO141" s="96"/>
      <c r="GP141" s="96"/>
      <c r="GQ141" s="96"/>
      <c r="GR141" s="96"/>
      <c r="GS141" s="96"/>
      <c r="GT141" s="96"/>
      <c r="GU141" s="96"/>
      <c r="GV141" s="96"/>
      <c r="GW141" s="96"/>
      <c r="GX141" s="96"/>
      <c r="GY141" s="96"/>
      <c r="GZ141" s="96"/>
      <c r="HA141" s="96"/>
      <c r="HB141" s="96"/>
      <c r="HC141" s="96"/>
      <c r="HD141" s="96"/>
      <c r="HE141" s="96"/>
      <c r="HF141" s="96"/>
      <c r="HG141" s="96"/>
      <c r="HH141" s="96"/>
      <c r="HI141" s="96"/>
      <c r="HJ141" s="96"/>
      <c r="HK141" s="96"/>
      <c r="HL141" s="96"/>
      <c r="HM141" s="96"/>
      <c r="HN141" s="96"/>
      <c r="HO141" s="96"/>
      <c r="HP141" s="96"/>
      <c r="HQ141" s="96"/>
      <c r="HR141" s="96"/>
      <c r="HS141" s="96"/>
      <c r="HT141" s="96"/>
      <c r="HU141" s="96"/>
      <c r="HV141" s="96"/>
      <c r="HW141" s="96"/>
      <c r="HX141" s="96"/>
      <c r="HY141" s="96"/>
      <c r="HZ141" s="96"/>
      <c r="IA141" s="96"/>
      <c r="IB141" s="96"/>
      <c r="IC141" s="96"/>
      <c r="ID141" s="96"/>
      <c r="IE141" s="96"/>
      <c r="IF141" s="96"/>
      <c r="IG141" s="96"/>
      <c r="IH141" s="96"/>
      <c r="II141" s="96"/>
      <c r="IJ141" s="96"/>
      <c r="IK141" s="96"/>
      <c r="IL141" s="96"/>
      <c r="IM141" s="96"/>
      <c r="IN141" s="96"/>
      <c r="IO141" s="96"/>
      <c r="IP141" s="96"/>
      <c r="IQ141" s="96"/>
      <c r="IR141" s="96"/>
      <c r="IS141" s="96"/>
      <c r="IT141" s="96"/>
      <c r="IU141" s="96"/>
      <c r="IV141" s="96"/>
      <c r="IW141" s="96"/>
    </row>
    <row r="142" customFormat="false" ht="13.5" hidden="false" customHeight="true" outlineLevel="0" collapsed="false">
      <c r="A142" s="124"/>
      <c r="B142" s="125"/>
      <c r="C142" s="28" t="s">
        <v>66</v>
      </c>
      <c r="D142" s="134" t="n">
        <f aca="false">SUM(D140:D141)</f>
        <v>50004</v>
      </c>
      <c r="E142" s="134" t="n">
        <f aca="false">SUM(E140:E141)</f>
        <v>44261</v>
      </c>
      <c r="F142" s="28" t="n">
        <f aca="false">SUM(F140:F141)</f>
        <v>10000</v>
      </c>
      <c r="G142" s="28" t="n">
        <f aca="false">SUM(G140:G141)</f>
        <v>10000</v>
      </c>
      <c r="H142" s="28" t="n">
        <f aca="false">SUM(H140:H141)</f>
        <v>10000</v>
      </c>
      <c r="I142" s="28" t="n">
        <f aca="false">SUM(I140:I141)</f>
        <v>10000</v>
      </c>
      <c r="J142" s="28" t="n">
        <f aca="false">SUM(J140:J141)</f>
        <v>10000</v>
      </c>
      <c r="K142" s="28" t="n">
        <f aca="false">SUM(K140:K141)</f>
        <v>10000</v>
      </c>
      <c r="L142" s="28" t="n">
        <f aca="false">SUM(L140:L141)</f>
        <v>10000</v>
      </c>
      <c r="M142" s="28" t="n">
        <f aca="false">SUM(M140:M141)</f>
        <v>10000</v>
      </c>
      <c r="N142" s="28" t="n">
        <f aca="false">SUM(N140:N141)</f>
        <v>10000</v>
      </c>
      <c r="O142" s="28" t="n">
        <f aca="false">SUM(O140:O141)</f>
        <v>10000</v>
      </c>
      <c r="P142" s="28" t="n">
        <f aca="false">SUM(P140:P141)</f>
        <v>10000</v>
      </c>
      <c r="Q142" s="28" t="n">
        <f aca="false">SUM(Q140:Q141)</f>
        <v>10000</v>
      </c>
      <c r="R142" s="135" t="n">
        <f aca="false">SUM(F142:Q142)</f>
        <v>120000</v>
      </c>
      <c r="S142" s="135" t="n">
        <f aca="false">SUM(S140:S141)</f>
        <v>123600</v>
      </c>
      <c r="T142" s="135" t="n">
        <f aca="false">SUM(T140:T141)</f>
        <v>129780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28"/>
      <c r="EK142" s="28"/>
      <c r="EL142" s="28"/>
      <c r="EM142" s="28"/>
      <c r="EN142" s="28"/>
      <c r="EO142" s="28"/>
      <c r="EP142" s="28"/>
      <c r="EQ142" s="28"/>
      <c r="ER142" s="28"/>
      <c r="ES142" s="28"/>
      <c r="ET142" s="28"/>
      <c r="EU142" s="28"/>
      <c r="EV142" s="28"/>
      <c r="EW142" s="28"/>
      <c r="EX142" s="28"/>
      <c r="EY142" s="28"/>
      <c r="EZ142" s="28"/>
      <c r="FA142" s="28"/>
      <c r="FB142" s="28"/>
      <c r="FC142" s="28"/>
      <c r="FD142" s="28"/>
      <c r="FE142" s="28"/>
      <c r="FF142" s="28"/>
      <c r="FG142" s="28"/>
      <c r="FH142" s="28"/>
      <c r="FI142" s="28"/>
      <c r="FJ142" s="28"/>
      <c r="FK142" s="28"/>
      <c r="FL142" s="28"/>
      <c r="FM142" s="28"/>
      <c r="FN142" s="28"/>
      <c r="FO142" s="28"/>
      <c r="FP142" s="28"/>
      <c r="FQ142" s="28"/>
      <c r="FR142" s="28"/>
      <c r="FS142" s="28"/>
      <c r="FT142" s="28"/>
      <c r="FU142" s="28"/>
      <c r="FV142" s="28"/>
      <c r="FW142" s="28"/>
      <c r="FX142" s="28"/>
      <c r="FY142" s="28"/>
      <c r="FZ142" s="28"/>
      <c r="GA142" s="28"/>
      <c r="GB142" s="28"/>
      <c r="GC142" s="28"/>
      <c r="GD142" s="28"/>
      <c r="GE142" s="28"/>
      <c r="GF142" s="28"/>
      <c r="GG142" s="28"/>
      <c r="GH142" s="28"/>
      <c r="GI142" s="28"/>
      <c r="GJ142" s="28"/>
      <c r="GK142" s="28"/>
      <c r="GL142" s="28"/>
      <c r="GM142" s="28"/>
      <c r="GN142" s="28"/>
      <c r="GO142" s="28"/>
      <c r="GP142" s="28"/>
      <c r="GQ142" s="28"/>
      <c r="GR142" s="28"/>
      <c r="GS142" s="28"/>
      <c r="GT142" s="28"/>
      <c r="GU142" s="28"/>
      <c r="GV142" s="28"/>
      <c r="GW142" s="28"/>
      <c r="GX142" s="28"/>
      <c r="GY142" s="28"/>
      <c r="GZ142" s="28"/>
      <c r="HA142" s="28"/>
      <c r="HB142" s="28"/>
      <c r="HC142" s="28"/>
      <c r="HD142" s="28"/>
      <c r="HE142" s="28"/>
      <c r="HF142" s="28"/>
      <c r="HG142" s="28"/>
      <c r="HH142" s="28"/>
      <c r="HI142" s="28"/>
      <c r="HJ142" s="28"/>
      <c r="HK142" s="28"/>
      <c r="HL142" s="28"/>
      <c r="HM142" s="28"/>
      <c r="HN142" s="28"/>
      <c r="HO142" s="28"/>
      <c r="HP142" s="28"/>
      <c r="HQ142" s="28"/>
      <c r="HR142" s="28"/>
      <c r="HS142" s="28"/>
      <c r="HT142" s="28"/>
      <c r="HU142" s="28"/>
      <c r="HV142" s="28"/>
      <c r="HW142" s="28"/>
      <c r="HX142" s="28"/>
      <c r="HY142" s="28"/>
      <c r="HZ142" s="28"/>
      <c r="IA142" s="28"/>
      <c r="IB142" s="28"/>
      <c r="IC142" s="28"/>
      <c r="ID142" s="28"/>
      <c r="IE142" s="28"/>
      <c r="IF142" s="28"/>
      <c r="IG142" s="28"/>
      <c r="IH142" s="28"/>
      <c r="II142" s="28"/>
      <c r="IJ142" s="28"/>
      <c r="IK142" s="28"/>
      <c r="IL142" s="28"/>
      <c r="IM142" s="28"/>
      <c r="IN142" s="28"/>
      <c r="IO142" s="28"/>
      <c r="IP142" s="28"/>
      <c r="IQ142" s="28"/>
      <c r="IR142" s="28"/>
      <c r="IS142" s="28"/>
      <c r="IT142" s="28"/>
      <c r="IU142" s="28"/>
      <c r="IV142" s="28"/>
      <c r="IW142" s="28"/>
    </row>
    <row r="143" customFormat="false" ht="15" hidden="false" customHeight="false" outlineLevel="0" collapsed="false">
      <c r="A143" s="129" t="n">
        <v>160</v>
      </c>
      <c r="B143" s="109" t="n">
        <v>52508100</v>
      </c>
      <c r="C143" s="0" t="s">
        <v>167</v>
      </c>
      <c r="D143" s="100"/>
      <c r="E143" s="100"/>
      <c r="F143" s="110"/>
      <c r="G143" s="111"/>
      <c r="H143" s="111"/>
      <c r="I143" s="111"/>
      <c r="J143" s="111"/>
      <c r="K143" s="111"/>
      <c r="L143" s="111"/>
      <c r="M143" s="111"/>
      <c r="N143" s="111"/>
      <c r="O143" s="111"/>
      <c r="P143" s="111"/>
      <c r="Q143" s="111"/>
      <c r="R143" s="107"/>
      <c r="S143" s="107"/>
      <c r="T143" s="107"/>
    </row>
    <row r="144" customFormat="false" ht="15" hidden="false" customHeight="false" outlineLevel="0" collapsed="false">
      <c r="A144" s="117"/>
      <c r="B144" s="118"/>
      <c r="C144" s="96" t="s">
        <v>78</v>
      </c>
      <c r="D144" s="100" t="n">
        <v>0</v>
      </c>
      <c r="E144" s="100" t="n">
        <v>604</v>
      </c>
      <c r="F144" s="119" t="n">
        <v>0</v>
      </c>
      <c r="G144" s="119" t="n">
        <v>0</v>
      </c>
      <c r="H144" s="119" t="n">
        <v>0</v>
      </c>
      <c r="I144" s="119" t="n">
        <v>0</v>
      </c>
      <c r="J144" s="119" t="n">
        <v>0</v>
      </c>
      <c r="K144" s="119" t="n">
        <v>0</v>
      </c>
      <c r="L144" s="119" t="n">
        <v>0</v>
      </c>
      <c r="M144" s="119" t="n">
        <v>0</v>
      </c>
      <c r="N144" s="119" t="n">
        <v>0</v>
      </c>
      <c r="O144" s="119" t="n">
        <v>0</v>
      </c>
      <c r="P144" s="119" t="n">
        <v>0</v>
      </c>
      <c r="Q144" s="119" t="n">
        <v>0</v>
      </c>
      <c r="R144" s="81" t="n">
        <f aca="false">SUM(F144:Q144)</f>
        <v>0</v>
      </c>
      <c r="S144" s="120" t="n">
        <f aca="false">ROUND(R144*1.05,0)</f>
        <v>0</v>
      </c>
      <c r="T144" s="120" t="n">
        <f aca="false">ROUND(S144*1.05,0)</f>
        <v>0</v>
      </c>
      <c r="U144" s="96"/>
      <c r="V144" s="96"/>
      <c r="W144" s="96"/>
      <c r="X144" s="96"/>
      <c r="Y144" s="96"/>
      <c r="Z144" s="96"/>
      <c r="AA144" s="96"/>
      <c r="AB144" s="96"/>
      <c r="AC144" s="96"/>
      <c r="AD144" s="96"/>
      <c r="AE144" s="96"/>
      <c r="AF144" s="96"/>
      <c r="AG144" s="96"/>
      <c r="AH144" s="96"/>
      <c r="AI144" s="96"/>
      <c r="AJ144" s="96"/>
      <c r="AK144" s="96"/>
      <c r="AL144" s="96"/>
      <c r="AM144" s="96"/>
      <c r="AN144" s="96"/>
      <c r="AO144" s="96"/>
      <c r="AP144" s="96"/>
      <c r="AQ144" s="96"/>
      <c r="AR144" s="96"/>
      <c r="AS144" s="96"/>
      <c r="AT144" s="96"/>
      <c r="AU144" s="96"/>
      <c r="AV144" s="96"/>
      <c r="AW144" s="96"/>
      <c r="AX144" s="96"/>
      <c r="AY144" s="96"/>
      <c r="AZ144" s="96"/>
      <c r="BA144" s="96"/>
      <c r="BB144" s="96"/>
      <c r="BC144" s="96"/>
      <c r="BD144" s="96"/>
      <c r="BE144" s="96"/>
      <c r="BF144" s="96"/>
      <c r="BG144" s="96"/>
      <c r="BH144" s="96"/>
      <c r="BI144" s="96"/>
      <c r="BJ144" s="96"/>
      <c r="BK144" s="96"/>
      <c r="BL144" s="96"/>
      <c r="BM144" s="96"/>
      <c r="BN144" s="96"/>
      <c r="BO144" s="96"/>
      <c r="BP144" s="96"/>
      <c r="BQ144" s="96"/>
      <c r="BR144" s="96"/>
      <c r="BS144" s="96"/>
      <c r="BT144" s="96"/>
      <c r="BU144" s="96"/>
      <c r="BV144" s="96"/>
      <c r="BW144" s="96"/>
      <c r="BX144" s="96"/>
      <c r="BY144" s="96"/>
      <c r="BZ144" s="96"/>
      <c r="CA144" s="96"/>
      <c r="CB144" s="96"/>
      <c r="CC144" s="96"/>
      <c r="CD144" s="96"/>
      <c r="CE144" s="96"/>
      <c r="CF144" s="96"/>
      <c r="CG144" s="96"/>
      <c r="CH144" s="96"/>
      <c r="CI144" s="96"/>
      <c r="CJ144" s="96"/>
      <c r="CK144" s="96"/>
      <c r="CL144" s="96"/>
      <c r="CM144" s="96"/>
      <c r="CN144" s="96"/>
      <c r="CO144" s="96"/>
      <c r="CP144" s="96"/>
      <c r="CQ144" s="96"/>
      <c r="CR144" s="96"/>
      <c r="CS144" s="96"/>
      <c r="CT144" s="96"/>
      <c r="CU144" s="96"/>
      <c r="CV144" s="96"/>
      <c r="CW144" s="96"/>
      <c r="CX144" s="96"/>
      <c r="CY144" s="96"/>
      <c r="CZ144" s="96"/>
      <c r="DA144" s="96"/>
      <c r="DB144" s="96"/>
      <c r="DC144" s="96"/>
      <c r="DD144" s="96"/>
      <c r="DE144" s="96"/>
      <c r="DF144" s="96"/>
      <c r="DG144" s="96"/>
      <c r="DH144" s="96"/>
      <c r="DI144" s="96"/>
      <c r="DJ144" s="96"/>
      <c r="DK144" s="96"/>
      <c r="DL144" s="96"/>
      <c r="DM144" s="96"/>
      <c r="DN144" s="96"/>
      <c r="DO144" s="96"/>
      <c r="DP144" s="96"/>
      <c r="DQ144" s="96"/>
      <c r="DR144" s="96"/>
      <c r="DS144" s="96"/>
      <c r="DT144" s="96"/>
      <c r="DU144" s="96"/>
      <c r="DV144" s="96"/>
      <c r="DW144" s="96"/>
      <c r="DX144" s="96"/>
      <c r="DY144" s="96"/>
      <c r="DZ144" s="96"/>
      <c r="EA144" s="96"/>
      <c r="EB144" s="96"/>
      <c r="EC144" s="96"/>
      <c r="ED144" s="96"/>
      <c r="EE144" s="96"/>
      <c r="EF144" s="96"/>
      <c r="EG144" s="96"/>
      <c r="EH144" s="96"/>
      <c r="EI144" s="96"/>
      <c r="EJ144" s="96"/>
      <c r="EK144" s="96"/>
      <c r="EL144" s="96"/>
      <c r="EM144" s="96"/>
      <c r="EN144" s="96"/>
      <c r="EO144" s="96"/>
      <c r="EP144" s="96"/>
      <c r="EQ144" s="96"/>
      <c r="ER144" s="96"/>
      <c r="ES144" s="96"/>
      <c r="ET144" s="96"/>
      <c r="EU144" s="96"/>
      <c r="EV144" s="96"/>
      <c r="EW144" s="96"/>
      <c r="EX144" s="96"/>
      <c r="EY144" s="96"/>
      <c r="EZ144" s="96"/>
      <c r="FA144" s="96"/>
      <c r="FB144" s="96"/>
      <c r="FC144" s="96"/>
      <c r="FD144" s="96"/>
      <c r="FE144" s="96"/>
      <c r="FF144" s="96"/>
      <c r="FG144" s="96"/>
      <c r="FH144" s="96"/>
      <c r="FI144" s="96"/>
      <c r="FJ144" s="96"/>
      <c r="FK144" s="96"/>
      <c r="FL144" s="96"/>
      <c r="FM144" s="96"/>
      <c r="FN144" s="96"/>
      <c r="FO144" s="96"/>
      <c r="FP144" s="96"/>
      <c r="FQ144" s="96"/>
      <c r="FR144" s="96"/>
      <c r="FS144" s="96"/>
      <c r="FT144" s="96"/>
      <c r="FU144" s="96"/>
      <c r="FV144" s="96"/>
      <c r="FW144" s="96"/>
      <c r="FX144" s="96"/>
      <c r="FY144" s="96"/>
      <c r="FZ144" s="96"/>
      <c r="GA144" s="96"/>
      <c r="GB144" s="96"/>
      <c r="GC144" s="96"/>
      <c r="GD144" s="96"/>
      <c r="GE144" s="96"/>
      <c r="GF144" s="96"/>
      <c r="GG144" s="96"/>
      <c r="GH144" s="96"/>
      <c r="GI144" s="96"/>
      <c r="GJ144" s="96"/>
      <c r="GK144" s="96"/>
      <c r="GL144" s="96"/>
      <c r="GM144" s="96"/>
      <c r="GN144" s="96"/>
      <c r="GO144" s="96"/>
      <c r="GP144" s="96"/>
      <c r="GQ144" s="96"/>
      <c r="GR144" s="96"/>
      <c r="GS144" s="96"/>
      <c r="GT144" s="96"/>
      <c r="GU144" s="96"/>
      <c r="GV144" s="96"/>
      <c r="GW144" s="96"/>
      <c r="GX144" s="96"/>
      <c r="GY144" s="96"/>
      <c r="GZ144" s="96"/>
      <c r="HA144" s="96"/>
      <c r="HB144" s="96"/>
      <c r="HC144" s="96"/>
      <c r="HD144" s="96"/>
      <c r="HE144" s="96"/>
      <c r="HF144" s="96"/>
      <c r="HG144" s="96"/>
      <c r="HH144" s="96"/>
      <c r="HI144" s="96"/>
      <c r="HJ144" s="96"/>
      <c r="HK144" s="96"/>
      <c r="HL144" s="96"/>
      <c r="HM144" s="96"/>
      <c r="HN144" s="96"/>
      <c r="HO144" s="96"/>
      <c r="HP144" s="96"/>
      <c r="HQ144" s="96"/>
      <c r="HR144" s="96"/>
      <c r="HS144" s="96"/>
      <c r="HT144" s="96"/>
      <c r="HU144" s="96"/>
      <c r="HV144" s="96"/>
      <c r="HW144" s="96"/>
      <c r="HX144" s="96"/>
      <c r="HY144" s="96"/>
      <c r="HZ144" s="96"/>
      <c r="IA144" s="96"/>
      <c r="IB144" s="96"/>
      <c r="IC144" s="96"/>
      <c r="ID144" s="96"/>
      <c r="IE144" s="96"/>
      <c r="IF144" s="96"/>
      <c r="IG144" s="96"/>
      <c r="IH144" s="96"/>
      <c r="II144" s="96"/>
      <c r="IJ144" s="96"/>
      <c r="IK144" s="96"/>
      <c r="IL144" s="96"/>
      <c r="IM144" s="96"/>
      <c r="IN144" s="96"/>
      <c r="IO144" s="96"/>
      <c r="IP144" s="96"/>
      <c r="IQ144" s="96"/>
      <c r="IR144" s="96"/>
      <c r="IS144" s="96"/>
      <c r="IT144" s="96"/>
      <c r="IU144" s="96"/>
      <c r="IV144" s="96"/>
      <c r="IW144" s="96"/>
    </row>
    <row r="145" customFormat="false" ht="15" hidden="false" customHeight="false" outlineLevel="0" collapsed="false">
      <c r="A145" s="117"/>
      <c r="B145" s="118"/>
      <c r="C145" s="96" t="s">
        <v>78</v>
      </c>
      <c r="D145" s="121" t="n">
        <v>0</v>
      </c>
      <c r="E145" s="121" t="n">
        <v>0</v>
      </c>
      <c r="F145" s="122" t="n">
        <v>0</v>
      </c>
      <c r="G145" s="122" t="n">
        <v>0</v>
      </c>
      <c r="H145" s="122" t="n">
        <v>0</v>
      </c>
      <c r="I145" s="122" t="n">
        <v>0</v>
      </c>
      <c r="J145" s="122" t="n">
        <v>0</v>
      </c>
      <c r="K145" s="122" t="n">
        <v>0</v>
      </c>
      <c r="L145" s="122" t="n">
        <v>0</v>
      </c>
      <c r="M145" s="122" t="n">
        <v>0</v>
      </c>
      <c r="N145" s="122" t="n">
        <v>0</v>
      </c>
      <c r="O145" s="122" t="n">
        <v>0</v>
      </c>
      <c r="P145" s="122" t="n">
        <v>0</v>
      </c>
      <c r="Q145" s="122" t="n">
        <v>0</v>
      </c>
      <c r="R145" s="123" t="n">
        <f aca="false">SUM(F145:Q145)</f>
        <v>0</v>
      </c>
      <c r="S145" s="133" t="n">
        <f aca="false">ROUND(R145*1.05,0)</f>
        <v>0</v>
      </c>
      <c r="T145" s="133" t="n">
        <f aca="false">ROUND(S145*1.05,0)</f>
        <v>0</v>
      </c>
      <c r="U145" s="96"/>
      <c r="V145" s="96"/>
      <c r="W145" s="96"/>
      <c r="X145" s="96"/>
      <c r="Y145" s="96"/>
      <c r="Z145" s="96"/>
      <c r="AA145" s="96"/>
      <c r="AB145" s="96"/>
      <c r="AC145" s="96"/>
      <c r="AD145" s="96"/>
      <c r="AE145" s="96"/>
      <c r="AF145" s="96"/>
      <c r="AG145" s="96"/>
      <c r="AH145" s="96"/>
      <c r="AI145" s="96"/>
      <c r="AJ145" s="96"/>
      <c r="AK145" s="96"/>
      <c r="AL145" s="96"/>
      <c r="AM145" s="96"/>
      <c r="AN145" s="96"/>
      <c r="AO145" s="96"/>
      <c r="AP145" s="96"/>
      <c r="AQ145" s="96"/>
      <c r="AR145" s="96"/>
      <c r="AS145" s="96"/>
      <c r="AT145" s="96"/>
      <c r="AU145" s="96"/>
      <c r="AV145" s="96"/>
      <c r="AW145" s="96"/>
      <c r="AX145" s="96"/>
      <c r="AY145" s="96"/>
      <c r="AZ145" s="96"/>
      <c r="BA145" s="96"/>
      <c r="BB145" s="96"/>
      <c r="BC145" s="96"/>
      <c r="BD145" s="96"/>
      <c r="BE145" s="96"/>
      <c r="BF145" s="96"/>
      <c r="BG145" s="96"/>
      <c r="BH145" s="96"/>
      <c r="BI145" s="96"/>
      <c r="BJ145" s="96"/>
      <c r="BK145" s="96"/>
      <c r="BL145" s="96"/>
      <c r="BM145" s="96"/>
      <c r="BN145" s="96"/>
      <c r="BO145" s="96"/>
      <c r="BP145" s="96"/>
      <c r="BQ145" s="96"/>
      <c r="BR145" s="96"/>
      <c r="BS145" s="96"/>
      <c r="BT145" s="96"/>
      <c r="BU145" s="96"/>
      <c r="BV145" s="96"/>
      <c r="BW145" s="96"/>
      <c r="BX145" s="96"/>
      <c r="BY145" s="96"/>
      <c r="BZ145" s="96"/>
      <c r="CA145" s="96"/>
      <c r="CB145" s="96"/>
      <c r="CC145" s="96"/>
      <c r="CD145" s="96"/>
      <c r="CE145" s="96"/>
      <c r="CF145" s="96"/>
      <c r="CG145" s="96"/>
      <c r="CH145" s="96"/>
      <c r="CI145" s="96"/>
      <c r="CJ145" s="96"/>
      <c r="CK145" s="96"/>
      <c r="CL145" s="96"/>
      <c r="CM145" s="96"/>
      <c r="CN145" s="96"/>
      <c r="CO145" s="96"/>
      <c r="CP145" s="96"/>
      <c r="CQ145" s="96"/>
      <c r="CR145" s="96"/>
      <c r="CS145" s="96"/>
      <c r="CT145" s="96"/>
      <c r="CU145" s="96"/>
      <c r="CV145" s="96"/>
      <c r="CW145" s="96"/>
      <c r="CX145" s="96"/>
      <c r="CY145" s="96"/>
      <c r="CZ145" s="96"/>
      <c r="DA145" s="96"/>
      <c r="DB145" s="96"/>
      <c r="DC145" s="96"/>
      <c r="DD145" s="96"/>
      <c r="DE145" s="96"/>
      <c r="DF145" s="96"/>
      <c r="DG145" s="96"/>
      <c r="DH145" s="96"/>
      <c r="DI145" s="96"/>
      <c r="DJ145" s="96"/>
      <c r="DK145" s="96"/>
      <c r="DL145" s="96"/>
      <c r="DM145" s="96"/>
      <c r="DN145" s="96"/>
      <c r="DO145" s="96"/>
      <c r="DP145" s="96"/>
      <c r="DQ145" s="96"/>
      <c r="DR145" s="96"/>
      <c r="DS145" s="96"/>
      <c r="DT145" s="96"/>
      <c r="DU145" s="96"/>
      <c r="DV145" s="96"/>
      <c r="DW145" s="96"/>
      <c r="DX145" s="96"/>
      <c r="DY145" s="96"/>
      <c r="DZ145" s="96"/>
      <c r="EA145" s="96"/>
      <c r="EB145" s="96"/>
      <c r="EC145" s="96"/>
      <c r="ED145" s="96"/>
      <c r="EE145" s="96"/>
      <c r="EF145" s="96"/>
      <c r="EG145" s="96"/>
      <c r="EH145" s="96"/>
      <c r="EI145" s="96"/>
      <c r="EJ145" s="96"/>
      <c r="EK145" s="96"/>
      <c r="EL145" s="96"/>
      <c r="EM145" s="96"/>
      <c r="EN145" s="96"/>
      <c r="EO145" s="96"/>
      <c r="EP145" s="96"/>
      <c r="EQ145" s="96"/>
      <c r="ER145" s="96"/>
      <c r="ES145" s="96"/>
      <c r="ET145" s="96"/>
      <c r="EU145" s="96"/>
      <c r="EV145" s="96"/>
      <c r="EW145" s="96"/>
      <c r="EX145" s="96"/>
      <c r="EY145" s="96"/>
      <c r="EZ145" s="96"/>
      <c r="FA145" s="96"/>
      <c r="FB145" s="96"/>
      <c r="FC145" s="96"/>
      <c r="FD145" s="96"/>
      <c r="FE145" s="96"/>
      <c r="FF145" s="96"/>
      <c r="FG145" s="96"/>
      <c r="FH145" s="96"/>
      <c r="FI145" s="96"/>
      <c r="FJ145" s="96"/>
      <c r="FK145" s="96"/>
      <c r="FL145" s="96"/>
      <c r="FM145" s="96"/>
      <c r="FN145" s="96"/>
      <c r="FO145" s="96"/>
      <c r="FP145" s="96"/>
      <c r="FQ145" s="96"/>
      <c r="FR145" s="96"/>
      <c r="FS145" s="96"/>
      <c r="FT145" s="96"/>
      <c r="FU145" s="96"/>
      <c r="FV145" s="96"/>
      <c r="FW145" s="96"/>
      <c r="FX145" s="96"/>
      <c r="FY145" s="96"/>
      <c r="FZ145" s="96"/>
      <c r="GA145" s="96"/>
      <c r="GB145" s="96"/>
      <c r="GC145" s="96"/>
      <c r="GD145" s="96"/>
      <c r="GE145" s="96"/>
      <c r="GF145" s="96"/>
      <c r="GG145" s="96"/>
      <c r="GH145" s="96"/>
      <c r="GI145" s="96"/>
      <c r="GJ145" s="96"/>
      <c r="GK145" s="96"/>
      <c r="GL145" s="96"/>
      <c r="GM145" s="96"/>
      <c r="GN145" s="96"/>
      <c r="GO145" s="96"/>
      <c r="GP145" s="96"/>
      <c r="GQ145" s="96"/>
      <c r="GR145" s="96"/>
      <c r="GS145" s="96"/>
      <c r="GT145" s="96"/>
      <c r="GU145" s="96"/>
      <c r="GV145" s="96"/>
      <c r="GW145" s="96"/>
      <c r="GX145" s="96"/>
      <c r="GY145" s="96"/>
      <c r="GZ145" s="96"/>
      <c r="HA145" s="96"/>
      <c r="HB145" s="96"/>
      <c r="HC145" s="96"/>
      <c r="HD145" s="96"/>
      <c r="HE145" s="96"/>
      <c r="HF145" s="96"/>
      <c r="HG145" s="96"/>
      <c r="HH145" s="96"/>
      <c r="HI145" s="96"/>
      <c r="HJ145" s="96"/>
      <c r="HK145" s="96"/>
      <c r="HL145" s="96"/>
      <c r="HM145" s="96"/>
      <c r="HN145" s="96"/>
      <c r="HO145" s="96"/>
      <c r="HP145" s="96"/>
      <c r="HQ145" s="96"/>
      <c r="HR145" s="96"/>
      <c r="HS145" s="96"/>
      <c r="HT145" s="96"/>
      <c r="HU145" s="96"/>
      <c r="HV145" s="96"/>
      <c r="HW145" s="96"/>
      <c r="HX145" s="96"/>
      <c r="HY145" s="96"/>
      <c r="HZ145" s="96"/>
      <c r="IA145" s="96"/>
      <c r="IB145" s="96"/>
      <c r="IC145" s="96"/>
      <c r="ID145" s="96"/>
      <c r="IE145" s="96"/>
      <c r="IF145" s="96"/>
      <c r="IG145" s="96"/>
      <c r="IH145" s="96"/>
      <c r="II145" s="96"/>
      <c r="IJ145" s="96"/>
      <c r="IK145" s="96"/>
      <c r="IL145" s="96"/>
      <c r="IM145" s="96"/>
      <c r="IN145" s="96"/>
      <c r="IO145" s="96"/>
      <c r="IP145" s="96"/>
      <c r="IQ145" s="96"/>
      <c r="IR145" s="96"/>
      <c r="IS145" s="96"/>
      <c r="IT145" s="96"/>
      <c r="IU145" s="96"/>
      <c r="IV145" s="96"/>
      <c r="IW145" s="96"/>
    </row>
    <row r="146" customFormat="false" ht="13.5" hidden="false" customHeight="true" outlineLevel="0" collapsed="false">
      <c r="A146" s="124"/>
      <c r="B146" s="125"/>
      <c r="C146" s="28" t="s">
        <v>66</v>
      </c>
      <c r="D146" s="134" t="n">
        <f aca="false">SUM(D144:D145)</f>
        <v>0</v>
      </c>
      <c r="E146" s="134" t="n">
        <f aca="false">SUM(E144:E145)</f>
        <v>604</v>
      </c>
      <c r="F146" s="28" t="n">
        <f aca="false">SUM(F144:F145)</f>
        <v>0</v>
      </c>
      <c r="G146" s="28" t="n">
        <f aca="false">SUM(G144:G145)</f>
        <v>0</v>
      </c>
      <c r="H146" s="28" t="n">
        <f aca="false">SUM(H144:H145)</f>
        <v>0</v>
      </c>
      <c r="I146" s="28" t="n">
        <f aca="false">SUM(I144:I145)</f>
        <v>0</v>
      </c>
      <c r="J146" s="28" t="n">
        <f aca="false">SUM(J144:J145)</f>
        <v>0</v>
      </c>
      <c r="K146" s="28" t="n">
        <f aca="false">SUM(K144:K145)</f>
        <v>0</v>
      </c>
      <c r="L146" s="28" t="n">
        <f aca="false">SUM(L144:L145)</f>
        <v>0</v>
      </c>
      <c r="M146" s="28" t="n">
        <f aca="false">SUM(M144:M145)</f>
        <v>0</v>
      </c>
      <c r="N146" s="28" t="n">
        <f aca="false">SUM(N144:N145)</f>
        <v>0</v>
      </c>
      <c r="O146" s="28" t="n">
        <f aca="false">SUM(O144:O145)</f>
        <v>0</v>
      </c>
      <c r="P146" s="28" t="n">
        <f aca="false">SUM(P144:P145)</f>
        <v>0</v>
      </c>
      <c r="Q146" s="28" t="n">
        <f aca="false">SUM(Q144:Q145)</f>
        <v>0</v>
      </c>
      <c r="R146" s="135" t="n">
        <f aca="false">SUM(F146:Q146)</f>
        <v>0</v>
      </c>
      <c r="S146" s="135" t="n">
        <f aca="false">SUM(S144:S145)</f>
        <v>0</v>
      </c>
      <c r="T146" s="135" t="n">
        <f aca="false">SUM(T144:T145)</f>
        <v>0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  <c r="FF146" s="28"/>
      <c r="FG146" s="28"/>
      <c r="FH146" s="28"/>
      <c r="FI146" s="28"/>
      <c r="FJ146" s="28"/>
      <c r="FK146" s="28"/>
      <c r="FL146" s="28"/>
      <c r="FM146" s="28"/>
      <c r="FN146" s="28"/>
      <c r="FO146" s="28"/>
      <c r="FP146" s="28"/>
      <c r="FQ146" s="28"/>
      <c r="FR146" s="28"/>
      <c r="FS146" s="28"/>
      <c r="FT146" s="28"/>
      <c r="FU146" s="28"/>
      <c r="FV146" s="28"/>
      <c r="FW146" s="28"/>
      <c r="FX146" s="28"/>
      <c r="FY146" s="28"/>
      <c r="FZ146" s="28"/>
      <c r="GA146" s="28"/>
      <c r="GB146" s="28"/>
      <c r="GC146" s="28"/>
      <c r="GD146" s="28"/>
      <c r="GE146" s="28"/>
      <c r="GF146" s="28"/>
      <c r="GG146" s="28"/>
      <c r="GH146" s="28"/>
      <c r="GI146" s="28"/>
      <c r="GJ146" s="28"/>
      <c r="GK146" s="28"/>
      <c r="GL146" s="28"/>
      <c r="GM146" s="28"/>
      <c r="GN146" s="28"/>
      <c r="GO146" s="28"/>
      <c r="GP146" s="28"/>
      <c r="GQ146" s="28"/>
      <c r="GR146" s="28"/>
      <c r="GS146" s="28"/>
      <c r="GT146" s="28"/>
      <c r="GU146" s="28"/>
      <c r="GV146" s="28"/>
      <c r="GW146" s="28"/>
      <c r="GX146" s="28"/>
      <c r="GY146" s="28"/>
      <c r="GZ146" s="28"/>
      <c r="HA146" s="28"/>
      <c r="HB146" s="28"/>
      <c r="HC146" s="28"/>
      <c r="HD146" s="28"/>
      <c r="HE146" s="28"/>
      <c r="HF146" s="28"/>
      <c r="HG146" s="28"/>
      <c r="HH146" s="28"/>
      <c r="HI146" s="28"/>
      <c r="HJ146" s="28"/>
      <c r="HK146" s="28"/>
      <c r="HL146" s="28"/>
      <c r="HM146" s="28"/>
      <c r="HN146" s="28"/>
      <c r="HO146" s="28"/>
      <c r="HP146" s="28"/>
      <c r="HQ146" s="28"/>
      <c r="HR146" s="28"/>
      <c r="HS146" s="28"/>
      <c r="HT146" s="28"/>
      <c r="HU146" s="28"/>
      <c r="HV146" s="28"/>
      <c r="HW146" s="28"/>
      <c r="HX146" s="28"/>
      <c r="HY146" s="28"/>
      <c r="HZ146" s="28"/>
      <c r="IA146" s="28"/>
      <c r="IB146" s="28"/>
      <c r="IC146" s="28"/>
      <c r="ID146" s="28"/>
      <c r="IE146" s="28"/>
      <c r="IF146" s="28"/>
      <c r="IG146" s="28"/>
      <c r="IH146" s="28"/>
      <c r="II146" s="28"/>
      <c r="IJ146" s="28"/>
      <c r="IK146" s="28"/>
      <c r="IL146" s="28"/>
      <c r="IM146" s="28"/>
      <c r="IN146" s="28"/>
      <c r="IO146" s="28"/>
      <c r="IP146" s="28"/>
      <c r="IQ146" s="28"/>
      <c r="IR146" s="28"/>
      <c r="IS146" s="28"/>
      <c r="IT146" s="28"/>
      <c r="IU146" s="28"/>
      <c r="IV146" s="28"/>
      <c r="IW146" s="28"/>
    </row>
    <row r="147" customFormat="false" ht="15" hidden="false" customHeight="false" outlineLevel="0" collapsed="false">
      <c r="A147" s="129" t="n">
        <v>153</v>
      </c>
      <c r="B147" s="109" t="n">
        <v>52508500</v>
      </c>
      <c r="C147" s="0" t="s">
        <v>168</v>
      </c>
      <c r="D147" s="100"/>
      <c r="E147" s="100"/>
      <c r="F147" s="110"/>
      <c r="G147" s="111"/>
      <c r="H147" s="111"/>
      <c r="I147" s="111"/>
      <c r="J147" s="111"/>
      <c r="K147" s="111"/>
      <c r="L147" s="111"/>
      <c r="M147" s="111"/>
      <c r="N147" s="111"/>
      <c r="O147" s="111"/>
      <c r="P147" s="111"/>
      <c r="Q147" s="111"/>
      <c r="R147" s="107"/>
      <c r="S147" s="107"/>
      <c r="T147" s="107"/>
    </row>
    <row r="148" customFormat="false" ht="15" hidden="false" customHeight="false" outlineLevel="0" collapsed="false">
      <c r="A148" s="117"/>
      <c r="B148" s="118"/>
      <c r="C148" s="96" t="s">
        <v>78</v>
      </c>
      <c r="D148" s="100" t="n">
        <v>51996</v>
      </c>
      <c r="E148" s="100" t="n">
        <v>93035</v>
      </c>
      <c r="F148" s="119" t="n">
        <v>0</v>
      </c>
      <c r="G148" s="119" t="n">
        <v>0</v>
      </c>
      <c r="H148" s="119" t="n">
        <v>0</v>
      </c>
      <c r="I148" s="119" t="n">
        <v>0</v>
      </c>
      <c r="J148" s="119" t="n">
        <v>0</v>
      </c>
      <c r="K148" s="119" t="n">
        <v>0</v>
      </c>
      <c r="L148" s="119" t="n">
        <v>0</v>
      </c>
      <c r="M148" s="119" t="n">
        <v>0</v>
      </c>
      <c r="N148" s="119" t="n">
        <v>0</v>
      </c>
      <c r="O148" s="119" t="n">
        <v>0</v>
      </c>
      <c r="P148" s="119" t="n">
        <v>0</v>
      </c>
      <c r="Q148" s="119" t="n">
        <v>0</v>
      </c>
      <c r="R148" s="81" t="n">
        <f aca="false">SUM(F148:Q148)</f>
        <v>0</v>
      </c>
      <c r="S148" s="120" t="n">
        <f aca="false">ROUND(R148*1.05,0)</f>
        <v>0</v>
      </c>
      <c r="T148" s="120" t="n">
        <f aca="false">ROUND(S148*1.05,0)</f>
        <v>0</v>
      </c>
      <c r="U148" s="96"/>
      <c r="V148" s="96"/>
      <c r="W148" s="96"/>
      <c r="X148" s="96"/>
      <c r="Y148" s="96"/>
      <c r="Z148" s="96"/>
      <c r="AA148" s="96"/>
      <c r="AB148" s="96"/>
      <c r="AC148" s="96"/>
      <c r="AD148" s="96"/>
      <c r="AE148" s="96"/>
      <c r="AF148" s="96"/>
      <c r="AG148" s="96"/>
      <c r="AH148" s="96"/>
      <c r="AI148" s="96"/>
      <c r="AJ148" s="96"/>
      <c r="AK148" s="96"/>
      <c r="AL148" s="96"/>
      <c r="AM148" s="96"/>
      <c r="AN148" s="96"/>
      <c r="AO148" s="96"/>
      <c r="AP148" s="96"/>
      <c r="AQ148" s="96"/>
      <c r="AR148" s="96"/>
      <c r="AS148" s="96"/>
      <c r="AT148" s="96"/>
      <c r="AU148" s="96"/>
      <c r="AV148" s="96"/>
      <c r="AW148" s="96"/>
      <c r="AX148" s="96"/>
      <c r="AY148" s="96"/>
      <c r="AZ148" s="96"/>
      <c r="BA148" s="96"/>
      <c r="BB148" s="96"/>
      <c r="BC148" s="96"/>
      <c r="BD148" s="96"/>
      <c r="BE148" s="96"/>
      <c r="BF148" s="96"/>
      <c r="BG148" s="96"/>
      <c r="BH148" s="96"/>
      <c r="BI148" s="96"/>
      <c r="BJ148" s="96"/>
      <c r="BK148" s="96"/>
      <c r="BL148" s="96"/>
      <c r="BM148" s="96"/>
      <c r="BN148" s="96"/>
      <c r="BO148" s="96"/>
      <c r="BP148" s="96"/>
      <c r="BQ148" s="96"/>
      <c r="BR148" s="96"/>
      <c r="BS148" s="96"/>
      <c r="BT148" s="96"/>
      <c r="BU148" s="96"/>
      <c r="BV148" s="96"/>
      <c r="BW148" s="96"/>
      <c r="BX148" s="96"/>
      <c r="BY148" s="96"/>
      <c r="BZ148" s="96"/>
      <c r="CA148" s="96"/>
      <c r="CB148" s="96"/>
      <c r="CC148" s="96"/>
      <c r="CD148" s="96"/>
      <c r="CE148" s="96"/>
      <c r="CF148" s="96"/>
      <c r="CG148" s="96"/>
      <c r="CH148" s="96"/>
      <c r="CI148" s="96"/>
      <c r="CJ148" s="96"/>
      <c r="CK148" s="96"/>
      <c r="CL148" s="96"/>
      <c r="CM148" s="96"/>
      <c r="CN148" s="96"/>
      <c r="CO148" s="96"/>
      <c r="CP148" s="96"/>
      <c r="CQ148" s="96"/>
      <c r="CR148" s="96"/>
      <c r="CS148" s="96"/>
      <c r="CT148" s="96"/>
      <c r="CU148" s="96"/>
      <c r="CV148" s="96"/>
      <c r="CW148" s="96"/>
      <c r="CX148" s="96"/>
      <c r="CY148" s="96"/>
      <c r="CZ148" s="96"/>
      <c r="DA148" s="96"/>
      <c r="DB148" s="96"/>
      <c r="DC148" s="96"/>
      <c r="DD148" s="96"/>
      <c r="DE148" s="96"/>
      <c r="DF148" s="96"/>
      <c r="DG148" s="96"/>
      <c r="DH148" s="96"/>
      <c r="DI148" s="96"/>
      <c r="DJ148" s="96"/>
      <c r="DK148" s="96"/>
      <c r="DL148" s="96"/>
      <c r="DM148" s="96"/>
      <c r="DN148" s="96"/>
      <c r="DO148" s="96"/>
      <c r="DP148" s="96"/>
      <c r="DQ148" s="96"/>
      <c r="DR148" s="96"/>
      <c r="DS148" s="96"/>
      <c r="DT148" s="96"/>
      <c r="DU148" s="96"/>
      <c r="DV148" s="96"/>
      <c r="DW148" s="96"/>
      <c r="DX148" s="96"/>
      <c r="DY148" s="96"/>
      <c r="DZ148" s="96"/>
      <c r="EA148" s="96"/>
      <c r="EB148" s="96"/>
      <c r="EC148" s="96"/>
      <c r="ED148" s="96"/>
      <c r="EE148" s="96"/>
      <c r="EF148" s="96"/>
      <c r="EG148" s="96"/>
      <c r="EH148" s="96"/>
      <c r="EI148" s="96"/>
      <c r="EJ148" s="96"/>
      <c r="EK148" s="96"/>
      <c r="EL148" s="96"/>
      <c r="EM148" s="96"/>
      <c r="EN148" s="96"/>
      <c r="EO148" s="96"/>
      <c r="EP148" s="96"/>
      <c r="EQ148" s="96"/>
      <c r="ER148" s="96"/>
      <c r="ES148" s="96"/>
      <c r="ET148" s="96"/>
      <c r="EU148" s="96"/>
      <c r="EV148" s="96"/>
      <c r="EW148" s="96"/>
      <c r="EX148" s="96"/>
      <c r="EY148" s="96"/>
      <c r="EZ148" s="96"/>
      <c r="FA148" s="96"/>
      <c r="FB148" s="96"/>
      <c r="FC148" s="96"/>
      <c r="FD148" s="96"/>
      <c r="FE148" s="96"/>
      <c r="FF148" s="96"/>
      <c r="FG148" s="96"/>
      <c r="FH148" s="96"/>
      <c r="FI148" s="96"/>
      <c r="FJ148" s="96"/>
      <c r="FK148" s="96"/>
      <c r="FL148" s="96"/>
      <c r="FM148" s="96"/>
      <c r="FN148" s="96"/>
      <c r="FO148" s="96"/>
      <c r="FP148" s="96"/>
      <c r="FQ148" s="96"/>
      <c r="FR148" s="96"/>
      <c r="FS148" s="96"/>
      <c r="FT148" s="96"/>
      <c r="FU148" s="96"/>
      <c r="FV148" s="96"/>
      <c r="FW148" s="96"/>
      <c r="FX148" s="96"/>
      <c r="FY148" s="96"/>
      <c r="FZ148" s="96"/>
      <c r="GA148" s="96"/>
      <c r="GB148" s="96"/>
      <c r="GC148" s="96"/>
      <c r="GD148" s="96"/>
      <c r="GE148" s="96"/>
      <c r="GF148" s="96"/>
      <c r="GG148" s="96"/>
      <c r="GH148" s="96"/>
      <c r="GI148" s="96"/>
      <c r="GJ148" s="96"/>
      <c r="GK148" s="96"/>
      <c r="GL148" s="96"/>
      <c r="GM148" s="96"/>
      <c r="GN148" s="96"/>
      <c r="GO148" s="96"/>
      <c r="GP148" s="96"/>
      <c r="GQ148" s="96"/>
      <c r="GR148" s="96"/>
      <c r="GS148" s="96"/>
      <c r="GT148" s="96"/>
      <c r="GU148" s="96"/>
      <c r="GV148" s="96"/>
      <c r="GW148" s="96"/>
      <c r="GX148" s="96"/>
      <c r="GY148" s="96"/>
      <c r="GZ148" s="96"/>
      <c r="HA148" s="96"/>
      <c r="HB148" s="96"/>
      <c r="HC148" s="96"/>
      <c r="HD148" s="96"/>
      <c r="HE148" s="96"/>
      <c r="HF148" s="96"/>
      <c r="HG148" s="96"/>
      <c r="HH148" s="96"/>
      <c r="HI148" s="96"/>
      <c r="HJ148" s="96"/>
      <c r="HK148" s="96"/>
      <c r="HL148" s="96"/>
      <c r="HM148" s="96"/>
      <c r="HN148" s="96"/>
      <c r="HO148" s="96"/>
      <c r="HP148" s="96"/>
      <c r="HQ148" s="96"/>
      <c r="HR148" s="96"/>
      <c r="HS148" s="96"/>
      <c r="HT148" s="96"/>
      <c r="HU148" s="96"/>
      <c r="HV148" s="96"/>
      <c r="HW148" s="96"/>
      <c r="HX148" s="96"/>
      <c r="HY148" s="96"/>
      <c r="HZ148" s="96"/>
      <c r="IA148" s="96"/>
      <c r="IB148" s="96"/>
      <c r="IC148" s="96"/>
      <c r="ID148" s="96"/>
      <c r="IE148" s="96"/>
      <c r="IF148" s="96"/>
      <c r="IG148" s="96"/>
      <c r="IH148" s="96"/>
      <c r="II148" s="96"/>
      <c r="IJ148" s="96"/>
      <c r="IK148" s="96"/>
      <c r="IL148" s="96"/>
      <c r="IM148" s="96"/>
      <c r="IN148" s="96"/>
      <c r="IO148" s="96"/>
      <c r="IP148" s="96"/>
      <c r="IQ148" s="96"/>
      <c r="IR148" s="96"/>
      <c r="IS148" s="96"/>
      <c r="IT148" s="96"/>
      <c r="IU148" s="96"/>
      <c r="IV148" s="96"/>
      <c r="IW148" s="96"/>
    </row>
    <row r="149" customFormat="false" ht="15" hidden="false" customHeight="false" outlineLevel="0" collapsed="false">
      <c r="A149" s="117"/>
      <c r="B149" s="118"/>
      <c r="C149" s="96" t="s">
        <v>78</v>
      </c>
      <c r="D149" s="121" t="n">
        <v>2004</v>
      </c>
      <c r="E149" s="121" t="n">
        <v>0</v>
      </c>
      <c r="F149" s="122" t="n">
        <v>0</v>
      </c>
      <c r="G149" s="122" t="n">
        <v>0</v>
      </c>
      <c r="H149" s="122" t="n">
        <v>0</v>
      </c>
      <c r="I149" s="122" t="n">
        <v>0</v>
      </c>
      <c r="J149" s="122" t="n">
        <v>0</v>
      </c>
      <c r="K149" s="122" t="n">
        <v>0</v>
      </c>
      <c r="L149" s="122" t="n">
        <v>0</v>
      </c>
      <c r="M149" s="122" t="n">
        <v>0</v>
      </c>
      <c r="N149" s="122" t="n">
        <v>0</v>
      </c>
      <c r="O149" s="122" t="n">
        <v>0</v>
      </c>
      <c r="P149" s="122" t="n">
        <v>0</v>
      </c>
      <c r="Q149" s="122" t="n">
        <v>0</v>
      </c>
      <c r="R149" s="123" t="n">
        <f aca="false">SUM(F149:Q149)</f>
        <v>0</v>
      </c>
      <c r="S149" s="133" t="n">
        <f aca="false">ROUND(R149*1.05,0)</f>
        <v>0</v>
      </c>
      <c r="T149" s="133" t="n">
        <f aca="false">ROUND(S149*1.05,0)</f>
        <v>0</v>
      </c>
      <c r="U149" s="96"/>
      <c r="V149" s="96"/>
      <c r="W149" s="96"/>
      <c r="X149" s="96"/>
      <c r="Y149" s="96"/>
      <c r="Z149" s="96"/>
      <c r="AA149" s="96"/>
      <c r="AB149" s="96"/>
      <c r="AC149" s="96"/>
      <c r="AD149" s="96"/>
      <c r="AE149" s="96"/>
      <c r="AF149" s="96"/>
      <c r="AG149" s="96"/>
      <c r="AH149" s="96"/>
      <c r="AI149" s="96"/>
      <c r="AJ149" s="96"/>
      <c r="AK149" s="96"/>
      <c r="AL149" s="96"/>
      <c r="AM149" s="96"/>
      <c r="AN149" s="96"/>
      <c r="AO149" s="96"/>
      <c r="AP149" s="96"/>
      <c r="AQ149" s="96"/>
      <c r="AR149" s="96"/>
      <c r="AS149" s="96"/>
      <c r="AT149" s="96"/>
      <c r="AU149" s="96"/>
      <c r="AV149" s="96"/>
      <c r="AW149" s="96"/>
      <c r="AX149" s="96"/>
      <c r="AY149" s="96"/>
      <c r="AZ149" s="96"/>
      <c r="BA149" s="96"/>
      <c r="BB149" s="96"/>
      <c r="BC149" s="96"/>
      <c r="BD149" s="96"/>
      <c r="BE149" s="96"/>
      <c r="BF149" s="96"/>
      <c r="BG149" s="96"/>
      <c r="BH149" s="96"/>
      <c r="BI149" s="96"/>
      <c r="BJ149" s="96"/>
      <c r="BK149" s="96"/>
      <c r="BL149" s="96"/>
      <c r="BM149" s="96"/>
      <c r="BN149" s="96"/>
      <c r="BO149" s="96"/>
      <c r="BP149" s="96"/>
      <c r="BQ149" s="96"/>
      <c r="BR149" s="96"/>
      <c r="BS149" s="96"/>
      <c r="BT149" s="96"/>
      <c r="BU149" s="96"/>
      <c r="BV149" s="96"/>
      <c r="BW149" s="96"/>
      <c r="BX149" s="96"/>
      <c r="BY149" s="96"/>
      <c r="BZ149" s="96"/>
      <c r="CA149" s="96"/>
      <c r="CB149" s="96"/>
      <c r="CC149" s="96"/>
      <c r="CD149" s="96"/>
      <c r="CE149" s="96"/>
      <c r="CF149" s="96"/>
      <c r="CG149" s="96"/>
      <c r="CH149" s="96"/>
      <c r="CI149" s="96"/>
      <c r="CJ149" s="96"/>
      <c r="CK149" s="96"/>
      <c r="CL149" s="96"/>
      <c r="CM149" s="96"/>
      <c r="CN149" s="96"/>
      <c r="CO149" s="96"/>
      <c r="CP149" s="96"/>
      <c r="CQ149" s="96"/>
      <c r="CR149" s="96"/>
      <c r="CS149" s="96"/>
      <c r="CT149" s="96"/>
      <c r="CU149" s="96"/>
      <c r="CV149" s="96"/>
      <c r="CW149" s="96"/>
      <c r="CX149" s="96"/>
      <c r="CY149" s="96"/>
      <c r="CZ149" s="96"/>
      <c r="DA149" s="96"/>
      <c r="DB149" s="96"/>
      <c r="DC149" s="96"/>
      <c r="DD149" s="96"/>
      <c r="DE149" s="96"/>
      <c r="DF149" s="96"/>
      <c r="DG149" s="96"/>
      <c r="DH149" s="96"/>
      <c r="DI149" s="96"/>
      <c r="DJ149" s="96"/>
      <c r="DK149" s="96"/>
      <c r="DL149" s="96"/>
      <c r="DM149" s="96"/>
      <c r="DN149" s="96"/>
      <c r="DO149" s="96"/>
      <c r="DP149" s="96"/>
      <c r="DQ149" s="96"/>
      <c r="DR149" s="96"/>
      <c r="DS149" s="96"/>
      <c r="DT149" s="96"/>
      <c r="DU149" s="96"/>
      <c r="DV149" s="96"/>
      <c r="DW149" s="96"/>
      <c r="DX149" s="96"/>
      <c r="DY149" s="96"/>
      <c r="DZ149" s="96"/>
      <c r="EA149" s="96"/>
      <c r="EB149" s="96"/>
      <c r="EC149" s="96"/>
      <c r="ED149" s="96"/>
      <c r="EE149" s="96"/>
      <c r="EF149" s="96"/>
      <c r="EG149" s="96"/>
      <c r="EH149" s="96"/>
      <c r="EI149" s="96"/>
      <c r="EJ149" s="96"/>
      <c r="EK149" s="96"/>
      <c r="EL149" s="96"/>
      <c r="EM149" s="96"/>
      <c r="EN149" s="96"/>
      <c r="EO149" s="96"/>
      <c r="EP149" s="96"/>
      <c r="EQ149" s="96"/>
      <c r="ER149" s="96"/>
      <c r="ES149" s="96"/>
      <c r="ET149" s="96"/>
      <c r="EU149" s="96"/>
      <c r="EV149" s="96"/>
      <c r="EW149" s="96"/>
      <c r="EX149" s="96"/>
      <c r="EY149" s="96"/>
      <c r="EZ149" s="96"/>
      <c r="FA149" s="96"/>
      <c r="FB149" s="96"/>
      <c r="FC149" s="96"/>
      <c r="FD149" s="96"/>
      <c r="FE149" s="96"/>
      <c r="FF149" s="96"/>
      <c r="FG149" s="96"/>
      <c r="FH149" s="96"/>
      <c r="FI149" s="96"/>
      <c r="FJ149" s="96"/>
      <c r="FK149" s="96"/>
      <c r="FL149" s="96"/>
      <c r="FM149" s="96"/>
      <c r="FN149" s="96"/>
      <c r="FO149" s="96"/>
      <c r="FP149" s="96"/>
      <c r="FQ149" s="96"/>
      <c r="FR149" s="96"/>
      <c r="FS149" s="96"/>
      <c r="FT149" s="96"/>
      <c r="FU149" s="96"/>
      <c r="FV149" s="96"/>
      <c r="FW149" s="96"/>
      <c r="FX149" s="96"/>
      <c r="FY149" s="96"/>
      <c r="FZ149" s="96"/>
      <c r="GA149" s="96"/>
      <c r="GB149" s="96"/>
      <c r="GC149" s="96"/>
      <c r="GD149" s="96"/>
      <c r="GE149" s="96"/>
      <c r="GF149" s="96"/>
      <c r="GG149" s="96"/>
      <c r="GH149" s="96"/>
      <c r="GI149" s="96"/>
      <c r="GJ149" s="96"/>
      <c r="GK149" s="96"/>
      <c r="GL149" s="96"/>
      <c r="GM149" s="96"/>
      <c r="GN149" s="96"/>
      <c r="GO149" s="96"/>
      <c r="GP149" s="96"/>
      <c r="GQ149" s="96"/>
      <c r="GR149" s="96"/>
      <c r="GS149" s="96"/>
      <c r="GT149" s="96"/>
      <c r="GU149" s="96"/>
      <c r="GV149" s="96"/>
      <c r="GW149" s="96"/>
      <c r="GX149" s="96"/>
      <c r="GY149" s="96"/>
      <c r="GZ149" s="96"/>
      <c r="HA149" s="96"/>
      <c r="HB149" s="96"/>
      <c r="HC149" s="96"/>
      <c r="HD149" s="96"/>
      <c r="HE149" s="96"/>
      <c r="HF149" s="96"/>
      <c r="HG149" s="96"/>
      <c r="HH149" s="96"/>
      <c r="HI149" s="96"/>
      <c r="HJ149" s="96"/>
      <c r="HK149" s="96"/>
      <c r="HL149" s="96"/>
      <c r="HM149" s="96"/>
      <c r="HN149" s="96"/>
      <c r="HO149" s="96"/>
      <c r="HP149" s="96"/>
      <c r="HQ149" s="96"/>
      <c r="HR149" s="96"/>
      <c r="HS149" s="96"/>
      <c r="HT149" s="96"/>
      <c r="HU149" s="96"/>
      <c r="HV149" s="96"/>
      <c r="HW149" s="96"/>
      <c r="HX149" s="96"/>
      <c r="HY149" s="96"/>
      <c r="HZ149" s="96"/>
      <c r="IA149" s="96"/>
      <c r="IB149" s="96"/>
      <c r="IC149" s="96"/>
      <c r="ID149" s="96"/>
      <c r="IE149" s="96"/>
      <c r="IF149" s="96"/>
      <c r="IG149" s="96"/>
      <c r="IH149" s="96"/>
      <c r="II149" s="96"/>
      <c r="IJ149" s="96"/>
      <c r="IK149" s="96"/>
      <c r="IL149" s="96"/>
      <c r="IM149" s="96"/>
      <c r="IN149" s="96"/>
      <c r="IO149" s="96"/>
      <c r="IP149" s="96"/>
      <c r="IQ149" s="96"/>
      <c r="IR149" s="96"/>
      <c r="IS149" s="96"/>
      <c r="IT149" s="96"/>
      <c r="IU149" s="96"/>
      <c r="IV149" s="96"/>
      <c r="IW149" s="96"/>
    </row>
    <row r="150" customFormat="false" ht="13.5" hidden="false" customHeight="true" outlineLevel="0" collapsed="false">
      <c r="A150" s="124"/>
      <c r="B150" s="125"/>
      <c r="C150" s="28" t="s">
        <v>66</v>
      </c>
      <c r="D150" s="134" t="n">
        <f aca="false">SUM(D148:D149)</f>
        <v>54000</v>
      </c>
      <c r="E150" s="134" t="n">
        <f aca="false">SUM(E148:E149)</f>
        <v>93035</v>
      </c>
      <c r="F150" s="28" t="n">
        <f aca="false">SUM(F148:F149)</f>
        <v>0</v>
      </c>
      <c r="G150" s="28" t="n">
        <f aca="false">SUM(G148:G149)</f>
        <v>0</v>
      </c>
      <c r="H150" s="28" t="n">
        <f aca="false">SUM(H148:H149)</f>
        <v>0</v>
      </c>
      <c r="I150" s="28" t="n">
        <f aca="false">SUM(I148:I149)</f>
        <v>0</v>
      </c>
      <c r="J150" s="28" t="n">
        <f aca="false">SUM(J148:J149)</f>
        <v>0</v>
      </c>
      <c r="K150" s="28" t="n">
        <f aca="false">SUM(K148:K149)</f>
        <v>0</v>
      </c>
      <c r="L150" s="28" t="n">
        <f aca="false">SUM(L148:L149)</f>
        <v>0</v>
      </c>
      <c r="M150" s="28" t="n">
        <f aca="false">SUM(M148:M149)</f>
        <v>0</v>
      </c>
      <c r="N150" s="28" t="n">
        <f aca="false">SUM(N148:N149)</f>
        <v>0</v>
      </c>
      <c r="O150" s="28" t="n">
        <f aca="false">SUM(O148:O149)</f>
        <v>0</v>
      </c>
      <c r="P150" s="28" t="n">
        <f aca="false">SUM(P148:P149)</f>
        <v>0</v>
      </c>
      <c r="Q150" s="28" t="n">
        <f aca="false">SUM(Q148:Q149)</f>
        <v>0</v>
      </c>
      <c r="R150" s="135" t="n">
        <f aca="false">SUM(F150:Q150)</f>
        <v>0</v>
      </c>
      <c r="S150" s="135" t="n">
        <f aca="false">SUM(S148:S149)</f>
        <v>0</v>
      </c>
      <c r="T150" s="135" t="n">
        <f aca="false">SUM(T148:T149)</f>
        <v>0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8"/>
      <c r="CS150" s="28"/>
      <c r="CT150" s="28"/>
      <c r="CU150" s="28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28"/>
      <c r="EK150" s="28"/>
      <c r="EL150" s="28"/>
      <c r="EM150" s="28"/>
      <c r="EN150" s="28"/>
      <c r="EO150" s="28"/>
      <c r="EP150" s="28"/>
      <c r="EQ150" s="28"/>
      <c r="ER150" s="28"/>
      <c r="ES150" s="28"/>
      <c r="ET150" s="28"/>
      <c r="EU150" s="28"/>
      <c r="EV150" s="28"/>
      <c r="EW150" s="28"/>
      <c r="EX150" s="28"/>
      <c r="EY150" s="28"/>
      <c r="EZ150" s="28"/>
      <c r="FA150" s="28"/>
      <c r="FB150" s="28"/>
      <c r="FC150" s="28"/>
      <c r="FD150" s="28"/>
      <c r="FE150" s="28"/>
      <c r="FF150" s="28"/>
      <c r="FG150" s="28"/>
      <c r="FH150" s="28"/>
      <c r="FI150" s="28"/>
      <c r="FJ150" s="28"/>
      <c r="FK150" s="28"/>
      <c r="FL150" s="28"/>
      <c r="FM150" s="28"/>
      <c r="FN150" s="28"/>
      <c r="FO150" s="28"/>
      <c r="FP150" s="28"/>
      <c r="FQ150" s="28"/>
      <c r="FR150" s="28"/>
      <c r="FS150" s="28"/>
      <c r="FT150" s="28"/>
      <c r="FU150" s="28"/>
      <c r="FV150" s="28"/>
      <c r="FW150" s="28"/>
      <c r="FX150" s="28"/>
      <c r="FY150" s="28"/>
      <c r="FZ150" s="28"/>
      <c r="GA150" s="28"/>
      <c r="GB150" s="28"/>
      <c r="GC150" s="28"/>
      <c r="GD150" s="28"/>
      <c r="GE150" s="28"/>
      <c r="GF150" s="28"/>
      <c r="GG150" s="28"/>
      <c r="GH150" s="28"/>
      <c r="GI150" s="28"/>
      <c r="GJ150" s="28"/>
      <c r="GK150" s="28"/>
      <c r="GL150" s="28"/>
      <c r="GM150" s="28"/>
      <c r="GN150" s="28"/>
      <c r="GO150" s="28"/>
      <c r="GP150" s="28"/>
      <c r="GQ150" s="28"/>
      <c r="GR150" s="28"/>
      <c r="GS150" s="28"/>
      <c r="GT150" s="28"/>
      <c r="GU150" s="28"/>
      <c r="GV150" s="28"/>
      <c r="GW150" s="28"/>
      <c r="GX150" s="28"/>
      <c r="GY150" s="28"/>
      <c r="GZ150" s="28"/>
      <c r="HA150" s="28"/>
      <c r="HB150" s="28"/>
      <c r="HC150" s="28"/>
      <c r="HD150" s="28"/>
      <c r="HE150" s="28"/>
      <c r="HF150" s="28"/>
      <c r="HG150" s="28"/>
      <c r="HH150" s="28"/>
      <c r="HI150" s="28"/>
      <c r="HJ150" s="28"/>
      <c r="HK150" s="28"/>
      <c r="HL150" s="28"/>
      <c r="HM150" s="28"/>
      <c r="HN150" s="28"/>
      <c r="HO150" s="28"/>
      <c r="HP150" s="28"/>
      <c r="HQ150" s="28"/>
      <c r="HR150" s="28"/>
      <c r="HS150" s="28"/>
      <c r="HT150" s="28"/>
      <c r="HU150" s="28"/>
      <c r="HV150" s="28"/>
      <c r="HW150" s="28"/>
      <c r="HX150" s="28"/>
      <c r="HY150" s="28"/>
      <c r="HZ150" s="28"/>
      <c r="IA150" s="28"/>
      <c r="IB150" s="28"/>
      <c r="IC150" s="28"/>
      <c r="ID150" s="28"/>
      <c r="IE150" s="28"/>
      <c r="IF150" s="28"/>
      <c r="IG150" s="28"/>
      <c r="IH150" s="28"/>
      <c r="II150" s="28"/>
      <c r="IJ150" s="28"/>
      <c r="IK150" s="28"/>
      <c r="IL150" s="28"/>
      <c r="IM150" s="28"/>
      <c r="IN150" s="28"/>
      <c r="IO150" s="28"/>
      <c r="IP150" s="28"/>
      <c r="IQ150" s="28"/>
      <c r="IR150" s="28"/>
      <c r="IS150" s="28"/>
      <c r="IT150" s="28"/>
      <c r="IU150" s="28"/>
      <c r="IV150" s="28"/>
      <c r="IW150" s="28"/>
    </row>
    <row r="151" customFormat="false" ht="13.5" hidden="true" customHeight="true" outlineLevel="0" collapsed="false">
      <c r="A151" s="136"/>
      <c r="B151" s="137" t="n">
        <v>53000000</v>
      </c>
      <c r="C151" s="138" t="s">
        <v>169</v>
      </c>
      <c r="D151" s="139"/>
      <c r="E151" s="139"/>
      <c r="F151" s="138"/>
      <c r="G151" s="138"/>
      <c r="H151" s="138"/>
      <c r="I151" s="138"/>
      <c r="J151" s="138"/>
      <c r="K151" s="138"/>
      <c r="L151" s="138"/>
      <c r="M151" s="138"/>
      <c r="N151" s="138"/>
      <c r="O151" s="138"/>
      <c r="P151" s="138"/>
      <c r="Q151" s="138"/>
      <c r="R151" s="140"/>
      <c r="S151" s="140"/>
      <c r="T151" s="140"/>
      <c r="U151" s="138"/>
      <c r="V151" s="138"/>
      <c r="W151" s="138"/>
      <c r="X151" s="138"/>
      <c r="Y151" s="138"/>
      <c r="Z151" s="138"/>
      <c r="AA151" s="138"/>
      <c r="AB151" s="138"/>
      <c r="AC151" s="138"/>
      <c r="AD151" s="138"/>
      <c r="AE151" s="138"/>
      <c r="AF151" s="138"/>
      <c r="AG151" s="138"/>
      <c r="AH151" s="138"/>
      <c r="AI151" s="138"/>
      <c r="AJ151" s="138"/>
      <c r="AK151" s="138"/>
      <c r="AL151" s="138"/>
      <c r="AM151" s="138"/>
      <c r="AN151" s="138"/>
      <c r="AO151" s="138"/>
      <c r="AP151" s="138"/>
      <c r="AQ151" s="138"/>
      <c r="AR151" s="138"/>
      <c r="AS151" s="138"/>
      <c r="AT151" s="138"/>
      <c r="AU151" s="138"/>
      <c r="AV151" s="138"/>
      <c r="AW151" s="138"/>
      <c r="AX151" s="138"/>
      <c r="AY151" s="138"/>
      <c r="AZ151" s="138"/>
      <c r="BA151" s="138"/>
      <c r="BB151" s="138"/>
      <c r="BC151" s="138"/>
      <c r="BD151" s="138"/>
      <c r="BE151" s="138"/>
      <c r="BF151" s="138"/>
      <c r="BG151" s="138"/>
      <c r="BH151" s="138"/>
      <c r="BI151" s="138"/>
      <c r="BJ151" s="138"/>
      <c r="BK151" s="138"/>
      <c r="BL151" s="138"/>
      <c r="BM151" s="138"/>
      <c r="BN151" s="138"/>
      <c r="BO151" s="138"/>
      <c r="BP151" s="138"/>
      <c r="BQ151" s="138"/>
      <c r="BR151" s="138"/>
      <c r="BS151" s="138"/>
      <c r="BT151" s="138"/>
      <c r="BU151" s="138"/>
      <c r="BV151" s="138"/>
      <c r="BW151" s="138"/>
      <c r="BX151" s="138"/>
      <c r="BY151" s="138"/>
      <c r="BZ151" s="138"/>
      <c r="CA151" s="138"/>
      <c r="CB151" s="138"/>
      <c r="CC151" s="138"/>
      <c r="CD151" s="138"/>
      <c r="CE151" s="138"/>
      <c r="CF151" s="138"/>
      <c r="CG151" s="138"/>
      <c r="CH151" s="138"/>
      <c r="CI151" s="138"/>
      <c r="CJ151" s="138"/>
      <c r="CK151" s="138"/>
      <c r="CL151" s="138"/>
      <c r="CM151" s="138"/>
      <c r="CN151" s="138"/>
      <c r="CO151" s="138"/>
      <c r="CP151" s="138"/>
      <c r="CQ151" s="138"/>
      <c r="CR151" s="138"/>
      <c r="CS151" s="138"/>
      <c r="CT151" s="138"/>
      <c r="CU151" s="138"/>
      <c r="CV151" s="138"/>
      <c r="CW151" s="138"/>
      <c r="CX151" s="138"/>
      <c r="CY151" s="138"/>
      <c r="CZ151" s="138"/>
      <c r="DA151" s="138"/>
      <c r="DB151" s="138"/>
      <c r="DC151" s="138"/>
      <c r="DD151" s="138"/>
      <c r="DE151" s="138"/>
      <c r="DF151" s="138"/>
      <c r="DG151" s="138"/>
      <c r="DH151" s="138"/>
      <c r="DI151" s="138"/>
      <c r="DJ151" s="138"/>
      <c r="DK151" s="138"/>
      <c r="DL151" s="138"/>
      <c r="DM151" s="138"/>
      <c r="DN151" s="138"/>
      <c r="DO151" s="138"/>
      <c r="DP151" s="138"/>
      <c r="DQ151" s="138"/>
      <c r="DR151" s="138"/>
      <c r="DS151" s="138"/>
      <c r="DT151" s="138"/>
      <c r="DU151" s="138"/>
      <c r="DV151" s="138"/>
      <c r="DW151" s="138"/>
      <c r="DX151" s="138"/>
      <c r="DY151" s="138"/>
      <c r="DZ151" s="138"/>
      <c r="EA151" s="138"/>
      <c r="EB151" s="138"/>
      <c r="EC151" s="138"/>
      <c r="ED151" s="138"/>
      <c r="EE151" s="138"/>
      <c r="EF151" s="138"/>
      <c r="EG151" s="138"/>
      <c r="EH151" s="138"/>
      <c r="EI151" s="138"/>
      <c r="EJ151" s="138"/>
      <c r="EK151" s="138"/>
      <c r="EL151" s="138"/>
      <c r="EM151" s="138"/>
      <c r="EN151" s="138"/>
      <c r="EO151" s="138"/>
      <c r="EP151" s="138"/>
      <c r="EQ151" s="138"/>
      <c r="ER151" s="138"/>
      <c r="ES151" s="138"/>
      <c r="ET151" s="138"/>
      <c r="EU151" s="138"/>
      <c r="EV151" s="138"/>
      <c r="EW151" s="138"/>
      <c r="EX151" s="138"/>
      <c r="EY151" s="138"/>
      <c r="EZ151" s="138"/>
      <c r="FA151" s="138"/>
      <c r="FB151" s="138"/>
      <c r="FC151" s="138"/>
      <c r="FD151" s="138"/>
      <c r="FE151" s="138"/>
      <c r="FF151" s="138"/>
      <c r="FG151" s="138"/>
      <c r="FH151" s="138"/>
      <c r="FI151" s="138"/>
      <c r="FJ151" s="138"/>
      <c r="FK151" s="138"/>
      <c r="FL151" s="138"/>
      <c r="FM151" s="138"/>
      <c r="FN151" s="138"/>
      <c r="FO151" s="138"/>
      <c r="FP151" s="138"/>
      <c r="FQ151" s="138"/>
      <c r="FR151" s="138"/>
      <c r="FS151" s="138"/>
      <c r="FT151" s="138"/>
      <c r="FU151" s="138"/>
      <c r="FV151" s="138"/>
      <c r="FW151" s="138"/>
      <c r="FX151" s="138"/>
      <c r="FY151" s="138"/>
      <c r="FZ151" s="138"/>
      <c r="GA151" s="138"/>
      <c r="GB151" s="138"/>
      <c r="GC151" s="138"/>
      <c r="GD151" s="138"/>
      <c r="GE151" s="138"/>
      <c r="GF151" s="138"/>
      <c r="GG151" s="138"/>
      <c r="GH151" s="138"/>
      <c r="GI151" s="138"/>
      <c r="GJ151" s="138"/>
      <c r="GK151" s="138"/>
      <c r="GL151" s="138"/>
      <c r="GM151" s="138"/>
      <c r="GN151" s="138"/>
      <c r="GO151" s="138"/>
      <c r="GP151" s="138"/>
      <c r="GQ151" s="138"/>
      <c r="GR151" s="138"/>
      <c r="GS151" s="138"/>
      <c r="GT151" s="138"/>
      <c r="GU151" s="138"/>
      <c r="GV151" s="138"/>
      <c r="GW151" s="138"/>
      <c r="GX151" s="138"/>
      <c r="GY151" s="138"/>
      <c r="GZ151" s="138"/>
      <c r="HA151" s="138"/>
      <c r="HB151" s="138"/>
      <c r="HC151" s="138"/>
      <c r="HD151" s="138"/>
      <c r="HE151" s="138"/>
      <c r="HF151" s="138"/>
      <c r="HG151" s="138"/>
      <c r="HH151" s="138"/>
      <c r="HI151" s="138"/>
      <c r="HJ151" s="138"/>
      <c r="HK151" s="138"/>
      <c r="HL151" s="138"/>
      <c r="HM151" s="138"/>
      <c r="HN151" s="138"/>
      <c r="HO151" s="138"/>
      <c r="HP151" s="138"/>
      <c r="HQ151" s="138"/>
      <c r="HR151" s="138"/>
      <c r="HS151" s="138"/>
      <c r="HT151" s="138"/>
      <c r="HU151" s="138"/>
      <c r="HV151" s="138"/>
      <c r="HW151" s="138"/>
      <c r="HX151" s="138"/>
      <c r="HY151" s="138"/>
      <c r="HZ151" s="138"/>
      <c r="IA151" s="138"/>
      <c r="IB151" s="138"/>
      <c r="IC151" s="138"/>
      <c r="ID151" s="138"/>
      <c r="IE151" s="138"/>
      <c r="IF151" s="138"/>
      <c r="IG151" s="138"/>
      <c r="IH151" s="138"/>
      <c r="II151" s="138"/>
      <c r="IJ151" s="138"/>
      <c r="IK151" s="138"/>
      <c r="IL151" s="138"/>
      <c r="IM151" s="138"/>
      <c r="IN151" s="138"/>
      <c r="IO151" s="138"/>
      <c r="IP151" s="138"/>
      <c r="IQ151" s="138"/>
      <c r="IR151" s="138"/>
      <c r="IS151" s="138"/>
      <c r="IT151" s="138"/>
      <c r="IU151" s="138"/>
      <c r="IV151" s="138"/>
      <c r="IW151" s="138"/>
    </row>
    <row r="152" customFormat="false" ht="15" hidden="true" customHeight="false" outlineLevel="0" collapsed="false">
      <c r="A152" s="108"/>
      <c r="B152" s="109"/>
      <c r="C152" s="0" t="s">
        <v>78</v>
      </c>
      <c r="D152" s="100" t="n">
        <v>0</v>
      </c>
      <c r="E152" s="100" t="n">
        <v>0</v>
      </c>
      <c r="F152" s="110" t="n">
        <v>0</v>
      </c>
      <c r="G152" s="110" t="n">
        <v>0</v>
      </c>
      <c r="H152" s="110" t="n">
        <v>0</v>
      </c>
      <c r="I152" s="110" t="n">
        <v>0</v>
      </c>
      <c r="J152" s="110" t="n">
        <v>0</v>
      </c>
      <c r="K152" s="110" t="n">
        <v>0</v>
      </c>
      <c r="L152" s="110" t="n">
        <v>0</v>
      </c>
      <c r="M152" s="110" t="n">
        <v>0</v>
      </c>
      <c r="N152" s="110" t="n">
        <v>0</v>
      </c>
      <c r="O152" s="110" t="n">
        <v>0</v>
      </c>
      <c r="P152" s="110" t="n">
        <v>0</v>
      </c>
      <c r="Q152" s="110" t="n">
        <v>0</v>
      </c>
      <c r="R152" s="107" t="n">
        <f aca="false">SUM(F152:Q152)</f>
        <v>0</v>
      </c>
      <c r="S152" s="151" t="n">
        <v>0</v>
      </c>
      <c r="T152" s="151" t="n">
        <v>0</v>
      </c>
    </row>
    <row r="153" customFormat="false" ht="15" hidden="true" customHeight="false" outlineLevel="0" collapsed="false">
      <c r="A153" s="108"/>
      <c r="B153" s="109"/>
      <c r="C153" s="0" t="s">
        <v>78</v>
      </c>
      <c r="D153" s="121" t="n">
        <v>0</v>
      </c>
      <c r="E153" s="121" t="n">
        <v>0</v>
      </c>
      <c r="F153" s="159" t="n">
        <v>0</v>
      </c>
      <c r="G153" s="159" t="n">
        <v>0</v>
      </c>
      <c r="H153" s="159" t="n">
        <v>0</v>
      </c>
      <c r="I153" s="159" t="n">
        <v>0</v>
      </c>
      <c r="J153" s="159" t="n">
        <v>0</v>
      </c>
      <c r="K153" s="159" t="n">
        <v>0</v>
      </c>
      <c r="L153" s="159" t="n">
        <v>0</v>
      </c>
      <c r="M153" s="159" t="n">
        <v>0</v>
      </c>
      <c r="N153" s="159" t="n">
        <v>0</v>
      </c>
      <c r="O153" s="159" t="n">
        <v>0</v>
      </c>
      <c r="P153" s="159" t="n">
        <v>0</v>
      </c>
      <c r="Q153" s="159" t="n">
        <v>0</v>
      </c>
      <c r="R153" s="160" t="n">
        <f aca="false">SUM(F153:Q153)</f>
        <v>0</v>
      </c>
      <c r="S153" s="161" t="n">
        <v>0</v>
      </c>
      <c r="T153" s="161" t="n">
        <v>0</v>
      </c>
    </row>
    <row r="154" customFormat="false" ht="13.5" hidden="true" customHeight="true" outlineLevel="0" collapsed="false">
      <c r="A154" s="124"/>
      <c r="B154" s="125"/>
      <c r="C154" s="28" t="s">
        <v>66</v>
      </c>
      <c r="D154" s="134" t="n">
        <f aca="false">SUM(D152:D153)</f>
        <v>0</v>
      </c>
      <c r="E154" s="134" t="n">
        <f aca="false">SUM(E152:E153)</f>
        <v>0</v>
      </c>
      <c r="F154" s="28" t="n">
        <f aca="false">SUM(F152:F153)</f>
        <v>0</v>
      </c>
      <c r="G154" s="28" t="n">
        <f aca="false">SUM(G152:G153)</f>
        <v>0</v>
      </c>
      <c r="H154" s="28" t="n">
        <f aca="false">SUM(H152:H153)</f>
        <v>0</v>
      </c>
      <c r="I154" s="28" t="n">
        <f aca="false">SUM(I152:I153)</f>
        <v>0</v>
      </c>
      <c r="J154" s="28" t="n">
        <f aca="false">SUM(J152:J153)</f>
        <v>0</v>
      </c>
      <c r="K154" s="28" t="n">
        <f aca="false">SUM(K152:K153)</f>
        <v>0</v>
      </c>
      <c r="L154" s="28" t="n">
        <f aca="false">SUM(L152:L153)</f>
        <v>0</v>
      </c>
      <c r="M154" s="28" t="n">
        <f aca="false">SUM(M152:M153)</f>
        <v>0</v>
      </c>
      <c r="N154" s="28" t="n">
        <f aca="false">SUM(N152:N153)</f>
        <v>0</v>
      </c>
      <c r="O154" s="28" t="n">
        <f aca="false">SUM(O152:O153)</f>
        <v>0</v>
      </c>
      <c r="P154" s="28" t="n">
        <f aca="false">SUM(P152:P153)</f>
        <v>0</v>
      </c>
      <c r="Q154" s="28" t="n">
        <f aca="false">SUM(Q152:Q153)</f>
        <v>0</v>
      </c>
      <c r="R154" s="135" t="n">
        <f aca="false">SUM(F154:Q154)</f>
        <v>0</v>
      </c>
      <c r="S154" s="135" t="n">
        <f aca="false">SUM(S152:S153)</f>
        <v>0</v>
      </c>
      <c r="T154" s="135" t="n">
        <f aca="false">SUM(T152:T153)</f>
        <v>0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28"/>
      <c r="CP154" s="28"/>
      <c r="CQ154" s="28"/>
      <c r="CR154" s="28"/>
      <c r="CS154" s="28"/>
      <c r="CT154" s="28"/>
      <c r="CU154" s="28"/>
      <c r="CV154" s="28"/>
      <c r="CW154" s="28"/>
      <c r="CX154" s="28"/>
      <c r="CY154" s="28"/>
      <c r="CZ154" s="28"/>
      <c r="DA154" s="28"/>
      <c r="DB154" s="28"/>
      <c r="DC154" s="28"/>
      <c r="DD154" s="28"/>
      <c r="DE154" s="28"/>
      <c r="DF154" s="28"/>
      <c r="DG154" s="28"/>
      <c r="DH154" s="28"/>
      <c r="DI154" s="28"/>
      <c r="DJ154" s="28"/>
      <c r="DK154" s="28"/>
      <c r="DL154" s="28"/>
      <c r="DM154" s="28"/>
      <c r="DN154" s="28"/>
      <c r="DO154" s="28"/>
      <c r="DP154" s="28"/>
      <c r="DQ154" s="28"/>
      <c r="DR154" s="28"/>
      <c r="DS154" s="28"/>
      <c r="DT154" s="28"/>
      <c r="DU154" s="28"/>
      <c r="DV154" s="28"/>
      <c r="DW154" s="28"/>
      <c r="DX154" s="28"/>
      <c r="DY154" s="28"/>
      <c r="DZ154" s="28"/>
      <c r="EA154" s="28"/>
      <c r="EB154" s="28"/>
      <c r="EC154" s="28"/>
      <c r="ED154" s="28"/>
      <c r="EE154" s="28"/>
      <c r="EF154" s="28"/>
      <c r="EG154" s="28"/>
      <c r="EH154" s="28"/>
      <c r="EI154" s="28"/>
      <c r="EJ154" s="28"/>
      <c r="EK154" s="28"/>
      <c r="EL154" s="28"/>
      <c r="EM154" s="28"/>
      <c r="EN154" s="28"/>
      <c r="EO154" s="28"/>
      <c r="EP154" s="28"/>
      <c r="EQ154" s="28"/>
      <c r="ER154" s="28"/>
      <c r="ES154" s="28"/>
      <c r="ET154" s="28"/>
      <c r="EU154" s="28"/>
      <c r="EV154" s="28"/>
      <c r="EW154" s="28"/>
      <c r="EX154" s="28"/>
      <c r="EY154" s="28"/>
      <c r="EZ154" s="28"/>
      <c r="FA154" s="28"/>
      <c r="FB154" s="28"/>
      <c r="FC154" s="28"/>
      <c r="FD154" s="28"/>
      <c r="FE154" s="28"/>
      <c r="FF154" s="28"/>
      <c r="FG154" s="28"/>
      <c r="FH154" s="28"/>
      <c r="FI154" s="28"/>
      <c r="FJ154" s="28"/>
      <c r="FK154" s="28"/>
      <c r="FL154" s="28"/>
      <c r="FM154" s="28"/>
      <c r="FN154" s="28"/>
      <c r="FO154" s="28"/>
      <c r="FP154" s="28"/>
      <c r="FQ154" s="28"/>
      <c r="FR154" s="28"/>
      <c r="FS154" s="28"/>
      <c r="FT154" s="28"/>
      <c r="FU154" s="28"/>
      <c r="FV154" s="28"/>
      <c r="FW154" s="28"/>
      <c r="FX154" s="28"/>
      <c r="FY154" s="28"/>
      <c r="FZ154" s="28"/>
      <c r="GA154" s="28"/>
      <c r="GB154" s="28"/>
      <c r="GC154" s="28"/>
      <c r="GD154" s="28"/>
      <c r="GE154" s="28"/>
      <c r="GF154" s="28"/>
      <c r="GG154" s="28"/>
      <c r="GH154" s="28"/>
      <c r="GI154" s="28"/>
      <c r="GJ154" s="28"/>
      <c r="GK154" s="28"/>
      <c r="GL154" s="28"/>
      <c r="GM154" s="28"/>
      <c r="GN154" s="28"/>
      <c r="GO154" s="28"/>
      <c r="GP154" s="28"/>
      <c r="GQ154" s="28"/>
      <c r="GR154" s="28"/>
      <c r="GS154" s="28"/>
      <c r="GT154" s="28"/>
      <c r="GU154" s="28"/>
      <c r="GV154" s="28"/>
      <c r="GW154" s="28"/>
      <c r="GX154" s="28"/>
      <c r="GY154" s="28"/>
      <c r="GZ154" s="28"/>
      <c r="HA154" s="28"/>
      <c r="HB154" s="28"/>
      <c r="HC154" s="28"/>
      <c r="HD154" s="28"/>
      <c r="HE154" s="28"/>
      <c r="HF154" s="28"/>
      <c r="HG154" s="28"/>
      <c r="HH154" s="28"/>
      <c r="HI154" s="28"/>
      <c r="HJ154" s="28"/>
      <c r="HK154" s="28"/>
      <c r="HL154" s="28"/>
      <c r="HM154" s="28"/>
      <c r="HN154" s="28"/>
      <c r="HO154" s="28"/>
      <c r="HP154" s="28"/>
      <c r="HQ154" s="28"/>
      <c r="HR154" s="28"/>
      <c r="HS154" s="28"/>
      <c r="HT154" s="28"/>
      <c r="HU154" s="28"/>
      <c r="HV154" s="28"/>
      <c r="HW154" s="28"/>
      <c r="HX154" s="28"/>
      <c r="HY154" s="28"/>
      <c r="HZ154" s="28"/>
      <c r="IA154" s="28"/>
      <c r="IB154" s="28"/>
      <c r="IC154" s="28"/>
      <c r="ID154" s="28"/>
      <c r="IE154" s="28"/>
      <c r="IF154" s="28"/>
      <c r="IG154" s="28"/>
      <c r="IH154" s="28"/>
      <c r="II154" s="28"/>
      <c r="IJ154" s="28"/>
      <c r="IK154" s="28"/>
      <c r="IL154" s="28"/>
      <c r="IM154" s="28"/>
      <c r="IN154" s="28"/>
      <c r="IO154" s="28"/>
      <c r="IP154" s="28"/>
      <c r="IQ154" s="28"/>
      <c r="IR154" s="28"/>
      <c r="IS154" s="28"/>
      <c r="IT154" s="28"/>
      <c r="IU154" s="28"/>
      <c r="IV154" s="28"/>
      <c r="IW154" s="28"/>
    </row>
    <row r="155" customFormat="false" ht="13.5" hidden="true" customHeight="true" outlineLevel="0" collapsed="false">
      <c r="A155" s="136"/>
      <c r="B155" s="137" t="n">
        <v>53101000</v>
      </c>
      <c r="C155" s="138" t="s">
        <v>170</v>
      </c>
      <c r="D155" s="139"/>
      <c r="E155" s="139"/>
      <c r="F155" s="138"/>
      <c r="G155" s="138"/>
      <c r="H155" s="138"/>
      <c r="I155" s="138"/>
      <c r="J155" s="138"/>
      <c r="K155" s="138"/>
      <c r="L155" s="138"/>
      <c r="M155" s="138"/>
      <c r="N155" s="138"/>
      <c r="O155" s="138"/>
      <c r="P155" s="138"/>
      <c r="Q155" s="138"/>
      <c r="R155" s="140"/>
      <c r="S155" s="140"/>
      <c r="T155" s="140"/>
      <c r="U155" s="138"/>
      <c r="V155" s="138"/>
      <c r="W155" s="138"/>
      <c r="X155" s="138"/>
      <c r="Y155" s="138"/>
      <c r="Z155" s="138"/>
      <c r="AA155" s="138"/>
      <c r="AB155" s="138"/>
      <c r="AC155" s="138"/>
      <c r="AD155" s="138"/>
      <c r="AE155" s="138"/>
      <c r="AF155" s="138"/>
      <c r="AG155" s="138"/>
      <c r="AH155" s="138"/>
      <c r="AI155" s="138"/>
      <c r="AJ155" s="138"/>
      <c r="AK155" s="138"/>
      <c r="AL155" s="138"/>
      <c r="AM155" s="138"/>
      <c r="AN155" s="138"/>
      <c r="AO155" s="138"/>
      <c r="AP155" s="138"/>
      <c r="AQ155" s="138"/>
      <c r="AR155" s="138"/>
      <c r="AS155" s="138"/>
      <c r="AT155" s="138"/>
      <c r="AU155" s="138"/>
      <c r="AV155" s="138"/>
      <c r="AW155" s="138"/>
      <c r="AX155" s="138"/>
      <c r="AY155" s="138"/>
      <c r="AZ155" s="138"/>
      <c r="BA155" s="138"/>
      <c r="BB155" s="138"/>
      <c r="BC155" s="138"/>
      <c r="BD155" s="138"/>
      <c r="BE155" s="138"/>
      <c r="BF155" s="138"/>
      <c r="BG155" s="138"/>
      <c r="BH155" s="138"/>
      <c r="BI155" s="138"/>
      <c r="BJ155" s="138"/>
      <c r="BK155" s="138"/>
      <c r="BL155" s="138"/>
      <c r="BM155" s="138"/>
      <c r="BN155" s="138"/>
      <c r="BO155" s="138"/>
      <c r="BP155" s="138"/>
      <c r="BQ155" s="138"/>
      <c r="BR155" s="138"/>
      <c r="BS155" s="138"/>
      <c r="BT155" s="138"/>
      <c r="BU155" s="138"/>
      <c r="BV155" s="138"/>
      <c r="BW155" s="138"/>
      <c r="BX155" s="138"/>
      <c r="BY155" s="138"/>
      <c r="BZ155" s="138"/>
      <c r="CA155" s="138"/>
      <c r="CB155" s="138"/>
      <c r="CC155" s="138"/>
      <c r="CD155" s="138"/>
      <c r="CE155" s="138"/>
      <c r="CF155" s="138"/>
      <c r="CG155" s="138"/>
      <c r="CH155" s="138"/>
      <c r="CI155" s="138"/>
      <c r="CJ155" s="138"/>
      <c r="CK155" s="138"/>
      <c r="CL155" s="138"/>
      <c r="CM155" s="138"/>
      <c r="CN155" s="138"/>
      <c r="CO155" s="138"/>
      <c r="CP155" s="138"/>
      <c r="CQ155" s="138"/>
      <c r="CR155" s="138"/>
      <c r="CS155" s="138"/>
      <c r="CT155" s="138"/>
      <c r="CU155" s="138"/>
      <c r="CV155" s="138"/>
      <c r="CW155" s="138"/>
      <c r="CX155" s="138"/>
      <c r="CY155" s="138"/>
      <c r="CZ155" s="138"/>
      <c r="DA155" s="138"/>
      <c r="DB155" s="138"/>
      <c r="DC155" s="138"/>
      <c r="DD155" s="138"/>
      <c r="DE155" s="138"/>
      <c r="DF155" s="138"/>
      <c r="DG155" s="138"/>
      <c r="DH155" s="138"/>
      <c r="DI155" s="138"/>
      <c r="DJ155" s="138"/>
      <c r="DK155" s="138"/>
      <c r="DL155" s="138"/>
      <c r="DM155" s="138"/>
      <c r="DN155" s="138"/>
      <c r="DO155" s="138"/>
      <c r="DP155" s="138"/>
      <c r="DQ155" s="138"/>
      <c r="DR155" s="138"/>
      <c r="DS155" s="138"/>
      <c r="DT155" s="138"/>
      <c r="DU155" s="138"/>
      <c r="DV155" s="138"/>
      <c r="DW155" s="138"/>
      <c r="DX155" s="138"/>
      <c r="DY155" s="138"/>
      <c r="DZ155" s="138"/>
      <c r="EA155" s="138"/>
      <c r="EB155" s="138"/>
      <c r="EC155" s="138"/>
      <c r="ED155" s="138"/>
      <c r="EE155" s="138"/>
      <c r="EF155" s="138"/>
      <c r="EG155" s="138"/>
      <c r="EH155" s="138"/>
      <c r="EI155" s="138"/>
      <c r="EJ155" s="138"/>
      <c r="EK155" s="138"/>
      <c r="EL155" s="138"/>
      <c r="EM155" s="138"/>
      <c r="EN155" s="138"/>
      <c r="EO155" s="138"/>
      <c r="EP155" s="138"/>
      <c r="EQ155" s="138"/>
      <c r="ER155" s="138"/>
      <c r="ES155" s="138"/>
      <c r="ET155" s="138"/>
      <c r="EU155" s="138"/>
      <c r="EV155" s="138"/>
      <c r="EW155" s="138"/>
      <c r="EX155" s="138"/>
      <c r="EY155" s="138"/>
      <c r="EZ155" s="138"/>
      <c r="FA155" s="138"/>
      <c r="FB155" s="138"/>
      <c r="FC155" s="138"/>
      <c r="FD155" s="138"/>
      <c r="FE155" s="138"/>
      <c r="FF155" s="138"/>
      <c r="FG155" s="138"/>
      <c r="FH155" s="138"/>
      <c r="FI155" s="138"/>
      <c r="FJ155" s="138"/>
      <c r="FK155" s="138"/>
      <c r="FL155" s="138"/>
      <c r="FM155" s="138"/>
      <c r="FN155" s="138"/>
      <c r="FO155" s="138"/>
      <c r="FP155" s="138"/>
      <c r="FQ155" s="138"/>
      <c r="FR155" s="138"/>
      <c r="FS155" s="138"/>
      <c r="FT155" s="138"/>
      <c r="FU155" s="138"/>
      <c r="FV155" s="138"/>
      <c r="FW155" s="138"/>
      <c r="FX155" s="138"/>
      <c r="FY155" s="138"/>
      <c r="FZ155" s="138"/>
      <c r="GA155" s="138"/>
      <c r="GB155" s="138"/>
      <c r="GC155" s="138"/>
      <c r="GD155" s="138"/>
      <c r="GE155" s="138"/>
      <c r="GF155" s="138"/>
      <c r="GG155" s="138"/>
      <c r="GH155" s="138"/>
      <c r="GI155" s="138"/>
      <c r="GJ155" s="138"/>
      <c r="GK155" s="138"/>
      <c r="GL155" s="138"/>
      <c r="GM155" s="138"/>
      <c r="GN155" s="138"/>
      <c r="GO155" s="138"/>
      <c r="GP155" s="138"/>
      <c r="GQ155" s="138"/>
      <c r="GR155" s="138"/>
      <c r="GS155" s="138"/>
      <c r="GT155" s="138"/>
      <c r="GU155" s="138"/>
      <c r="GV155" s="138"/>
      <c r="GW155" s="138"/>
      <c r="GX155" s="138"/>
      <c r="GY155" s="138"/>
      <c r="GZ155" s="138"/>
      <c r="HA155" s="138"/>
      <c r="HB155" s="138"/>
      <c r="HC155" s="138"/>
      <c r="HD155" s="138"/>
      <c r="HE155" s="138"/>
      <c r="HF155" s="138"/>
      <c r="HG155" s="138"/>
      <c r="HH155" s="138"/>
      <c r="HI155" s="138"/>
      <c r="HJ155" s="138"/>
      <c r="HK155" s="138"/>
      <c r="HL155" s="138"/>
      <c r="HM155" s="138"/>
      <c r="HN155" s="138"/>
      <c r="HO155" s="138"/>
      <c r="HP155" s="138"/>
      <c r="HQ155" s="138"/>
      <c r="HR155" s="138"/>
      <c r="HS155" s="138"/>
      <c r="HT155" s="138"/>
      <c r="HU155" s="138"/>
      <c r="HV155" s="138"/>
      <c r="HW155" s="138"/>
      <c r="HX155" s="138"/>
      <c r="HY155" s="138"/>
      <c r="HZ155" s="138"/>
      <c r="IA155" s="138"/>
      <c r="IB155" s="138"/>
      <c r="IC155" s="138"/>
      <c r="ID155" s="138"/>
      <c r="IE155" s="138"/>
      <c r="IF155" s="138"/>
      <c r="IG155" s="138"/>
      <c r="IH155" s="138"/>
      <c r="II155" s="138"/>
      <c r="IJ155" s="138"/>
      <c r="IK155" s="138"/>
      <c r="IL155" s="138"/>
      <c r="IM155" s="138"/>
      <c r="IN155" s="138"/>
      <c r="IO155" s="138"/>
      <c r="IP155" s="138"/>
      <c r="IQ155" s="138"/>
      <c r="IR155" s="138"/>
      <c r="IS155" s="138"/>
      <c r="IT155" s="138"/>
      <c r="IU155" s="138"/>
      <c r="IV155" s="138"/>
      <c r="IW155" s="138"/>
    </row>
    <row r="156" customFormat="false" ht="15" hidden="true" customHeight="false" outlineLevel="0" collapsed="false">
      <c r="A156" s="108"/>
      <c r="B156" s="109"/>
      <c r="C156" s="0" t="s">
        <v>78</v>
      </c>
      <c r="D156" s="100" t="n">
        <v>0</v>
      </c>
      <c r="E156" s="100" t="n">
        <v>0</v>
      </c>
      <c r="F156" s="110" t="n">
        <v>0</v>
      </c>
      <c r="G156" s="110" t="n">
        <v>0</v>
      </c>
      <c r="H156" s="110" t="n">
        <v>0</v>
      </c>
      <c r="I156" s="110" t="n">
        <v>0</v>
      </c>
      <c r="J156" s="110" t="n">
        <v>0</v>
      </c>
      <c r="K156" s="110" t="n">
        <v>0</v>
      </c>
      <c r="L156" s="110" t="n">
        <v>0</v>
      </c>
      <c r="M156" s="110" t="n">
        <v>0</v>
      </c>
      <c r="N156" s="110" t="n">
        <v>0</v>
      </c>
      <c r="O156" s="110" t="n">
        <v>0</v>
      </c>
      <c r="P156" s="110" t="n">
        <v>0</v>
      </c>
      <c r="Q156" s="110" t="n">
        <v>0</v>
      </c>
      <c r="R156" s="107" t="n">
        <f aca="false">SUM(F156:Q156)</f>
        <v>0</v>
      </c>
      <c r="S156" s="151" t="n">
        <v>0</v>
      </c>
      <c r="T156" s="151" t="n">
        <v>0</v>
      </c>
    </row>
    <row r="157" customFormat="false" ht="15" hidden="true" customHeight="false" outlineLevel="0" collapsed="false">
      <c r="A157" s="108"/>
      <c r="B157" s="109"/>
      <c r="C157" s="0" t="s">
        <v>78</v>
      </c>
      <c r="D157" s="121" t="n">
        <v>0</v>
      </c>
      <c r="E157" s="121" t="n">
        <v>0</v>
      </c>
      <c r="F157" s="159" t="n">
        <v>0</v>
      </c>
      <c r="G157" s="159" t="n">
        <v>0</v>
      </c>
      <c r="H157" s="159" t="n">
        <v>0</v>
      </c>
      <c r="I157" s="159" t="n">
        <v>0</v>
      </c>
      <c r="J157" s="159" t="n">
        <v>0</v>
      </c>
      <c r="K157" s="159" t="n">
        <v>0</v>
      </c>
      <c r="L157" s="159" t="n">
        <v>0</v>
      </c>
      <c r="M157" s="159" t="n">
        <v>0</v>
      </c>
      <c r="N157" s="159" t="n">
        <v>0</v>
      </c>
      <c r="O157" s="159" t="n">
        <v>0</v>
      </c>
      <c r="P157" s="159" t="n">
        <v>0</v>
      </c>
      <c r="Q157" s="159" t="n">
        <v>0</v>
      </c>
      <c r="R157" s="160" t="n">
        <f aca="false">SUM(F157:Q157)</f>
        <v>0</v>
      </c>
      <c r="S157" s="161" t="n">
        <v>0</v>
      </c>
      <c r="T157" s="161" t="n">
        <v>0</v>
      </c>
    </row>
    <row r="158" customFormat="false" ht="13.5" hidden="true" customHeight="true" outlineLevel="0" collapsed="false">
      <c r="A158" s="124"/>
      <c r="B158" s="125"/>
      <c r="C158" s="28" t="s">
        <v>66</v>
      </c>
      <c r="D158" s="134" t="n">
        <f aca="false">SUM(D156:D157)</f>
        <v>0</v>
      </c>
      <c r="E158" s="134" t="n">
        <f aca="false">SUM(E156:E157)</f>
        <v>0</v>
      </c>
      <c r="F158" s="28" t="n">
        <f aca="false">SUM(F156:F157)</f>
        <v>0</v>
      </c>
      <c r="G158" s="28" t="n">
        <f aca="false">SUM(G156:G157)</f>
        <v>0</v>
      </c>
      <c r="H158" s="28" t="n">
        <f aca="false">SUM(H156:H157)</f>
        <v>0</v>
      </c>
      <c r="I158" s="28" t="n">
        <f aca="false">SUM(I156:I157)</f>
        <v>0</v>
      </c>
      <c r="J158" s="28" t="n">
        <f aca="false">SUM(J156:J157)</f>
        <v>0</v>
      </c>
      <c r="K158" s="28" t="n">
        <f aca="false">SUM(K156:K157)</f>
        <v>0</v>
      </c>
      <c r="L158" s="28" t="n">
        <f aca="false">SUM(L156:L157)</f>
        <v>0</v>
      </c>
      <c r="M158" s="28" t="n">
        <f aca="false">SUM(M156:M157)</f>
        <v>0</v>
      </c>
      <c r="N158" s="28" t="n">
        <f aca="false">SUM(N156:N157)</f>
        <v>0</v>
      </c>
      <c r="O158" s="28" t="n">
        <f aca="false">SUM(O156:O157)</f>
        <v>0</v>
      </c>
      <c r="P158" s="28" t="n">
        <f aca="false">SUM(P156:P157)</f>
        <v>0</v>
      </c>
      <c r="Q158" s="28" t="n">
        <f aca="false">SUM(Q156:Q157)</f>
        <v>0</v>
      </c>
      <c r="R158" s="135" t="n">
        <f aca="false">SUM(F158:Q158)</f>
        <v>0</v>
      </c>
      <c r="S158" s="135" t="n">
        <f aca="false">SUM(S156:S157)</f>
        <v>0</v>
      </c>
      <c r="T158" s="135" t="n">
        <f aca="false">SUM(T156:T157)</f>
        <v>0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  <c r="FF158" s="28"/>
      <c r="FG158" s="28"/>
      <c r="FH158" s="28"/>
      <c r="FI158" s="28"/>
      <c r="FJ158" s="28"/>
      <c r="FK158" s="28"/>
      <c r="FL158" s="28"/>
      <c r="FM158" s="28"/>
      <c r="FN158" s="28"/>
      <c r="FO158" s="28"/>
      <c r="FP158" s="28"/>
      <c r="FQ158" s="28"/>
      <c r="FR158" s="28"/>
      <c r="FS158" s="28"/>
      <c r="FT158" s="28"/>
      <c r="FU158" s="28"/>
      <c r="FV158" s="28"/>
      <c r="FW158" s="28"/>
      <c r="FX158" s="28"/>
      <c r="FY158" s="28"/>
      <c r="FZ158" s="28"/>
      <c r="GA158" s="28"/>
      <c r="GB158" s="28"/>
      <c r="GC158" s="28"/>
      <c r="GD158" s="28"/>
      <c r="GE158" s="28"/>
      <c r="GF158" s="28"/>
      <c r="GG158" s="28"/>
      <c r="GH158" s="28"/>
      <c r="GI158" s="28"/>
      <c r="GJ158" s="28"/>
      <c r="GK158" s="28"/>
      <c r="GL158" s="28"/>
      <c r="GM158" s="28"/>
      <c r="GN158" s="28"/>
      <c r="GO158" s="28"/>
      <c r="GP158" s="28"/>
      <c r="GQ158" s="28"/>
      <c r="GR158" s="28"/>
      <c r="GS158" s="28"/>
      <c r="GT158" s="28"/>
      <c r="GU158" s="28"/>
      <c r="GV158" s="28"/>
      <c r="GW158" s="28"/>
      <c r="GX158" s="28"/>
      <c r="GY158" s="28"/>
      <c r="GZ158" s="28"/>
      <c r="HA158" s="28"/>
      <c r="HB158" s="28"/>
      <c r="HC158" s="28"/>
      <c r="HD158" s="28"/>
      <c r="HE158" s="28"/>
      <c r="HF158" s="28"/>
      <c r="HG158" s="28"/>
      <c r="HH158" s="28"/>
      <c r="HI158" s="28"/>
      <c r="HJ158" s="28"/>
      <c r="HK158" s="28"/>
      <c r="HL158" s="28"/>
      <c r="HM158" s="28"/>
      <c r="HN158" s="28"/>
      <c r="HO158" s="28"/>
      <c r="HP158" s="28"/>
      <c r="HQ158" s="28"/>
      <c r="HR158" s="28"/>
      <c r="HS158" s="28"/>
      <c r="HT158" s="28"/>
      <c r="HU158" s="28"/>
      <c r="HV158" s="28"/>
      <c r="HW158" s="28"/>
      <c r="HX158" s="28"/>
      <c r="HY158" s="28"/>
      <c r="HZ158" s="28"/>
      <c r="IA158" s="28"/>
      <c r="IB158" s="28"/>
      <c r="IC158" s="28"/>
      <c r="ID158" s="28"/>
      <c r="IE158" s="28"/>
      <c r="IF158" s="28"/>
      <c r="IG158" s="28"/>
      <c r="IH158" s="28"/>
      <c r="II158" s="28"/>
      <c r="IJ158" s="28"/>
      <c r="IK158" s="28"/>
      <c r="IL158" s="28"/>
      <c r="IM158" s="28"/>
      <c r="IN158" s="28"/>
      <c r="IO158" s="28"/>
      <c r="IP158" s="28"/>
      <c r="IQ158" s="28"/>
      <c r="IR158" s="28"/>
      <c r="IS158" s="28"/>
      <c r="IT158" s="28"/>
      <c r="IU158" s="28"/>
      <c r="IV158" s="28"/>
      <c r="IW158" s="28"/>
    </row>
    <row r="159" customFormat="false" ht="13.5" hidden="true" customHeight="true" outlineLevel="0" collapsed="false">
      <c r="A159" s="136"/>
      <c r="B159" s="137" t="n">
        <v>53102000</v>
      </c>
      <c r="C159" s="138" t="s">
        <v>171</v>
      </c>
      <c r="D159" s="139"/>
      <c r="E159" s="139"/>
      <c r="F159" s="138"/>
      <c r="G159" s="138"/>
      <c r="H159" s="138"/>
      <c r="I159" s="138"/>
      <c r="J159" s="138"/>
      <c r="K159" s="138"/>
      <c r="L159" s="138"/>
      <c r="M159" s="138"/>
      <c r="N159" s="138"/>
      <c r="O159" s="138"/>
      <c r="P159" s="138"/>
      <c r="Q159" s="138"/>
      <c r="R159" s="140"/>
      <c r="S159" s="140"/>
      <c r="T159" s="140"/>
      <c r="U159" s="138"/>
      <c r="V159" s="138"/>
      <c r="W159" s="138"/>
      <c r="X159" s="138"/>
      <c r="Y159" s="138"/>
      <c r="Z159" s="138"/>
      <c r="AA159" s="138"/>
      <c r="AB159" s="138"/>
      <c r="AC159" s="138"/>
      <c r="AD159" s="138"/>
      <c r="AE159" s="138"/>
      <c r="AF159" s="138"/>
      <c r="AG159" s="138"/>
      <c r="AH159" s="138"/>
      <c r="AI159" s="138"/>
      <c r="AJ159" s="138"/>
      <c r="AK159" s="138"/>
      <c r="AL159" s="138"/>
      <c r="AM159" s="138"/>
      <c r="AN159" s="138"/>
      <c r="AO159" s="138"/>
      <c r="AP159" s="138"/>
      <c r="AQ159" s="138"/>
      <c r="AR159" s="138"/>
      <c r="AS159" s="138"/>
      <c r="AT159" s="138"/>
      <c r="AU159" s="138"/>
      <c r="AV159" s="138"/>
      <c r="AW159" s="138"/>
      <c r="AX159" s="138"/>
      <c r="AY159" s="138"/>
      <c r="AZ159" s="138"/>
      <c r="BA159" s="138"/>
      <c r="BB159" s="138"/>
      <c r="BC159" s="138"/>
      <c r="BD159" s="138"/>
      <c r="BE159" s="138"/>
      <c r="BF159" s="138"/>
      <c r="BG159" s="138"/>
      <c r="BH159" s="138"/>
      <c r="BI159" s="138"/>
      <c r="BJ159" s="138"/>
      <c r="BK159" s="138"/>
      <c r="BL159" s="138"/>
      <c r="BM159" s="138"/>
      <c r="BN159" s="138"/>
      <c r="BO159" s="138"/>
      <c r="BP159" s="138"/>
      <c r="BQ159" s="138"/>
      <c r="BR159" s="138"/>
      <c r="BS159" s="138"/>
      <c r="BT159" s="138"/>
      <c r="BU159" s="138"/>
      <c r="BV159" s="138"/>
      <c r="BW159" s="138"/>
      <c r="BX159" s="138"/>
      <c r="BY159" s="138"/>
      <c r="BZ159" s="138"/>
      <c r="CA159" s="138"/>
      <c r="CB159" s="138"/>
      <c r="CC159" s="138"/>
      <c r="CD159" s="138"/>
      <c r="CE159" s="138"/>
      <c r="CF159" s="138"/>
      <c r="CG159" s="138"/>
      <c r="CH159" s="138"/>
      <c r="CI159" s="138"/>
      <c r="CJ159" s="138"/>
      <c r="CK159" s="138"/>
      <c r="CL159" s="138"/>
      <c r="CM159" s="138"/>
      <c r="CN159" s="138"/>
      <c r="CO159" s="138"/>
      <c r="CP159" s="138"/>
      <c r="CQ159" s="138"/>
      <c r="CR159" s="138"/>
      <c r="CS159" s="138"/>
      <c r="CT159" s="138"/>
      <c r="CU159" s="138"/>
      <c r="CV159" s="138"/>
      <c r="CW159" s="138"/>
      <c r="CX159" s="138"/>
      <c r="CY159" s="138"/>
      <c r="CZ159" s="138"/>
      <c r="DA159" s="138"/>
      <c r="DB159" s="138"/>
      <c r="DC159" s="138"/>
      <c r="DD159" s="138"/>
      <c r="DE159" s="138"/>
      <c r="DF159" s="138"/>
      <c r="DG159" s="138"/>
      <c r="DH159" s="138"/>
      <c r="DI159" s="138"/>
      <c r="DJ159" s="138"/>
      <c r="DK159" s="138"/>
      <c r="DL159" s="138"/>
      <c r="DM159" s="138"/>
      <c r="DN159" s="138"/>
      <c r="DO159" s="138"/>
      <c r="DP159" s="138"/>
      <c r="DQ159" s="138"/>
      <c r="DR159" s="138"/>
      <c r="DS159" s="138"/>
      <c r="DT159" s="138"/>
      <c r="DU159" s="138"/>
      <c r="DV159" s="138"/>
      <c r="DW159" s="138"/>
      <c r="DX159" s="138"/>
      <c r="DY159" s="138"/>
      <c r="DZ159" s="138"/>
      <c r="EA159" s="138"/>
      <c r="EB159" s="138"/>
      <c r="EC159" s="138"/>
      <c r="ED159" s="138"/>
      <c r="EE159" s="138"/>
      <c r="EF159" s="138"/>
      <c r="EG159" s="138"/>
      <c r="EH159" s="138"/>
      <c r="EI159" s="138"/>
      <c r="EJ159" s="138"/>
      <c r="EK159" s="138"/>
      <c r="EL159" s="138"/>
      <c r="EM159" s="138"/>
      <c r="EN159" s="138"/>
      <c r="EO159" s="138"/>
      <c r="EP159" s="138"/>
      <c r="EQ159" s="138"/>
      <c r="ER159" s="138"/>
      <c r="ES159" s="138"/>
      <c r="ET159" s="138"/>
      <c r="EU159" s="138"/>
      <c r="EV159" s="138"/>
      <c r="EW159" s="138"/>
      <c r="EX159" s="138"/>
      <c r="EY159" s="138"/>
      <c r="EZ159" s="138"/>
      <c r="FA159" s="138"/>
      <c r="FB159" s="138"/>
      <c r="FC159" s="138"/>
      <c r="FD159" s="138"/>
      <c r="FE159" s="138"/>
      <c r="FF159" s="138"/>
      <c r="FG159" s="138"/>
      <c r="FH159" s="138"/>
      <c r="FI159" s="138"/>
      <c r="FJ159" s="138"/>
      <c r="FK159" s="138"/>
      <c r="FL159" s="138"/>
      <c r="FM159" s="138"/>
      <c r="FN159" s="138"/>
      <c r="FO159" s="138"/>
      <c r="FP159" s="138"/>
      <c r="FQ159" s="138"/>
      <c r="FR159" s="138"/>
      <c r="FS159" s="138"/>
      <c r="FT159" s="138"/>
      <c r="FU159" s="138"/>
      <c r="FV159" s="138"/>
      <c r="FW159" s="138"/>
      <c r="FX159" s="138"/>
      <c r="FY159" s="138"/>
      <c r="FZ159" s="138"/>
      <c r="GA159" s="138"/>
      <c r="GB159" s="138"/>
      <c r="GC159" s="138"/>
      <c r="GD159" s="138"/>
      <c r="GE159" s="138"/>
      <c r="GF159" s="138"/>
      <c r="GG159" s="138"/>
      <c r="GH159" s="138"/>
      <c r="GI159" s="138"/>
      <c r="GJ159" s="138"/>
      <c r="GK159" s="138"/>
      <c r="GL159" s="138"/>
      <c r="GM159" s="138"/>
      <c r="GN159" s="138"/>
      <c r="GO159" s="138"/>
      <c r="GP159" s="138"/>
      <c r="GQ159" s="138"/>
      <c r="GR159" s="138"/>
      <c r="GS159" s="138"/>
      <c r="GT159" s="138"/>
      <c r="GU159" s="138"/>
      <c r="GV159" s="138"/>
      <c r="GW159" s="138"/>
      <c r="GX159" s="138"/>
      <c r="GY159" s="138"/>
      <c r="GZ159" s="138"/>
      <c r="HA159" s="138"/>
      <c r="HB159" s="138"/>
      <c r="HC159" s="138"/>
      <c r="HD159" s="138"/>
      <c r="HE159" s="138"/>
      <c r="HF159" s="138"/>
      <c r="HG159" s="138"/>
      <c r="HH159" s="138"/>
      <c r="HI159" s="138"/>
      <c r="HJ159" s="138"/>
      <c r="HK159" s="138"/>
      <c r="HL159" s="138"/>
      <c r="HM159" s="138"/>
      <c r="HN159" s="138"/>
      <c r="HO159" s="138"/>
      <c r="HP159" s="138"/>
      <c r="HQ159" s="138"/>
      <c r="HR159" s="138"/>
      <c r="HS159" s="138"/>
      <c r="HT159" s="138"/>
      <c r="HU159" s="138"/>
      <c r="HV159" s="138"/>
      <c r="HW159" s="138"/>
      <c r="HX159" s="138"/>
      <c r="HY159" s="138"/>
      <c r="HZ159" s="138"/>
      <c r="IA159" s="138"/>
      <c r="IB159" s="138"/>
      <c r="IC159" s="138"/>
      <c r="ID159" s="138"/>
      <c r="IE159" s="138"/>
      <c r="IF159" s="138"/>
      <c r="IG159" s="138"/>
      <c r="IH159" s="138"/>
      <c r="II159" s="138"/>
      <c r="IJ159" s="138"/>
      <c r="IK159" s="138"/>
      <c r="IL159" s="138"/>
      <c r="IM159" s="138"/>
      <c r="IN159" s="138"/>
      <c r="IO159" s="138"/>
      <c r="IP159" s="138"/>
      <c r="IQ159" s="138"/>
      <c r="IR159" s="138"/>
      <c r="IS159" s="138"/>
      <c r="IT159" s="138"/>
      <c r="IU159" s="138"/>
      <c r="IV159" s="138"/>
      <c r="IW159" s="138"/>
    </row>
    <row r="160" customFormat="false" ht="15" hidden="true" customHeight="false" outlineLevel="0" collapsed="false">
      <c r="A160" s="108"/>
      <c r="B160" s="109"/>
      <c r="C160" s="0" t="s">
        <v>78</v>
      </c>
      <c r="D160" s="100" t="n">
        <v>0</v>
      </c>
      <c r="E160" s="100" t="n">
        <v>0</v>
      </c>
      <c r="F160" s="110" t="n">
        <v>0</v>
      </c>
      <c r="G160" s="110" t="n">
        <v>0</v>
      </c>
      <c r="H160" s="110" t="n">
        <v>0</v>
      </c>
      <c r="I160" s="110" t="n">
        <v>0</v>
      </c>
      <c r="J160" s="110" t="n">
        <v>0</v>
      </c>
      <c r="K160" s="110" t="n">
        <v>0</v>
      </c>
      <c r="L160" s="110" t="n">
        <v>0</v>
      </c>
      <c r="M160" s="110" t="n">
        <v>0</v>
      </c>
      <c r="N160" s="110" t="n">
        <v>0</v>
      </c>
      <c r="O160" s="110" t="n">
        <v>0</v>
      </c>
      <c r="P160" s="110" t="n">
        <v>0</v>
      </c>
      <c r="Q160" s="110" t="n">
        <v>0</v>
      </c>
      <c r="R160" s="107" t="n">
        <f aca="false">SUM(F160:Q160)</f>
        <v>0</v>
      </c>
      <c r="S160" s="151" t="n">
        <v>0</v>
      </c>
      <c r="T160" s="151" t="n">
        <v>0</v>
      </c>
    </row>
    <row r="161" customFormat="false" ht="15" hidden="true" customHeight="false" outlineLevel="0" collapsed="false">
      <c r="A161" s="108"/>
      <c r="B161" s="109"/>
      <c r="C161" s="0" t="s">
        <v>78</v>
      </c>
      <c r="D161" s="121" t="n">
        <v>0</v>
      </c>
      <c r="E161" s="121" t="n">
        <v>0</v>
      </c>
      <c r="F161" s="159" t="n">
        <v>0</v>
      </c>
      <c r="G161" s="159" t="n">
        <v>0</v>
      </c>
      <c r="H161" s="159" t="n">
        <v>0</v>
      </c>
      <c r="I161" s="159" t="n">
        <v>0</v>
      </c>
      <c r="J161" s="159" t="n">
        <v>0</v>
      </c>
      <c r="K161" s="159" t="n">
        <v>0</v>
      </c>
      <c r="L161" s="159" t="n">
        <v>0</v>
      </c>
      <c r="M161" s="159" t="n">
        <v>0</v>
      </c>
      <c r="N161" s="159" t="n">
        <v>0</v>
      </c>
      <c r="O161" s="159" t="n">
        <v>0</v>
      </c>
      <c r="P161" s="159" t="n">
        <v>0</v>
      </c>
      <c r="Q161" s="159" t="n">
        <v>0</v>
      </c>
      <c r="R161" s="160" t="n">
        <f aca="false">SUM(F161:Q161)</f>
        <v>0</v>
      </c>
      <c r="S161" s="161" t="n">
        <v>0</v>
      </c>
      <c r="T161" s="161" t="n">
        <v>0</v>
      </c>
    </row>
    <row r="162" customFormat="false" ht="13.5" hidden="true" customHeight="true" outlineLevel="0" collapsed="false">
      <c r="A162" s="124"/>
      <c r="B162" s="125"/>
      <c r="C162" s="28" t="s">
        <v>66</v>
      </c>
      <c r="D162" s="134" t="n">
        <f aca="false">SUM(D160:D161)</f>
        <v>0</v>
      </c>
      <c r="E162" s="134" t="n">
        <f aca="false">SUM(E160:E161)</f>
        <v>0</v>
      </c>
      <c r="F162" s="28" t="n">
        <f aca="false">SUM(F160:F161)</f>
        <v>0</v>
      </c>
      <c r="G162" s="28" t="n">
        <f aca="false">SUM(G160:G161)</f>
        <v>0</v>
      </c>
      <c r="H162" s="28" t="n">
        <f aca="false">SUM(H160:H161)</f>
        <v>0</v>
      </c>
      <c r="I162" s="28" t="n">
        <f aca="false">SUM(I160:I161)</f>
        <v>0</v>
      </c>
      <c r="J162" s="28" t="n">
        <f aca="false">SUM(J160:J161)</f>
        <v>0</v>
      </c>
      <c r="K162" s="28" t="n">
        <f aca="false">SUM(K160:K161)</f>
        <v>0</v>
      </c>
      <c r="L162" s="28" t="n">
        <f aca="false">SUM(L160:L161)</f>
        <v>0</v>
      </c>
      <c r="M162" s="28" t="n">
        <f aca="false">SUM(M160:M161)</f>
        <v>0</v>
      </c>
      <c r="N162" s="28" t="n">
        <f aca="false">SUM(N160:N161)</f>
        <v>0</v>
      </c>
      <c r="O162" s="28" t="n">
        <f aca="false">SUM(O160:O161)</f>
        <v>0</v>
      </c>
      <c r="P162" s="28" t="n">
        <f aca="false">SUM(P160:P161)</f>
        <v>0</v>
      </c>
      <c r="Q162" s="28" t="n">
        <f aca="false">SUM(Q160:Q161)</f>
        <v>0</v>
      </c>
      <c r="R162" s="135" t="n">
        <f aca="false">SUM(F162:Q162)</f>
        <v>0</v>
      </c>
      <c r="S162" s="135" t="n">
        <f aca="false">SUM(S160:S161)</f>
        <v>0</v>
      </c>
      <c r="T162" s="135" t="n">
        <f aca="false">SUM(T160:T161)</f>
        <v>0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8"/>
      <c r="CS162" s="28"/>
      <c r="CT162" s="28"/>
      <c r="CU162" s="28"/>
      <c r="CV162" s="28"/>
      <c r="CW162" s="28"/>
      <c r="CX162" s="28"/>
      <c r="CY162" s="28"/>
      <c r="CZ162" s="28"/>
      <c r="DA162" s="28"/>
      <c r="DB162" s="28"/>
      <c r="DC162" s="28"/>
      <c r="DD162" s="28"/>
      <c r="DE162" s="28"/>
      <c r="DF162" s="28"/>
      <c r="DG162" s="28"/>
      <c r="DH162" s="28"/>
      <c r="DI162" s="28"/>
      <c r="DJ162" s="28"/>
      <c r="DK162" s="28"/>
      <c r="DL162" s="28"/>
      <c r="DM162" s="28"/>
      <c r="DN162" s="28"/>
      <c r="DO162" s="28"/>
      <c r="DP162" s="28"/>
      <c r="DQ162" s="28"/>
      <c r="DR162" s="28"/>
      <c r="DS162" s="28"/>
      <c r="DT162" s="28"/>
      <c r="DU162" s="28"/>
      <c r="DV162" s="28"/>
      <c r="DW162" s="28"/>
      <c r="DX162" s="28"/>
      <c r="DY162" s="28"/>
      <c r="DZ162" s="28"/>
      <c r="EA162" s="28"/>
      <c r="EB162" s="28"/>
      <c r="EC162" s="28"/>
      <c r="ED162" s="28"/>
      <c r="EE162" s="28"/>
      <c r="EF162" s="28"/>
      <c r="EG162" s="28"/>
      <c r="EH162" s="28"/>
      <c r="EI162" s="28"/>
      <c r="EJ162" s="28"/>
      <c r="EK162" s="28"/>
      <c r="EL162" s="28"/>
      <c r="EM162" s="28"/>
      <c r="EN162" s="28"/>
      <c r="EO162" s="28"/>
      <c r="EP162" s="28"/>
      <c r="EQ162" s="28"/>
      <c r="ER162" s="28"/>
      <c r="ES162" s="28"/>
      <c r="ET162" s="28"/>
      <c r="EU162" s="28"/>
      <c r="EV162" s="28"/>
      <c r="EW162" s="28"/>
      <c r="EX162" s="28"/>
      <c r="EY162" s="28"/>
      <c r="EZ162" s="28"/>
      <c r="FA162" s="28"/>
      <c r="FB162" s="28"/>
      <c r="FC162" s="28"/>
      <c r="FD162" s="28"/>
      <c r="FE162" s="28"/>
      <c r="FF162" s="28"/>
      <c r="FG162" s="28"/>
      <c r="FH162" s="28"/>
      <c r="FI162" s="28"/>
      <c r="FJ162" s="28"/>
      <c r="FK162" s="28"/>
      <c r="FL162" s="28"/>
      <c r="FM162" s="28"/>
      <c r="FN162" s="28"/>
      <c r="FO162" s="28"/>
      <c r="FP162" s="28"/>
      <c r="FQ162" s="28"/>
      <c r="FR162" s="28"/>
      <c r="FS162" s="28"/>
      <c r="FT162" s="28"/>
      <c r="FU162" s="28"/>
      <c r="FV162" s="28"/>
      <c r="FW162" s="28"/>
      <c r="FX162" s="28"/>
      <c r="FY162" s="28"/>
      <c r="FZ162" s="28"/>
      <c r="GA162" s="28"/>
      <c r="GB162" s="28"/>
      <c r="GC162" s="28"/>
      <c r="GD162" s="28"/>
      <c r="GE162" s="28"/>
      <c r="GF162" s="28"/>
      <c r="GG162" s="28"/>
      <c r="GH162" s="28"/>
      <c r="GI162" s="28"/>
      <c r="GJ162" s="28"/>
      <c r="GK162" s="28"/>
      <c r="GL162" s="28"/>
      <c r="GM162" s="28"/>
      <c r="GN162" s="28"/>
      <c r="GO162" s="28"/>
      <c r="GP162" s="28"/>
      <c r="GQ162" s="28"/>
      <c r="GR162" s="28"/>
      <c r="GS162" s="28"/>
      <c r="GT162" s="28"/>
      <c r="GU162" s="28"/>
      <c r="GV162" s="28"/>
      <c r="GW162" s="28"/>
      <c r="GX162" s="28"/>
      <c r="GY162" s="28"/>
      <c r="GZ162" s="28"/>
      <c r="HA162" s="28"/>
      <c r="HB162" s="28"/>
      <c r="HC162" s="28"/>
      <c r="HD162" s="28"/>
      <c r="HE162" s="28"/>
      <c r="HF162" s="28"/>
      <c r="HG162" s="28"/>
      <c r="HH162" s="28"/>
      <c r="HI162" s="28"/>
      <c r="HJ162" s="28"/>
      <c r="HK162" s="28"/>
      <c r="HL162" s="28"/>
      <c r="HM162" s="28"/>
      <c r="HN162" s="28"/>
      <c r="HO162" s="28"/>
      <c r="HP162" s="28"/>
      <c r="HQ162" s="28"/>
      <c r="HR162" s="28"/>
      <c r="HS162" s="28"/>
      <c r="HT162" s="28"/>
      <c r="HU162" s="28"/>
      <c r="HV162" s="28"/>
      <c r="HW162" s="28"/>
      <c r="HX162" s="28"/>
      <c r="HY162" s="28"/>
      <c r="HZ162" s="28"/>
      <c r="IA162" s="28"/>
      <c r="IB162" s="28"/>
      <c r="IC162" s="28"/>
      <c r="ID162" s="28"/>
      <c r="IE162" s="28"/>
      <c r="IF162" s="28"/>
      <c r="IG162" s="28"/>
      <c r="IH162" s="28"/>
      <c r="II162" s="28"/>
      <c r="IJ162" s="28"/>
      <c r="IK162" s="28"/>
      <c r="IL162" s="28"/>
      <c r="IM162" s="28"/>
      <c r="IN162" s="28"/>
      <c r="IO162" s="28"/>
      <c r="IP162" s="28"/>
      <c r="IQ162" s="28"/>
      <c r="IR162" s="28"/>
      <c r="IS162" s="28"/>
      <c r="IT162" s="28"/>
      <c r="IU162" s="28"/>
      <c r="IV162" s="28"/>
      <c r="IW162" s="28"/>
    </row>
    <row r="163" customFormat="false" ht="15" hidden="true" customHeight="false" outlineLevel="0" collapsed="false">
      <c r="A163" s="108"/>
      <c r="B163" s="109" t="n">
        <v>53102100</v>
      </c>
      <c r="C163" s="0" t="s">
        <v>172</v>
      </c>
      <c r="D163" s="100"/>
      <c r="E163" s="100"/>
      <c r="F163" s="110"/>
      <c r="G163" s="111"/>
      <c r="H163" s="111"/>
      <c r="I163" s="111"/>
      <c r="J163" s="111"/>
      <c r="K163" s="111"/>
      <c r="L163" s="111"/>
      <c r="M163" s="111"/>
      <c r="N163" s="111"/>
      <c r="O163" s="111"/>
      <c r="P163" s="111"/>
      <c r="Q163" s="111"/>
      <c r="R163" s="107"/>
      <c r="S163" s="107"/>
      <c r="T163" s="107"/>
    </row>
    <row r="164" customFormat="false" ht="15" hidden="true" customHeight="false" outlineLevel="0" collapsed="false">
      <c r="A164" s="108"/>
      <c r="B164" s="109"/>
      <c r="C164" s="0" t="s">
        <v>78</v>
      </c>
      <c r="D164" s="100" t="n">
        <v>0</v>
      </c>
      <c r="E164" s="100" t="n">
        <v>0</v>
      </c>
      <c r="F164" s="110" t="n">
        <v>0</v>
      </c>
      <c r="G164" s="110" t="n">
        <v>0</v>
      </c>
      <c r="H164" s="110" t="n">
        <v>0</v>
      </c>
      <c r="I164" s="110" t="n">
        <v>0</v>
      </c>
      <c r="J164" s="110" t="n">
        <v>0</v>
      </c>
      <c r="K164" s="110" t="n">
        <v>0</v>
      </c>
      <c r="L164" s="110" t="n">
        <v>0</v>
      </c>
      <c r="M164" s="110" t="n">
        <v>0</v>
      </c>
      <c r="N164" s="110" t="n">
        <v>0</v>
      </c>
      <c r="O164" s="110" t="n">
        <v>0</v>
      </c>
      <c r="P164" s="110" t="n">
        <v>0</v>
      </c>
      <c r="Q164" s="110" t="n">
        <v>0</v>
      </c>
      <c r="R164" s="107" t="n">
        <f aca="false">SUM(F164:Q164)</f>
        <v>0</v>
      </c>
      <c r="S164" s="151" t="n">
        <v>0</v>
      </c>
      <c r="T164" s="151" t="n">
        <v>0</v>
      </c>
    </row>
    <row r="165" customFormat="false" ht="15" hidden="true" customHeight="false" outlineLevel="0" collapsed="false">
      <c r="A165" s="108"/>
      <c r="B165" s="109"/>
      <c r="C165" s="0" t="s">
        <v>78</v>
      </c>
      <c r="D165" s="121" t="n">
        <v>0</v>
      </c>
      <c r="E165" s="121" t="n">
        <v>0</v>
      </c>
      <c r="F165" s="159" t="n">
        <v>0</v>
      </c>
      <c r="G165" s="159" t="n">
        <v>0</v>
      </c>
      <c r="H165" s="159" t="n">
        <v>0</v>
      </c>
      <c r="I165" s="159" t="n">
        <v>0</v>
      </c>
      <c r="J165" s="159" t="n">
        <v>0</v>
      </c>
      <c r="K165" s="159" t="n">
        <v>0</v>
      </c>
      <c r="L165" s="159" t="n">
        <v>0</v>
      </c>
      <c r="M165" s="159" t="n">
        <v>0</v>
      </c>
      <c r="N165" s="159" t="n">
        <v>0</v>
      </c>
      <c r="O165" s="159" t="n">
        <v>0</v>
      </c>
      <c r="P165" s="159" t="n">
        <v>0</v>
      </c>
      <c r="Q165" s="159" t="n">
        <v>0</v>
      </c>
      <c r="R165" s="160" t="n">
        <f aca="false">SUM(F165:Q165)</f>
        <v>0</v>
      </c>
      <c r="S165" s="161" t="n">
        <v>0</v>
      </c>
      <c r="T165" s="161" t="n">
        <v>0</v>
      </c>
    </row>
    <row r="166" customFormat="false" ht="15" hidden="true" customHeight="false" outlineLevel="0" collapsed="false">
      <c r="A166" s="124"/>
      <c r="B166" s="125"/>
      <c r="C166" s="28" t="s">
        <v>66</v>
      </c>
      <c r="D166" s="134" t="n">
        <f aca="false">SUM(D164:D165)</f>
        <v>0</v>
      </c>
      <c r="E166" s="134" t="n">
        <f aca="false">SUM(E164:E165)</f>
        <v>0</v>
      </c>
      <c r="F166" s="28" t="n">
        <f aca="false">SUM(F164:F165)</f>
        <v>0</v>
      </c>
      <c r="G166" s="28" t="n">
        <f aca="false">SUM(G164:G165)</f>
        <v>0</v>
      </c>
      <c r="H166" s="28" t="n">
        <f aca="false">SUM(H164:H165)</f>
        <v>0</v>
      </c>
      <c r="I166" s="28" t="n">
        <f aca="false">SUM(I164:I165)</f>
        <v>0</v>
      </c>
      <c r="J166" s="28" t="n">
        <f aca="false">SUM(J164:J165)</f>
        <v>0</v>
      </c>
      <c r="K166" s="28" t="n">
        <f aca="false">SUM(K164:K165)</f>
        <v>0</v>
      </c>
      <c r="L166" s="28" t="n">
        <f aca="false">SUM(L164:L165)</f>
        <v>0</v>
      </c>
      <c r="M166" s="28" t="n">
        <f aca="false">SUM(M164:M165)</f>
        <v>0</v>
      </c>
      <c r="N166" s="28" t="n">
        <f aca="false">SUM(N164:N165)</f>
        <v>0</v>
      </c>
      <c r="O166" s="28" t="n">
        <f aca="false">SUM(O164:O165)</f>
        <v>0</v>
      </c>
      <c r="P166" s="28" t="n">
        <f aca="false">SUM(P164:P165)</f>
        <v>0</v>
      </c>
      <c r="Q166" s="28" t="n">
        <f aca="false">SUM(Q164:Q165)</f>
        <v>0</v>
      </c>
      <c r="R166" s="135" t="n">
        <f aca="false">SUM(F166:Q166)</f>
        <v>0</v>
      </c>
      <c r="S166" s="135" t="n">
        <f aca="false">SUM(S164:S165)</f>
        <v>0</v>
      </c>
      <c r="T166" s="135" t="n">
        <f aca="false">SUM(T164:T165)</f>
        <v>0</v>
      </c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  <c r="BT166" s="28"/>
      <c r="BU166" s="28"/>
      <c r="BV166" s="28"/>
      <c r="BW166" s="28"/>
      <c r="BX166" s="28"/>
      <c r="BY166" s="28"/>
      <c r="BZ166" s="28"/>
      <c r="CA166" s="28"/>
      <c r="CB166" s="28"/>
      <c r="CC166" s="28"/>
      <c r="CD166" s="28"/>
      <c r="CE166" s="28"/>
      <c r="CF166" s="28"/>
      <c r="CG166" s="28"/>
      <c r="CH166" s="28"/>
      <c r="CI166" s="28"/>
      <c r="CJ166" s="28"/>
      <c r="CK166" s="28"/>
      <c r="CL166" s="28"/>
      <c r="CM166" s="28"/>
      <c r="CN166" s="28"/>
      <c r="CO166" s="28"/>
      <c r="CP166" s="28"/>
      <c r="CQ166" s="28"/>
      <c r="CR166" s="28"/>
      <c r="CS166" s="28"/>
      <c r="CT166" s="28"/>
      <c r="CU166" s="28"/>
      <c r="CV166" s="28"/>
      <c r="CW166" s="28"/>
      <c r="CX166" s="28"/>
      <c r="CY166" s="28"/>
      <c r="CZ166" s="28"/>
      <c r="DA166" s="28"/>
      <c r="DB166" s="28"/>
      <c r="DC166" s="28"/>
      <c r="DD166" s="28"/>
      <c r="DE166" s="28"/>
      <c r="DF166" s="28"/>
      <c r="DG166" s="28"/>
      <c r="DH166" s="28"/>
      <c r="DI166" s="28"/>
      <c r="DJ166" s="28"/>
      <c r="DK166" s="28"/>
      <c r="DL166" s="28"/>
      <c r="DM166" s="28"/>
      <c r="DN166" s="28"/>
      <c r="DO166" s="28"/>
      <c r="DP166" s="28"/>
      <c r="DQ166" s="28"/>
      <c r="DR166" s="28"/>
      <c r="DS166" s="28"/>
      <c r="DT166" s="28"/>
      <c r="DU166" s="28"/>
      <c r="DV166" s="28"/>
      <c r="DW166" s="28"/>
      <c r="DX166" s="28"/>
      <c r="DY166" s="28"/>
      <c r="DZ166" s="28"/>
      <c r="EA166" s="28"/>
      <c r="EB166" s="28"/>
      <c r="EC166" s="28"/>
      <c r="ED166" s="28"/>
      <c r="EE166" s="28"/>
      <c r="EF166" s="28"/>
      <c r="EG166" s="28"/>
      <c r="EH166" s="28"/>
      <c r="EI166" s="28"/>
      <c r="EJ166" s="28"/>
      <c r="EK166" s="28"/>
      <c r="EL166" s="28"/>
      <c r="EM166" s="28"/>
      <c r="EN166" s="28"/>
      <c r="EO166" s="28"/>
      <c r="EP166" s="28"/>
      <c r="EQ166" s="28"/>
      <c r="ER166" s="28"/>
      <c r="ES166" s="28"/>
      <c r="ET166" s="28"/>
      <c r="EU166" s="28"/>
      <c r="EV166" s="28"/>
      <c r="EW166" s="28"/>
      <c r="EX166" s="28"/>
      <c r="EY166" s="28"/>
      <c r="EZ166" s="28"/>
      <c r="FA166" s="28"/>
      <c r="FB166" s="28"/>
      <c r="FC166" s="28"/>
      <c r="FD166" s="28"/>
      <c r="FE166" s="28"/>
      <c r="FF166" s="28"/>
      <c r="FG166" s="28"/>
      <c r="FH166" s="28"/>
      <c r="FI166" s="28"/>
      <c r="FJ166" s="28"/>
      <c r="FK166" s="28"/>
      <c r="FL166" s="28"/>
      <c r="FM166" s="28"/>
      <c r="FN166" s="28"/>
      <c r="FO166" s="28"/>
      <c r="FP166" s="28"/>
      <c r="FQ166" s="28"/>
      <c r="FR166" s="28"/>
      <c r="FS166" s="28"/>
      <c r="FT166" s="28"/>
      <c r="FU166" s="28"/>
      <c r="FV166" s="28"/>
      <c r="FW166" s="28"/>
      <c r="FX166" s="28"/>
      <c r="FY166" s="28"/>
      <c r="FZ166" s="28"/>
      <c r="GA166" s="28"/>
      <c r="GB166" s="28"/>
      <c r="GC166" s="28"/>
      <c r="GD166" s="28"/>
      <c r="GE166" s="28"/>
      <c r="GF166" s="28"/>
      <c r="GG166" s="28"/>
      <c r="GH166" s="28"/>
      <c r="GI166" s="28"/>
      <c r="GJ166" s="28"/>
      <c r="GK166" s="28"/>
      <c r="GL166" s="28"/>
      <c r="GM166" s="28"/>
      <c r="GN166" s="28"/>
      <c r="GO166" s="28"/>
      <c r="GP166" s="28"/>
      <c r="GQ166" s="28"/>
      <c r="GR166" s="28"/>
      <c r="GS166" s="28"/>
      <c r="GT166" s="28"/>
      <c r="GU166" s="28"/>
      <c r="GV166" s="28"/>
      <c r="GW166" s="28"/>
      <c r="GX166" s="28"/>
      <c r="GY166" s="28"/>
      <c r="GZ166" s="28"/>
      <c r="HA166" s="28"/>
      <c r="HB166" s="28"/>
      <c r="HC166" s="28"/>
      <c r="HD166" s="28"/>
      <c r="HE166" s="28"/>
      <c r="HF166" s="28"/>
      <c r="HG166" s="28"/>
      <c r="HH166" s="28"/>
      <c r="HI166" s="28"/>
      <c r="HJ166" s="28"/>
      <c r="HK166" s="28"/>
      <c r="HL166" s="28"/>
      <c r="HM166" s="28"/>
      <c r="HN166" s="28"/>
      <c r="HO166" s="28"/>
      <c r="HP166" s="28"/>
      <c r="HQ166" s="28"/>
      <c r="HR166" s="28"/>
      <c r="HS166" s="28"/>
      <c r="HT166" s="28"/>
      <c r="HU166" s="28"/>
      <c r="HV166" s="28"/>
      <c r="HW166" s="28"/>
      <c r="HX166" s="28"/>
      <c r="HY166" s="28"/>
      <c r="HZ166" s="28"/>
      <c r="IA166" s="28"/>
      <c r="IB166" s="28"/>
      <c r="IC166" s="28"/>
      <c r="ID166" s="28"/>
      <c r="IE166" s="28"/>
      <c r="IF166" s="28"/>
      <c r="IG166" s="28"/>
      <c r="IH166" s="28"/>
      <c r="II166" s="28"/>
      <c r="IJ166" s="28"/>
      <c r="IK166" s="28"/>
      <c r="IL166" s="28"/>
      <c r="IM166" s="28"/>
      <c r="IN166" s="28"/>
      <c r="IO166" s="28"/>
      <c r="IP166" s="28"/>
      <c r="IQ166" s="28"/>
      <c r="IR166" s="28"/>
      <c r="IS166" s="28"/>
      <c r="IT166" s="28"/>
      <c r="IU166" s="28"/>
      <c r="IV166" s="28"/>
      <c r="IW166" s="28"/>
    </row>
    <row r="167" customFormat="false" ht="15" hidden="true" customHeight="false" outlineLevel="0" collapsed="false">
      <c r="A167" s="129"/>
      <c r="B167" s="109" t="n">
        <v>53200000</v>
      </c>
      <c r="C167" s="0" t="s">
        <v>173</v>
      </c>
      <c r="D167" s="100"/>
      <c r="E167" s="100"/>
      <c r="F167" s="110"/>
      <c r="G167" s="111"/>
      <c r="H167" s="111"/>
      <c r="I167" s="111"/>
      <c r="J167" s="111"/>
      <c r="K167" s="111"/>
      <c r="L167" s="111"/>
      <c r="M167" s="111"/>
      <c r="N167" s="111"/>
      <c r="O167" s="111"/>
      <c r="P167" s="111"/>
      <c r="Q167" s="111"/>
      <c r="R167" s="107"/>
      <c r="S167" s="107"/>
      <c r="T167" s="107"/>
    </row>
    <row r="168" customFormat="false" ht="15" hidden="true" customHeight="false" outlineLevel="0" collapsed="false">
      <c r="A168" s="108"/>
      <c r="B168" s="109"/>
      <c r="C168" s="0" t="s">
        <v>78</v>
      </c>
      <c r="D168" s="100" t="n">
        <v>0</v>
      </c>
      <c r="E168" s="100" t="n">
        <v>0</v>
      </c>
      <c r="F168" s="110" t="n">
        <v>0</v>
      </c>
      <c r="G168" s="110" t="n">
        <v>0</v>
      </c>
      <c r="H168" s="110" t="n">
        <v>0</v>
      </c>
      <c r="I168" s="110" t="n">
        <v>0</v>
      </c>
      <c r="J168" s="110" t="n">
        <v>0</v>
      </c>
      <c r="K168" s="110" t="n">
        <v>0</v>
      </c>
      <c r="L168" s="110" t="n">
        <v>0</v>
      </c>
      <c r="M168" s="110" t="n">
        <v>0</v>
      </c>
      <c r="N168" s="110" t="n">
        <v>0</v>
      </c>
      <c r="O168" s="110" t="n">
        <v>0</v>
      </c>
      <c r="P168" s="110" t="n">
        <v>0</v>
      </c>
      <c r="Q168" s="110" t="n">
        <v>0</v>
      </c>
      <c r="R168" s="107" t="n">
        <f aca="false">SUM(F168:Q168)</f>
        <v>0</v>
      </c>
      <c r="S168" s="151" t="n">
        <v>0</v>
      </c>
      <c r="T168" s="151" t="n">
        <v>0</v>
      </c>
    </row>
    <row r="169" customFormat="false" ht="15" hidden="true" customHeight="false" outlineLevel="0" collapsed="false">
      <c r="A169" s="108"/>
      <c r="B169" s="109"/>
      <c r="C169" s="0" t="s">
        <v>78</v>
      </c>
      <c r="D169" s="121" t="n">
        <v>0</v>
      </c>
      <c r="E169" s="121" t="n">
        <v>0</v>
      </c>
      <c r="F169" s="159" t="n">
        <v>0</v>
      </c>
      <c r="G169" s="159" t="n">
        <v>0</v>
      </c>
      <c r="H169" s="159" t="n">
        <v>0</v>
      </c>
      <c r="I169" s="159" t="n">
        <v>0</v>
      </c>
      <c r="J169" s="159" t="n">
        <v>0</v>
      </c>
      <c r="K169" s="159" t="n">
        <v>0</v>
      </c>
      <c r="L169" s="159" t="n">
        <v>0</v>
      </c>
      <c r="M169" s="159" t="n">
        <v>0</v>
      </c>
      <c r="N169" s="159" t="n">
        <v>0</v>
      </c>
      <c r="O169" s="159" t="n">
        <v>0</v>
      </c>
      <c r="P169" s="159" t="n">
        <v>0</v>
      </c>
      <c r="Q169" s="159" t="n">
        <v>0</v>
      </c>
      <c r="R169" s="160" t="n">
        <f aca="false">SUM(F169:Q169)</f>
        <v>0</v>
      </c>
      <c r="S169" s="161" t="n">
        <v>0</v>
      </c>
      <c r="T169" s="161" t="n">
        <v>0</v>
      </c>
    </row>
    <row r="170" customFormat="false" ht="13.5" hidden="true" customHeight="true" outlineLevel="0" collapsed="false">
      <c r="A170" s="124"/>
      <c r="B170" s="125"/>
      <c r="C170" s="28" t="s">
        <v>66</v>
      </c>
      <c r="D170" s="134" t="n">
        <f aca="false">SUM(D168:D169)</f>
        <v>0</v>
      </c>
      <c r="E170" s="134" t="n">
        <f aca="false">SUM(E168:E169)</f>
        <v>0</v>
      </c>
      <c r="F170" s="28" t="n">
        <f aca="false">SUM(F168:F169)</f>
        <v>0</v>
      </c>
      <c r="G170" s="28" t="n">
        <f aca="false">SUM(G168:G169)</f>
        <v>0</v>
      </c>
      <c r="H170" s="28" t="n">
        <f aca="false">SUM(H168:H169)</f>
        <v>0</v>
      </c>
      <c r="I170" s="28" t="n">
        <f aca="false">SUM(I168:I169)</f>
        <v>0</v>
      </c>
      <c r="J170" s="28" t="n">
        <f aca="false">SUM(J168:J169)</f>
        <v>0</v>
      </c>
      <c r="K170" s="28" t="n">
        <f aca="false">SUM(K168:K169)</f>
        <v>0</v>
      </c>
      <c r="L170" s="28" t="n">
        <f aca="false">SUM(L168:L169)</f>
        <v>0</v>
      </c>
      <c r="M170" s="28" t="n">
        <f aca="false">SUM(M168:M169)</f>
        <v>0</v>
      </c>
      <c r="N170" s="28" t="n">
        <f aca="false">SUM(N168:N169)</f>
        <v>0</v>
      </c>
      <c r="O170" s="28" t="n">
        <f aca="false">SUM(O168:O169)</f>
        <v>0</v>
      </c>
      <c r="P170" s="28" t="n">
        <f aca="false">SUM(P168:P169)</f>
        <v>0</v>
      </c>
      <c r="Q170" s="28" t="n">
        <f aca="false">SUM(Q168:Q169)</f>
        <v>0</v>
      </c>
      <c r="R170" s="135" t="n">
        <f aca="false">SUM(F170:Q170)</f>
        <v>0</v>
      </c>
      <c r="S170" s="135" t="n">
        <f aca="false">SUM(S168:S169)</f>
        <v>0</v>
      </c>
      <c r="T170" s="135" t="n">
        <f aca="false">SUM(T168:T169)</f>
        <v>0</v>
      </c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  <c r="BH170" s="28"/>
      <c r="BI170" s="28"/>
      <c r="BJ170" s="28"/>
      <c r="BK170" s="28"/>
      <c r="BL170" s="28"/>
      <c r="BM170" s="28"/>
      <c r="BN170" s="28"/>
      <c r="BO170" s="28"/>
      <c r="BP170" s="28"/>
      <c r="BQ170" s="28"/>
      <c r="BR170" s="28"/>
      <c r="BS170" s="28"/>
      <c r="BT170" s="28"/>
      <c r="BU170" s="28"/>
      <c r="BV170" s="28"/>
      <c r="BW170" s="28"/>
      <c r="BX170" s="28"/>
      <c r="BY170" s="28"/>
      <c r="BZ170" s="28"/>
      <c r="CA170" s="28"/>
      <c r="CB170" s="28"/>
      <c r="CC170" s="28"/>
      <c r="CD170" s="28"/>
      <c r="CE170" s="28"/>
      <c r="CF170" s="28"/>
      <c r="CG170" s="28"/>
      <c r="CH170" s="28"/>
      <c r="CI170" s="28"/>
      <c r="CJ170" s="28"/>
      <c r="CK170" s="28"/>
      <c r="CL170" s="28"/>
      <c r="CM170" s="28"/>
      <c r="CN170" s="28"/>
      <c r="CO170" s="28"/>
      <c r="CP170" s="28"/>
      <c r="CQ170" s="28"/>
      <c r="CR170" s="28"/>
      <c r="CS170" s="28"/>
      <c r="CT170" s="28"/>
      <c r="CU170" s="28"/>
      <c r="CV170" s="28"/>
      <c r="CW170" s="28"/>
      <c r="CX170" s="28"/>
      <c r="CY170" s="28"/>
      <c r="CZ170" s="28"/>
      <c r="DA170" s="28"/>
      <c r="DB170" s="28"/>
      <c r="DC170" s="28"/>
      <c r="DD170" s="28"/>
      <c r="DE170" s="28"/>
      <c r="DF170" s="28"/>
      <c r="DG170" s="28"/>
      <c r="DH170" s="28"/>
      <c r="DI170" s="28"/>
      <c r="DJ170" s="28"/>
      <c r="DK170" s="28"/>
      <c r="DL170" s="28"/>
      <c r="DM170" s="28"/>
      <c r="DN170" s="28"/>
      <c r="DO170" s="28"/>
      <c r="DP170" s="28"/>
      <c r="DQ170" s="28"/>
      <c r="DR170" s="28"/>
      <c r="DS170" s="28"/>
      <c r="DT170" s="28"/>
      <c r="DU170" s="28"/>
      <c r="DV170" s="28"/>
      <c r="DW170" s="28"/>
      <c r="DX170" s="28"/>
      <c r="DY170" s="28"/>
      <c r="DZ170" s="28"/>
      <c r="EA170" s="28"/>
      <c r="EB170" s="28"/>
      <c r="EC170" s="28"/>
      <c r="ED170" s="28"/>
      <c r="EE170" s="28"/>
      <c r="EF170" s="28"/>
      <c r="EG170" s="28"/>
      <c r="EH170" s="28"/>
      <c r="EI170" s="28"/>
      <c r="EJ170" s="28"/>
      <c r="EK170" s="28"/>
      <c r="EL170" s="28"/>
      <c r="EM170" s="28"/>
      <c r="EN170" s="28"/>
      <c r="EO170" s="28"/>
      <c r="EP170" s="28"/>
      <c r="EQ170" s="28"/>
      <c r="ER170" s="28"/>
      <c r="ES170" s="28"/>
      <c r="ET170" s="28"/>
      <c r="EU170" s="28"/>
      <c r="EV170" s="28"/>
      <c r="EW170" s="28"/>
      <c r="EX170" s="28"/>
      <c r="EY170" s="28"/>
      <c r="EZ170" s="28"/>
      <c r="FA170" s="28"/>
      <c r="FB170" s="28"/>
      <c r="FC170" s="28"/>
      <c r="FD170" s="28"/>
      <c r="FE170" s="28"/>
      <c r="FF170" s="28"/>
      <c r="FG170" s="28"/>
      <c r="FH170" s="28"/>
      <c r="FI170" s="28"/>
      <c r="FJ170" s="28"/>
      <c r="FK170" s="28"/>
      <c r="FL170" s="28"/>
      <c r="FM170" s="28"/>
      <c r="FN170" s="28"/>
      <c r="FO170" s="28"/>
      <c r="FP170" s="28"/>
      <c r="FQ170" s="28"/>
      <c r="FR170" s="28"/>
      <c r="FS170" s="28"/>
      <c r="FT170" s="28"/>
      <c r="FU170" s="28"/>
      <c r="FV170" s="28"/>
      <c r="FW170" s="28"/>
      <c r="FX170" s="28"/>
      <c r="FY170" s="28"/>
      <c r="FZ170" s="28"/>
      <c r="GA170" s="28"/>
      <c r="GB170" s="28"/>
      <c r="GC170" s="28"/>
      <c r="GD170" s="28"/>
      <c r="GE170" s="28"/>
      <c r="GF170" s="28"/>
      <c r="GG170" s="28"/>
      <c r="GH170" s="28"/>
      <c r="GI170" s="28"/>
      <c r="GJ170" s="28"/>
      <c r="GK170" s="28"/>
      <c r="GL170" s="28"/>
      <c r="GM170" s="28"/>
      <c r="GN170" s="28"/>
      <c r="GO170" s="28"/>
      <c r="GP170" s="28"/>
      <c r="GQ170" s="28"/>
      <c r="GR170" s="28"/>
      <c r="GS170" s="28"/>
      <c r="GT170" s="28"/>
      <c r="GU170" s="28"/>
      <c r="GV170" s="28"/>
      <c r="GW170" s="28"/>
      <c r="GX170" s="28"/>
      <c r="GY170" s="28"/>
      <c r="GZ170" s="28"/>
      <c r="HA170" s="28"/>
      <c r="HB170" s="28"/>
      <c r="HC170" s="28"/>
      <c r="HD170" s="28"/>
      <c r="HE170" s="28"/>
      <c r="HF170" s="28"/>
      <c r="HG170" s="28"/>
      <c r="HH170" s="28"/>
      <c r="HI170" s="28"/>
      <c r="HJ170" s="28"/>
      <c r="HK170" s="28"/>
      <c r="HL170" s="28"/>
      <c r="HM170" s="28"/>
      <c r="HN170" s="28"/>
      <c r="HO170" s="28"/>
      <c r="HP170" s="28"/>
      <c r="HQ170" s="28"/>
      <c r="HR170" s="28"/>
      <c r="HS170" s="28"/>
      <c r="HT170" s="28"/>
      <c r="HU170" s="28"/>
      <c r="HV170" s="28"/>
      <c r="HW170" s="28"/>
      <c r="HX170" s="28"/>
      <c r="HY170" s="28"/>
      <c r="HZ170" s="28"/>
      <c r="IA170" s="28"/>
      <c r="IB170" s="28"/>
      <c r="IC170" s="28"/>
      <c r="ID170" s="28"/>
      <c r="IE170" s="28"/>
      <c r="IF170" s="28"/>
      <c r="IG170" s="28"/>
      <c r="IH170" s="28"/>
      <c r="II170" s="28"/>
      <c r="IJ170" s="28"/>
      <c r="IK170" s="28"/>
      <c r="IL170" s="28"/>
      <c r="IM170" s="28"/>
      <c r="IN170" s="28"/>
      <c r="IO170" s="28"/>
      <c r="IP170" s="28"/>
      <c r="IQ170" s="28"/>
      <c r="IR170" s="28"/>
      <c r="IS170" s="28"/>
      <c r="IT170" s="28"/>
      <c r="IU170" s="28"/>
      <c r="IV170" s="28"/>
      <c r="IW170" s="28"/>
    </row>
    <row r="171" customFormat="false" ht="15" hidden="true" customHeight="false" outlineLevel="0" collapsed="false">
      <c r="A171" s="108"/>
      <c r="B171" s="109" t="n">
        <v>53500000</v>
      </c>
      <c r="C171" s="0" t="s">
        <v>174</v>
      </c>
      <c r="D171" s="100"/>
      <c r="E171" s="100"/>
      <c r="F171" s="110"/>
      <c r="G171" s="111"/>
      <c r="H171" s="111"/>
      <c r="I171" s="111"/>
      <c r="J171" s="111"/>
      <c r="K171" s="111"/>
      <c r="L171" s="111"/>
      <c r="M171" s="111"/>
      <c r="N171" s="111"/>
      <c r="O171" s="111"/>
      <c r="P171" s="111"/>
      <c r="Q171" s="111"/>
      <c r="R171" s="107"/>
      <c r="S171" s="107"/>
      <c r="T171" s="107"/>
    </row>
    <row r="172" customFormat="false" ht="15" hidden="true" customHeight="false" outlineLevel="0" collapsed="false">
      <c r="A172" s="108"/>
      <c r="B172" s="109"/>
      <c r="C172" s="0" t="s">
        <v>78</v>
      </c>
      <c r="D172" s="100" t="n">
        <v>0</v>
      </c>
      <c r="E172" s="100" t="n">
        <v>0</v>
      </c>
      <c r="F172" s="110" t="n">
        <v>0</v>
      </c>
      <c r="G172" s="110" t="n">
        <v>0</v>
      </c>
      <c r="H172" s="110" t="n">
        <v>0</v>
      </c>
      <c r="I172" s="110" t="n">
        <v>0</v>
      </c>
      <c r="J172" s="110" t="n">
        <v>0</v>
      </c>
      <c r="K172" s="110" t="n">
        <v>0</v>
      </c>
      <c r="L172" s="110" t="n">
        <v>0</v>
      </c>
      <c r="M172" s="110" t="n">
        <v>0</v>
      </c>
      <c r="N172" s="110" t="n">
        <v>0</v>
      </c>
      <c r="O172" s="110" t="n">
        <v>0</v>
      </c>
      <c r="P172" s="110" t="n">
        <v>0</v>
      </c>
      <c r="Q172" s="110" t="n">
        <v>0</v>
      </c>
      <c r="R172" s="107" t="n">
        <f aca="false">SUM(F172:Q172)</f>
        <v>0</v>
      </c>
      <c r="S172" s="151" t="n">
        <v>0</v>
      </c>
      <c r="T172" s="151" t="n">
        <v>0</v>
      </c>
    </row>
    <row r="173" customFormat="false" ht="15" hidden="true" customHeight="false" outlineLevel="0" collapsed="false">
      <c r="A173" s="108"/>
      <c r="B173" s="109"/>
      <c r="C173" s="0" t="s">
        <v>78</v>
      </c>
      <c r="D173" s="121" t="n">
        <v>0</v>
      </c>
      <c r="E173" s="121" t="n">
        <v>0</v>
      </c>
      <c r="F173" s="159" t="n">
        <v>0</v>
      </c>
      <c r="G173" s="159" t="n">
        <v>0</v>
      </c>
      <c r="H173" s="159" t="n">
        <v>0</v>
      </c>
      <c r="I173" s="159" t="n">
        <v>0</v>
      </c>
      <c r="J173" s="159" t="n">
        <v>0</v>
      </c>
      <c r="K173" s="159" t="n">
        <v>0</v>
      </c>
      <c r="L173" s="159" t="n">
        <v>0</v>
      </c>
      <c r="M173" s="159" t="n">
        <v>0</v>
      </c>
      <c r="N173" s="159" t="n">
        <v>0</v>
      </c>
      <c r="O173" s="159" t="n">
        <v>0</v>
      </c>
      <c r="P173" s="159" t="n">
        <v>0</v>
      </c>
      <c r="Q173" s="159" t="n">
        <v>0</v>
      </c>
      <c r="R173" s="160" t="n">
        <f aca="false">SUM(F173:Q173)</f>
        <v>0</v>
      </c>
      <c r="S173" s="161" t="n">
        <v>0</v>
      </c>
      <c r="T173" s="161" t="n">
        <v>0</v>
      </c>
    </row>
    <row r="174" customFormat="false" ht="15" hidden="true" customHeight="false" outlineLevel="0" collapsed="false">
      <c r="A174" s="124"/>
      <c r="B174" s="125"/>
      <c r="C174" s="28" t="s">
        <v>66</v>
      </c>
      <c r="D174" s="134" t="n">
        <f aca="false">SUM(D172:D173)</f>
        <v>0</v>
      </c>
      <c r="E174" s="134" t="n">
        <f aca="false">SUM(E172:E173)</f>
        <v>0</v>
      </c>
      <c r="F174" s="28" t="n">
        <f aca="false">SUM(F172:F173)</f>
        <v>0</v>
      </c>
      <c r="G174" s="28" t="n">
        <f aca="false">SUM(G172:G173)</f>
        <v>0</v>
      </c>
      <c r="H174" s="28" t="n">
        <f aca="false">SUM(H172:H173)</f>
        <v>0</v>
      </c>
      <c r="I174" s="28" t="n">
        <f aca="false">SUM(I172:I173)</f>
        <v>0</v>
      </c>
      <c r="J174" s="28" t="n">
        <f aca="false">SUM(J172:J173)</f>
        <v>0</v>
      </c>
      <c r="K174" s="28" t="n">
        <f aca="false">SUM(K172:K173)</f>
        <v>0</v>
      </c>
      <c r="L174" s="28" t="n">
        <f aca="false">SUM(L172:L173)</f>
        <v>0</v>
      </c>
      <c r="M174" s="28" t="n">
        <f aca="false">SUM(M172:M173)</f>
        <v>0</v>
      </c>
      <c r="N174" s="28" t="n">
        <f aca="false">SUM(N172:N173)</f>
        <v>0</v>
      </c>
      <c r="O174" s="28" t="n">
        <f aca="false">SUM(O172:O173)</f>
        <v>0</v>
      </c>
      <c r="P174" s="28" t="n">
        <f aca="false">SUM(P172:P173)</f>
        <v>0</v>
      </c>
      <c r="Q174" s="28" t="n">
        <f aca="false">SUM(Q172:Q173)</f>
        <v>0</v>
      </c>
      <c r="R174" s="135" t="n">
        <f aca="false">SUM(F174:Q174)</f>
        <v>0</v>
      </c>
      <c r="S174" s="135" t="n">
        <f aca="false">SUM(S172:S173)</f>
        <v>0</v>
      </c>
      <c r="T174" s="135" t="n">
        <f aca="false">SUM(T172:T173)</f>
        <v>0</v>
      </c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  <c r="BH174" s="28"/>
      <c r="BI174" s="28"/>
      <c r="BJ174" s="28"/>
      <c r="BK174" s="28"/>
      <c r="BL174" s="28"/>
      <c r="BM174" s="28"/>
      <c r="BN174" s="28"/>
      <c r="BO174" s="28"/>
      <c r="BP174" s="28"/>
      <c r="BQ174" s="28"/>
      <c r="BR174" s="28"/>
      <c r="BS174" s="28"/>
      <c r="BT174" s="28"/>
      <c r="BU174" s="28"/>
      <c r="BV174" s="28"/>
      <c r="BW174" s="28"/>
      <c r="BX174" s="28"/>
      <c r="BY174" s="28"/>
      <c r="BZ174" s="28"/>
      <c r="CA174" s="28"/>
      <c r="CB174" s="28"/>
      <c r="CC174" s="28"/>
      <c r="CD174" s="28"/>
      <c r="CE174" s="28"/>
      <c r="CF174" s="28"/>
      <c r="CG174" s="28"/>
      <c r="CH174" s="28"/>
      <c r="CI174" s="28"/>
      <c r="CJ174" s="28"/>
      <c r="CK174" s="28"/>
      <c r="CL174" s="28"/>
      <c r="CM174" s="28"/>
      <c r="CN174" s="28"/>
      <c r="CO174" s="28"/>
      <c r="CP174" s="28"/>
      <c r="CQ174" s="28"/>
      <c r="CR174" s="28"/>
      <c r="CS174" s="28"/>
      <c r="CT174" s="28"/>
      <c r="CU174" s="28"/>
      <c r="CV174" s="28"/>
      <c r="CW174" s="28"/>
      <c r="CX174" s="28"/>
      <c r="CY174" s="28"/>
      <c r="CZ174" s="28"/>
      <c r="DA174" s="28"/>
      <c r="DB174" s="28"/>
      <c r="DC174" s="28"/>
      <c r="DD174" s="28"/>
      <c r="DE174" s="28"/>
      <c r="DF174" s="28"/>
      <c r="DG174" s="28"/>
      <c r="DH174" s="28"/>
      <c r="DI174" s="28"/>
      <c r="DJ174" s="28"/>
      <c r="DK174" s="28"/>
      <c r="DL174" s="28"/>
      <c r="DM174" s="28"/>
      <c r="DN174" s="28"/>
      <c r="DO174" s="28"/>
      <c r="DP174" s="28"/>
      <c r="DQ174" s="28"/>
      <c r="DR174" s="28"/>
      <c r="DS174" s="28"/>
      <c r="DT174" s="28"/>
      <c r="DU174" s="28"/>
      <c r="DV174" s="28"/>
      <c r="DW174" s="28"/>
      <c r="DX174" s="28"/>
      <c r="DY174" s="28"/>
      <c r="DZ174" s="28"/>
      <c r="EA174" s="28"/>
      <c r="EB174" s="28"/>
      <c r="EC174" s="28"/>
      <c r="ED174" s="28"/>
      <c r="EE174" s="28"/>
      <c r="EF174" s="28"/>
      <c r="EG174" s="28"/>
      <c r="EH174" s="28"/>
      <c r="EI174" s="28"/>
      <c r="EJ174" s="28"/>
      <c r="EK174" s="28"/>
      <c r="EL174" s="28"/>
      <c r="EM174" s="28"/>
      <c r="EN174" s="28"/>
      <c r="EO174" s="28"/>
      <c r="EP174" s="28"/>
      <c r="EQ174" s="28"/>
      <c r="ER174" s="28"/>
      <c r="ES174" s="28"/>
      <c r="ET174" s="28"/>
      <c r="EU174" s="28"/>
      <c r="EV174" s="28"/>
      <c r="EW174" s="28"/>
      <c r="EX174" s="28"/>
      <c r="EY174" s="28"/>
      <c r="EZ174" s="28"/>
      <c r="FA174" s="28"/>
      <c r="FB174" s="28"/>
      <c r="FC174" s="28"/>
      <c r="FD174" s="28"/>
      <c r="FE174" s="28"/>
      <c r="FF174" s="28"/>
      <c r="FG174" s="28"/>
      <c r="FH174" s="28"/>
      <c r="FI174" s="28"/>
      <c r="FJ174" s="28"/>
      <c r="FK174" s="28"/>
      <c r="FL174" s="28"/>
      <c r="FM174" s="28"/>
      <c r="FN174" s="28"/>
      <c r="FO174" s="28"/>
      <c r="FP174" s="28"/>
      <c r="FQ174" s="28"/>
      <c r="FR174" s="28"/>
      <c r="FS174" s="28"/>
      <c r="FT174" s="28"/>
      <c r="FU174" s="28"/>
      <c r="FV174" s="28"/>
      <c r="FW174" s="28"/>
      <c r="FX174" s="28"/>
      <c r="FY174" s="28"/>
      <c r="FZ174" s="28"/>
      <c r="GA174" s="28"/>
      <c r="GB174" s="28"/>
      <c r="GC174" s="28"/>
      <c r="GD174" s="28"/>
      <c r="GE174" s="28"/>
      <c r="GF174" s="28"/>
      <c r="GG174" s="28"/>
      <c r="GH174" s="28"/>
      <c r="GI174" s="28"/>
      <c r="GJ174" s="28"/>
      <c r="GK174" s="28"/>
      <c r="GL174" s="28"/>
      <c r="GM174" s="28"/>
      <c r="GN174" s="28"/>
      <c r="GO174" s="28"/>
      <c r="GP174" s="28"/>
      <c r="GQ174" s="28"/>
      <c r="GR174" s="28"/>
      <c r="GS174" s="28"/>
      <c r="GT174" s="28"/>
      <c r="GU174" s="28"/>
      <c r="GV174" s="28"/>
      <c r="GW174" s="28"/>
      <c r="GX174" s="28"/>
      <c r="GY174" s="28"/>
      <c r="GZ174" s="28"/>
      <c r="HA174" s="28"/>
      <c r="HB174" s="28"/>
      <c r="HC174" s="28"/>
      <c r="HD174" s="28"/>
      <c r="HE174" s="28"/>
      <c r="HF174" s="28"/>
      <c r="HG174" s="28"/>
      <c r="HH174" s="28"/>
      <c r="HI174" s="28"/>
      <c r="HJ174" s="28"/>
      <c r="HK174" s="28"/>
      <c r="HL174" s="28"/>
      <c r="HM174" s="28"/>
      <c r="HN174" s="28"/>
      <c r="HO174" s="28"/>
      <c r="HP174" s="28"/>
      <c r="HQ174" s="28"/>
      <c r="HR174" s="28"/>
      <c r="HS174" s="28"/>
      <c r="HT174" s="28"/>
      <c r="HU174" s="28"/>
      <c r="HV174" s="28"/>
      <c r="HW174" s="28"/>
      <c r="HX174" s="28"/>
      <c r="HY174" s="28"/>
      <c r="HZ174" s="28"/>
      <c r="IA174" s="28"/>
      <c r="IB174" s="28"/>
      <c r="IC174" s="28"/>
      <c r="ID174" s="28"/>
      <c r="IE174" s="28"/>
      <c r="IF174" s="28"/>
      <c r="IG174" s="28"/>
      <c r="IH174" s="28"/>
      <c r="II174" s="28"/>
      <c r="IJ174" s="28"/>
      <c r="IK174" s="28"/>
      <c r="IL174" s="28"/>
      <c r="IM174" s="28"/>
      <c r="IN174" s="28"/>
      <c r="IO174" s="28"/>
      <c r="IP174" s="28"/>
      <c r="IQ174" s="28"/>
      <c r="IR174" s="28"/>
      <c r="IS174" s="28"/>
      <c r="IT174" s="28"/>
      <c r="IU174" s="28"/>
      <c r="IV174" s="28"/>
      <c r="IW174" s="28"/>
    </row>
    <row r="175" customFormat="false" ht="15" hidden="true" customHeight="false" outlineLevel="0" collapsed="false">
      <c r="A175" s="129"/>
      <c r="B175" s="109" t="n">
        <v>53500500</v>
      </c>
      <c r="C175" s="0" t="s">
        <v>175</v>
      </c>
      <c r="D175" s="100"/>
      <c r="E175" s="100"/>
      <c r="F175" s="110"/>
      <c r="G175" s="111"/>
      <c r="H175" s="111"/>
      <c r="I175" s="111"/>
      <c r="J175" s="111"/>
      <c r="K175" s="111"/>
      <c r="L175" s="111"/>
      <c r="M175" s="111"/>
      <c r="N175" s="111"/>
      <c r="O175" s="111"/>
      <c r="P175" s="111"/>
      <c r="Q175" s="111"/>
      <c r="R175" s="107"/>
      <c r="S175" s="107"/>
      <c r="T175" s="107"/>
    </row>
    <row r="176" customFormat="false" ht="15" hidden="true" customHeight="false" outlineLevel="0" collapsed="false">
      <c r="A176" s="108"/>
      <c r="B176" s="109"/>
      <c r="C176" s="0" t="s">
        <v>78</v>
      </c>
      <c r="D176" s="100" t="n">
        <v>0</v>
      </c>
      <c r="E176" s="100" t="n">
        <v>0</v>
      </c>
      <c r="F176" s="110" t="n">
        <v>0</v>
      </c>
      <c r="G176" s="110" t="n">
        <v>0</v>
      </c>
      <c r="H176" s="110" t="n">
        <v>0</v>
      </c>
      <c r="I176" s="110" t="n">
        <v>0</v>
      </c>
      <c r="J176" s="110" t="n">
        <v>0</v>
      </c>
      <c r="K176" s="110" t="n">
        <v>0</v>
      </c>
      <c r="L176" s="110" t="n">
        <v>0</v>
      </c>
      <c r="M176" s="110" t="n">
        <v>0</v>
      </c>
      <c r="N176" s="110" t="n">
        <v>0</v>
      </c>
      <c r="O176" s="110" t="n">
        <v>0</v>
      </c>
      <c r="P176" s="110" t="n">
        <v>0</v>
      </c>
      <c r="Q176" s="110" t="n">
        <v>0</v>
      </c>
      <c r="R176" s="107" t="n">
        <f aca="false">SUM(F176:Q176)</f>
        <v>0</v>
      </c>
      <c r="S176" s="151" t="n">
        <v>0</v>
      </c>
      <c r="T176" s="151" t="n">
        <v>0</v>
      </c>
    </row>
    <row r="177" customFormat="false" ht="15" hidden="true" customHeight="false" outlineLevel="0" collapsed="false">
      <c r="A177" s="108"/>
      <c r="B177" s="109"/>
      <c r="C177" s="0" t="s">
        <v>78</v>
      </c>
      <c r="D177" s="121" t="n">
        <v>0</v>
      </c>
      <c r="E177" s="121" t="n">
        <v>0</v>
      </c>
      <c r="F177" s="159" t="n">
        <v>0</v>
      </c>
      <c r="G177" s="159" t="n">
        <v>0</v>
      </c>
      <c r="H177" s="159" t="n">
        <v>0</v>
      </c>
      <c r="I177" s="159" t="n">
        <v>0</v>
      </c>
      <c r="J177" s="159" t="n">
        <v>0</v>
      </c>
      <c r="K177" s="159" t="n">
        <v>0</v>
      </c>
      <c r="L177" s="159" t="n">
        <v>0</v>
      </c>
      <c r="M177" s="159" t="n">
        <v>0</v>
      </c>
      <c r="N177" s="159" t="n">
        <v>0</v>
      </c>
      <c r="O177" s="159" t="n">
        <v>0</v>
      </c>
      <c r="P177" s="159" t="n">
        <v>0</v>
      </c>
      <c r="Q177" s="159" t="n">
        <v>0</v>
      </c>
      <c r="R177" s="160" t="n">
        <f aca="false">SUM(F177:Q177)</f>
        <v>0</v>
      </c>
      <c r="S177" s="161" t="n">
        <v>0</v>
      </c>
      <c r="T177" s="161" t="n">
        <v>0</v>
      </c>
    </row>
    <row r="178" customFormat="false" ht="13.5" hidden="true" customHeight="true" outlineLevel="0" collapsed="false">
      <c r="A178" s="124"/>
      <c r="B178" s="125"/>
      <c r="C178" s="28" t="s">
        <v>66</v>
      </c>
      <c r="D178" s="134" t="n">
        <f aca="false">SUM(D176:D177)</f>
        <v>0</v>
      </c>
      <c r="E178" s="134" t="n">
        <f aca="false">SUM(E176:E177)</f>
        <v>0</v>
      </c>
      <c r="F178" s="28" t="n">
        <f aca="false">SUM(F176:F177)</f>
        <v>0</v>
      </c>
      <c r="G178" s="28" t="n">
        <f aca="false">SUM(G176:G177)</f>
        <v>0</v>
      </c>
      <c r="H178" s="28" t="n">
        <f aca="false">SUM(H176:H177)</f>
        <v>0</v>
      </c>
      <c r="I178" s="28" t="n">
        <f aca="false">SUM(I176:I177)</f>
        <v>0</v>
      </c>
      <c r="J178" s="28" t="n">
        <f aca="false">SUM(J176:J177)</f>
        <v>0</v>
      </c>
      <c r="K178" s="28" t="n">
        <f aca="false">SUM(K176:K177)</f>
        <v>0</v>
      </c>
      <c r="L178" s="28" t="n">
        <f aca="false">SUM(L176:L177)</f>
        <v>0</v>
      </c>
      <c r="M178" s="28" t="n">
        <f aca="false">SUM(M176:M177)</f>
        <v>0</v>
      </c>
      <c r="N178" s="28" t="n">
        <f aca="false">SUM(N176:N177)</f>
        <v>0</v>
      </c>
      <c r="O178" s="28" t="n">
        <f aca="false">SUM(O176:O177)</f>
        <v>0</v>
      </c>
      <c r="P178" s="28" t="n">
        <f aca="false">SUM(P176:P177)</f>
        <v>0</v>
      </c>
      <c r="Q178" s="28" t="n">
        <f aca="false">SUM(Q176:Q177)</f>
        <v>0</v>
      </c>
      <c r="R178" s="135" t="n">
        <f aca="false">SUM(F178:Q178)</f>
        <v>0</v>
      </c>
      <c r="S178" s="135" t="n">
        <f aca="false">SUM(S176:S177)</f>
        <v>0</v>
      </c>
      <c r="T178" s="135" t="n">
        <f aca="false">SUM(T176:T177)</f>
        <v>0</v>
      </c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  <c r="BH178" s="28"/>
      <c r="BI178" s="28"/>
      <c r="BJ178" s="28"/>
      <c r="BK178" s="28"/>
      <c r="BL178" s="28"/>
      <c r="BM178" s="28"/>
      <c r="BN178" s="28"/>
      <c r="BO178" s="28"/>
      <c r="BP178" s="28"/>
      <c r="BQ178" s="28"/>
      <c r="BR178" s="28"/>
      <c r="BS178" s="28"/>
      <c r="BT178" s="28"/>
      <c r="BU178" s="28"/>
      <c r="BV178" s="28"/>
      <c r="BW178" s="28"/>
      <c r="BX178" s="28"/>
      <c r="BY178" s="28"/>
      <c r="BZ178" s="28"/>
      <c r="CA178" s="28"/>
      <c r="CB178" s="28"/>
      <c r="CC178" s="28"/>
      <c r="CD178" s="28"/>
      <c r="CE178" s="28"/>
      <c r="CF178" s="28"/>
      <c r="CG178" s="28"/>
      <c r="CH178" s="28"/>
      <c r="CI178" s="28"/>
      <c r="CJ178" s="28"/>
      <c r="CK178" s="28"/>
      <c r="CL178" s="28"/>
      <c r="CM178" s="28"/>
      <c r="CN178" s="28"/>
      <c r="CO178" s="28"/>
      <c r="CP178" s="28"/>
      <c r="CQ178" s="28"/>
      <c r="CR178" s="28"/>
      <c r="CS178" s="28"/>
      <c r="CT178" s="28"/>
      <c r="CU178" s="28"/>
      <c r="CV178" s="28"/>
      <c r="CW178" s="28"/>
      <c r="CX178" s="28"/>
      <c r="CY178" s="28"/>
      <c r="CZ178" s="28"/>
      <c r="DA178" s="28"/>
      <c r="DB178" s="28"/>
      <c r="DC178" s="28"/>
      <c r="DD178" s="28"/>
      <c r="DE178" s="28"/>
      <c r="DF178" s="28"/>
      <c r="DG178" s="28"/>
      <c r="DH178" s="28"/>
      <c r="DI178" s="28"/>
      <c r="DJ178" s="28"/>
      <c r="DK178" s="28"/>
      <c r="DL178" s="28"/>
      <c r="DM178" s="28"/>
      <c r="DN178" s="28"/>
      <c r="DO178" s="28"/>
      <c r="DP178" s="28"/>
      <c r="DQ178" s="28"/>
      <c r="DR178" s="28"/>
      <c r="DS178" s="28"/>
      <c r="DT178" s="28"/>
      <c r="DU178" s="28"/>
      <c r="DV178" s="28"/>
      <c r="DW178" s="28"/>
      <c r="DX178" s="28"/>
      <c r="DY178" s="28"/>
      <c r="DZ178" s="28"/>
      <c r="EA178" s="28"/>
      <c r="EB178" s="28"/>
      <c r="EC178" s="28"/>
      <c r="ED178" s="28"/>
      <c r="EE178" s="28"/>
      <c r="EF178" s="28"/>
      <c r="EG178" s="28"/>
      <c r="EH178" s="28"/>
      <c r="EI178" s="28"/>
      <c r="EJ178" s="28"/>
      <c r="EK178" s="28"/>
      <c r="EL178" s="28"/>
      <c r="EM178" s="28"/>
      <c r="EN178" s="28"/>
      <c r="EO178" s="28"/>
      <c r="EP178" s="28"/>
      <c r="EQ178" s="28"/>
      <c r="ER178" s="28"/>
      <c r="ES178" s="28"/>
      <c r="ET178" s="28"/>
      <c r="EU178" s="28"/>
      <c r="EV178" s="28"/>
      <c r="EW178" s="28"/>
      <c r="EX178" s="28"/>
      <c r="EY178" s="28"/>
      <c r="EZ178" s="28"/>
      <c r="FA178" s="28"/>
      <c r="FB178" s="28"/>
      <c r="FC178" s="28"/>
      <c r="FD178" s="28"/>
      <c r="FE178" s="28"/>
      <c r="FF178" s="28"/>
      <c r="FG178" s="28"/>
      <c r="FH178" s="28"/>
      <c r="FI178" s="28"/>
      <c r="FJ178" s="28"/>
      <c r="FK178" s="28"/>
      <c r="FL178" s="28"/>
      <c r="FM178" s="28"/>
      <c r="FN178" s="28"/>
      <c r="FO178" s="28"/>
      <c r="FP178" s="28"/>
      <c r="FQ178" s="28"/>
      <c r="FR178" s="28"/>
      <c r="FS178" s="28"/>
      <c r="FT178" s="28"/>
      <c r="FU178" s="28"/>
      <c r="FV178" s="28"/>
      <c r="FW178" s="28"/>
      <c r="FX178" s="28"/>
      <c r="FY178" s="28"/>
      <c r="FZ178" s="28"/>
      <c r="GA178" s="28"/>
      <c r="GB178" s="28"/>
      <c r="GC178" s="28"/>
      <c r="GD178" s="28"/>
      <c r="GE178" s="28"/>
      <c r="GF178" s="28"/>
      <c r="GG178" s="28"/>
      <c r="GH178" s="28"/>
      <c r="GI178" s="28"/>
      <c r="GJ178" s="28"/>
      <c r="GK178" s="28"/>
      <c r="GL178" s="28"/>
      <c r="GM178" s="28"/>
      <c r="GN178" s="28"/>
      <c r="GO178" s="28"/>
      <c r="GP178" s="28"/>
      <c r="GQ178" s="28"/>
      <c r="GR178" s="28"/>
      <c r="GS178" s="28"/>
      <c r="GT178" s="28"/>
      <c r="GU178" s="28"/>
      <c r="GV178" s="28"/>
      <c r="GW178" s="28"/>
      <c r="GX178" s="28"/>
      <c r="GY178" s="28"/>
      <c r="GZ178" s="28"/>
      <c r="HA178" s="28"/>
      <c r="HB178" s="28"/>
      <c r="HC178" s="28"/>
      <c r="HD178" s="28"/>
      <c r="HE178" s="28"/>
      <c r="HF178" s="28"/>
      <c r="HG178" s="28"/>
      <c r="HH178" s="28"/>
      <c r="HI178" s="28"/>
      <c r="HJ178" s="28"/>
      <c r="HK178" s="28"/>
      <c r="HL178" s="28"/>
      <c r="HM178" s="28"/>
      <c r="HN178" s="28"/>
      <c r="HO178" s="28"/>
      <c r="HP178" s="28"/>
      <c r="HQ178" s="28"/>
      <c r="HR178" s="28"/>
      <c r="HS178" s="28"/>
      <c r="HT178" s="28"/>
      <c r="HU178" s="28"/>
      <c r="HV178" s="28"/>
      <c r="HW178" s="28"/>
      <c r="HX178" s="28"/>
      <c r="HY178" s="28"/>
      <c r="HZ178" s="28"/>
      <c r="IA178" s="28"/>
      <c r="IB178" s="28"/>
      <c r="IC178" s="28"/>
      <c r="ID178" s="28"/>
      <c r="IE178" s="28"/>
      <c r="IF178" s="28"/>
      <c r="IG178" s="28"/>
      <c r="IH178" s="28"/>
      <c r="II178" s="28"/>
      <c r="IJ178" s="28"/>
      <c r="IK178" s="28"/>
      <c r="IL178" s="28"/>
      <c r="IM178" s="28"/>
      <c r="IN178" s="28"/>
      <c r="IO178" s="28"/>
      <c r="IP178" s="28"/>
      <c r="IQ178" s="28"/>
      <c r="IR178" s="28"/>
      <c r="IS178" s="28"/>
      <c r="IT178" s="28"/>
      <c r="IU178" s="28"/>
      <c r="IV178" s="28"/>
      <c r="IW178" s="28"/>
    </row>
    <row r="179" customFormat="false" ht="15" hidden="true" customHeight="false" outlineLevel="0" collapsed="false">
      <c r="A179" s="108"/>
      <c r="B179" s="109" t="n">
        <v>53550000</v>
      </c>
      <c r="C179" s="0" t="s">
        <v>176</v>
      </c>
      <c r="D179" s="100"/>
      <c r="E179" s="100"/>
      <c r="F179" s="110"/>
      <c r="G179" s="111"/>
      <c r="H179" s="111"/>
      <c r="I179" s="111"/>
      <c r="J179" s="111"/>
      <c r="K179" s="111"/>
      <c r="L179" s="111"/>
      <c r="M179" s="111"/>
      <c r="N179" s="111"/>
      <c r="O179" s="111"/>
      <c r="P179" s="111"/>
      <c r="Q179" s="111"/>
      <c r="R179" s="107"/>
      <c r="S179" s="107"/>
      <c r="T179" s="107"/>
    </row>
    <row r="180" customFormat="false" ht="15" hidden="true" customHeight="false" outlineLevel="0" collapsed="false">
      <c r="A180" s="108"/>
      <c r="B180" s="109"/>
      <c r="C180" s="0" t="s">
        <v>78</v>
      </c>
      <c r="D180" s="100" t="n">
        <v>0</v>
      </c>
      <c r="E180" s="100" t="n">
        <v>0</v>
      </c>
      <c r="F180" s="110" t="n">
        <v>0</v>
      </c>
      <c r="G180" s="110" t="n">
        <v>0</v>
      </c>
      <c r="H180" s="110" t="n">
        <v>0</v>
      </c>
      <c r="I180" s="110" t="n">
        <v>0</v>
      </c>
      <c r="J180" s="110" t="n">
        <v>0</v>
      </c>
      <c r="K180" s="110" t="n">
        <v>0</v>
      </c>
      <c r="L180" s="110" t="n">
        <v>0</v>
      </c>
      <c r="M180" s="110" t="n">
        <v>0</v>
      </c>
      <c r="N180" s="110" t="n">
        <v>0</v>
      </c>
      <c r="O180" s="110" t="n">
        <v>0</v>
      </c>
      <c r="P180" s="110" t="n">
        <v>0</v>
      </c>
      <c r="Q180" s="110" t="n">
        <v>0</v>
      </c>
      <c r="R180" s="107" t="n">
        <f aca="false">SUM(F180:Q180)</f>
        <v>0</v>
      </c>
      <c r="S180" s="151" t="n">
        <v>0</v>
      </c>
      <c r="T180" s="151" t="n">
        <v>0</v>
      </c>
    </row>
    <row r="181" customFormat="false" ht="15" hidden="true" customHeight="false" outlineLevel="0" collapsed="false">
      <c r="A181" s="108"/>
      <c r="B181" s="109"/>
      <c r="C181" s="0" t="s">
        <v>78</v>
      </c>
      <c r="D181" s="121" t="n">
        <v>0</v>
      </c>
      <c r="E181" s="121" t="n">
        <v>0</v>
      </c>
      <c r="F181" s="159" t="n">
        <v>0</v>
      </c>
      <c r="G181" s="159" t="n">
        <v>0</v>
      </c>
      <c r="H181" s="159" t="n">
        <v>0</v>
      </c>
      <c r="I181" s="159" t="n">
        <v>0</v>
      </c>
      <c r="J181" s="159" t="n">
        <v>0</v>
      </c>
      <c r="K181" s="159" t="n">
        <v>0</v>
      </c>
      <c r="L181" s="159" t="n">
        <v>0</v>
      </c>
      <c r="M181" s="159" t="n">
        <v>0</v>
      </c>
      <c r="N181" s="159" t="n">
        <v>0</v>
      </c>
      <c r="O181" s="159" t="n">
        <v>0</v>
      </c>
      <c r="P181" s="159" t="n">
        <v>0</v>
      </c>
      <c r="Q181" s="159" t="n">
        <v>0</v>
      </c>
      <c r="R181" s="160" t="n">
        <f aca="false">SUM(F181:Q181)</f>
        <v>0</v>
      </c>
      <c r="S181" s="161" t="n">
        <v>0</v>
      </c>
      <c r="T181" s="161" t="n">
        <v>0</v>
      </c>
    </row>
    <row r="182" customFormat="false" ht="15" hidden="true" customHeight="false" outlineLevel="0" collapsed="false">
      <c r="A182" s="124"/>
      <c r="B182" s="125"/>
      <c r="C182" s="28" t="s">
        <v>66</v>
      </c>
      <c r="D182" s="134" t="n">
        <f aca="false">SUM(D180:D181)</f>
        <v>0</v>
      </c>
      <c r="E182" s="134" t="n">
        <f aca="false">SUM(E180:E181)</f>
        <v>0</v>
      </c>
      <c r="F182" s="28" t="n">
        <f aca="false">SUM(F180:F181)</f>
        <v>0</v>
      </c>
      <c r="G182" s="28" t="n">
        <f aca="false">SUM(G180:G181)</f>
        <v>0</v>
      </c>
      <c r="H182" s="28" t="n">
        <f aca="false">SUM(H180:H181)</f>
        <v>0</v>
      </c>
      <c r="I182" s="28" t="n">
        <f aca="false">SUM(I180:I181)</f>
        <v>0</v>
      </c>
      <c r="J182" s="28" t="n">
        <f aca="false">SUM(J180:J181)</f>
        <v>0</v>
      </c>
      <c r="K182" s="28" t="n">
        <f aca="false">SUM(K180:K181)</f>
        <v>0</v>
      </c>
      <c r="L182" s="28" t="n">
        <f aca="false">SUM(L180:L181)</f>
        <v>0</v>
      </c>
      <c r="M182" s="28" t="n">
        <f aca="false">SUM(M180:M181)</f>
        <v>0</v>
      </c>
      <c r="N182" s="28" t="n">
        <f aca="false">SUM(N180:N181)</f>
        <v>0</v>
      </c>
      <c r="O182" s="28" t="n">
        <f aca="false">SUM(O180:O181)</f>
        <v>0</v>
      </c>
      <c r="P182" s="28" t="n">
        <f aca="false">SUM(P180:P181)</f>
        <v>0</v>
      </c>
      <c r="Q182" s="28" t="n">
        <f aca="false">SUM(Q180:Q181)</f>
        <v>0</v>
      </c>
      <c r="R182" s="135" t="n">
        <f aca="false">SUM(F182:Q182)</f>
        <v>0</v>
      </c>
      <c r="S182" s="135" t="n">
        <f aca="false">SUM(S180:S181)</f>
        <v>0</v>
      </c>
      <c r="T182" s="135" t="n">
        <f aca="false">SUM(T180:T181)</f>
        <v>0</v>
      </c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  <c r="BH182" s="28"/>
      <c r="BI182" s="28"/>
      <c r="BJ182" s="28"/>
      <c r="BK182" s="28"/>
      <c r="BL182" s="28"/>
      <c r="BM182" s="28"/>
      <c r="BN182" s="28"/>
      <c r="BO182" s="28"/>
      <c r="BP182" s="28"/>
      <c r="BQ182" s="28"/>
      <c r="BR182" s="28"/>
      <c r="BS182" s="28"/>
      <c r="BT182" s="28"/>
      <c r="BU182" s="28"/>
      <c r="BV182" s="28"/>
      <c r="BW182" s="28"/>
      <c r="BX182" s="28"/>
      <c r="BY182" s="28"/>
      <c r="BZ182" s="28"/>
      <c r="CA182" s="28"/>
      <c r="CB182" s="28"/>
      <c r="CC182" s="28"/>
      <c r="CD182" s="28"/>
      <c r="CE182" s="28"/>
      <c r="CF182" s="28"/>
      <c r="CG182" s="28"/>
      <c r="CH182" s="28"/>
      <c r="CI182" s="28"/>
      <c r="CJ182" s="28"/>
      <c r="CK182" s="28"/>
      <c r="CL182" s="28"/>
      <c r="CM182" s="28"/>
      <c r="CN182" s="28"/>
      <c r="CO182" s="28"/>
      <c r="CP182" s="28"/>
      <c r="CQ182" s="28"/>
      <c r="CR182" s="28"/>
      <c r="CS182" s="28"/>
      <c r="CT182" s="28"/>
      <c r="CU182" s="28"/>
      <c r="CV182" s="28"/>
      <c r="CW182" s="28"/>
      <c r="CX182" s="28"/>
      <c r="CY182" s="28"/>
      <c r="CZ182" s="28"/>
      <c r="DA182" s="28"/>
      <c r="DB182" s="28"/>
      <c r="DC182" s="28"/>
      <c r="DD182" s="28"/>
      <c r="DE182" s="28"/>
      <c r="DF182" s="28"/>
      <c r="DG182" s="28"/>
      <c r="DH182" s="28"/>
      <c r="DI182" s="28"/>
      <c r="DJ182" s="28"/>
      <c r="DK182" s="28"/>
      <c r="DL182" s="28"/>
      <c r="DM182" s="28"/>
      <c r="DN182" s="28"/>
      <c r="DO182" s="28"/>
      <c r="DP182" s="28"/>
      <c r="DQ182" s="28"/>
      <c r="DR182" s="28"/>
      <c r="DS182" s="28"/>
      <c r="DT182" s="28"/>
      <c r="DU182" s="28"/>
      <c r="DV182" s="28"/>
      <c r="DW182" s="28"/>
      <c r="DX182" s="28"/>
      <c r="DY182" s="28"/>
      <c r="DZ182" s="28"/>
      <c r="EA182" s="28"/>
      <c r="EB182" s="28"/>
      <c r="EC182" s="28"/>
      <c r="ED182" s="28"/>
      <c r="EE182" s="28"/>
      <c r="EF182" s="28"/>
      <c r="EG182" s="28"/>
      <c r="EH182" s="28"/>
      <c r="EI182" s="28"/>
      <c r="EJ182" s="28"/>
      <c r="EK182" s="28"/>
      <c r="EL182" s="28"/>
      <c r="EM182" s="28"/>
      <c r="EN182" s="28"/>
      <c r="EO182" s="28"/>
      <c r="EP182" s="28"/>
      <c r="EQ182" s="28"/>
      <c r="ER182" s="28"/>
      <c r="ES182" s="28"/>
      <c r="ET182" s="28"/>
      <c r="EU182" s="28"/>
      <c r="EV182" s="28"/>
      <c r="EW182" s="28"/>
      <c r="EX182" s="28"/>
      <c r="EY182" s="28"/>
      <c r="EZ182" s="28"/>
      <c r="FA182" s="28"/>
      <c r="FB182" s="28"/>
      <c r="FC182" s="28"/>
      <c r="FD182" s="28"/>
      <c r="FE182" s="28"/>
      <c r="FF182" s="28"/>
      <c r="FG182" s="28"/>
      <c r="FH182" s="28"/>
      <c r="FI182" s="28"/>
      <c r="FJ182" s="28"/>
      <c r="FK182" s="28"/>
      <c r="FL182" s="28"/>
      <c r="FM182" s="28"/>
      <c r="FN182" s="28"/>
      <c r="FO182" s="28"/>
      <c r="FP182" s="28"/>
      <c r="FQ182" s="28"/>
      <c r="FR182" s="28"/>
      <c r="FS182" s="28"/>
      <c r="FT182" s="28"/>
      <c r="FU182" s="28"/>
      <c r="FV182" s="28"/>
      <c r="FW182" s="28"/>
      <c r="FX182" s="28"/>
      <c r="FY182" s="28"/>
      <c r="FZ182" s="28"/>
      <c r="GA182" s="28"/>
      <c r="GB182" s="28"/>
      <c r="GC182" s="28"/>
      <c r="GD182" s="28"/>
      <c r="GE182" s="28"/>
      <c r="GF182" s="28"/>
      <c r="GG182" s="28"/>
      <c r="GH182" s="28"/>
      <c r="GI182" s="28"/>
      <c r="GJ182" s="28"/>
      <c r="GK182" s="28"/>
      <c r="GL182" s="28"/>
      <c r="GM182" s="28"/>
      <c r="GN182" s="28"/>
      <c r="GO182" s="28"/>
      <c r="GP182" s="28"/>
      <c r="GQ182" s="28"/>
      <c r="GR182" s="28"/>
      <c r="GS182" s="28"/>
      <c r="GT182" s="28"/>
      <c r="GU182" s="28"/>
      <c r="GV182" s="28"/>
      <c r="GW182" s="28"/>
      <c r="GX182" s="28"/>
      <c r="GY182" s="28"/>
      <c r="GZ182" s="28"/>
      <c r="HA182" s="28"/>
      <c r="HB182" s="28"/>
      <c r="HC182" s="28"/>
      <c r="HD182" s="28"/>
      <c r="HE182" s="28"/>
      <c r="HF182" s="28"/>
      <c r="HG182" s="28"/>
      <c r="HH182" s="28"/>
      <c r="HI182" s="28"/>
      <c r="HJ182" s="28"/>
      <c r="HK182" s="28"/>
      <c r="HL182" s="28"/>
      <c r="HM182" s="28"/>
      <c r="HN182" s="28"/>
      <c r="HO182" s="28"/>
      <c r="HP182" s="28"/>
      <c r="HQ182" s="28"/>
      <c r="HR182" s="28"/>
      <c r="HS182" s="28"/>
      <c r="HT182" s="28"/>
      <c r="HU182" s="28"/>
      <c r="HV182" s="28"/>
      <c r="HW182" s="28"/>
      <c r="HX182" s="28"/>
      <c r="HY182" s="28"/>
      <c r="HZ182" s="28"/>
      <c r="IA182" s="28"/>
      <c r="IB182" s="28"/>
      <c r="IC182" s="28"/>
      <c r="ID182" s="28"/>
      <c r="IE182" s="28"/>
      <c r="IF182" s="28"/>
      <c r="IG182" s="28"/>
      <c r="IH182" s="28"/>
      <c r="II182" s="28"/>
      <c r="IJ182" s="28"/>
      <c r="IK182" s="28"/>
      <c r="IL182" s="28"/>
      <c r="IM182" s="28"/>
      <c r="IN182" s="28"/>
      <c r="IO182" s="28"/>
      <c r="IP182" s="28"/>
      <c r="IQ182" s="28"/>
      <c r="IR182" s="28"/>
      <c r="IS182" s="28"/>
      <c r="IT182" s="28"/>
      <c r="IU182" s="28"/>
      <c r="IV182" s="28"/>
      <c r="IW182" s="28"/>
    </row>
    <row r="183" customFormat="false" ht="15" hidden="true" customHeight="false" outlineLevel="0" collapsed="false">
      <c r="A183" s="129"/>
      <c r="B183" s="109" t="n">
        <v>53551000</v>
      </c>
      <c r="C183" s="0" t="s">
        <v>177</v>
      </c>
      <c r="D183" s="100"/>
      <c r="E183" s="100"/>
      <c r="F183" s="110"/>
      <c r="G183" s="111"/>
      <c r="H183" s="111"/>
      <c r="I183" s="111"/>
      <c r="J183" s="111"/>
      <c r="K183" s="111"/>
      <c r="L183" s="111"/>
      <c r="M183" s="111"/>
      <c r="N183" s="111"/>
      <c r="O183" s="111"/>
      <c r="P183" s="111"/>
      <c r="Q183" s="111"/>
      <c r="R183" s="107"/>
      <c r="S183" s="107"/>
      <c r="T183" s="107"/>
    </row>
    <row r="184" customFormat="false" ht="15" hidden="true" customHeight="false" outlineLevel="0" collapsed="false">
      <c r="A184" s="108"/>
      <c r="B184" s="109"/>
      <c r="C184" s="0" t="s">
        <v>78</v>
      </c>
      <c r="D184" s="100" t="n">
        <v>0</v>
      </c>
      <c r="E184" s="100" t="n">
        <v>0</v>
      </c>
      <c r="F184" s="110" t="n">
        <v>0</v>
      </c>
      <c r="G184" s="110" t="n">
        <v>0</v>
      </c>
      <c r="H184" s="110" t="n">
        <v>0</v>
      </c>
      <c r="I184" s="110" t="n">
        <v>0</v>
      </c>
      <c r="J184" s="110" t="n">
        <v>0</v>
      </c>
      <c r="K184" s="110" t="n">
        <v>0</v>
      </c>
      <c r="L184" s="110" t="n">
        <v>0</v>
      </c>
      <c r="M184" s="110" t="n">
        <v>0</v>
      </c>
      <c r="N184" s="110" t="n">
        <v>0</v>
      </c>
      <c r="O184" s="110" t="n">
        <v>0</v>
      </c>
      <c r="P184" s="110" t="n">
        <v>0</v>
      </c>
      <c r="Q184" s="110" t="n">
        <v>0</v>
      </c>
      <c r="R184" s="107" t="n">
        <f aca="false">SUM(F184:Q184)</f>
        <v>0</v>
      </c>
      <c r="S184" s="151" t="n">
        <v>0</v>
      </c>
      <c r="T184" s="151" t="n">
        <v>0</v>
      </c>
    </row>
    <row r="185" customFormat="false" ht="15" hidden="true" customHeight="false" outlineLevel="0" collapsed="false">
      <c r="A185" s="108"/>
      <c r="B185" s="109"/>
      <c r="C185" s="0" t="s">
        <v>78</v>
      </c>
      <c r="D185" s="121" t="n">
        <v>0</v>
      </c>
      <c r="E185" s="121" t="n">
        <v>0</v>
      </c>
      <c r="F185" s="159" t="n">
        <v>0</v>
      </c>
      <c r="G185" s="159" t="n">
        <v>0</v>
      </c>
      <c r="H185" s="159" t="n">
        <v>0</v>
      </c>
      <c r="I185" s="159" t="n">
        <v>0</v>
      </c>
      <c r="J185" s="159" t="n">
        <v>0</v>
      </c>
      <c r="K185" s="159" t="n">
        <v>0</v>
      </c>
      <c r="L185" s="159" t="n">
        <v>0</v>
      </c>
      <c r="M185" s="159" t="n">
        <v>0</v>
      </c>
      <c r="N185" s="159" t="n">
        <v>0</v>
      </c>
      <c r="O185" s="159" t="n">
        <v>0</v>
      </c>
      <c r="P185" s="159" t="n">
        <v>0</v>
      </c>
      <c r="Q185" s="159" t="n">
        <v>0</v>
      </c>
      <c r="R185" s="160" t="n">
        <f aca="false">SUM(F185:Q185)</f>
        <v>0</v>
      </c>
      <c r="S185" s="161" t="n">
        <v>0</v>
      </c>
      <c r="T185" s="161" t="n">
        <v>0</v>
      </c>
    </row>
    <row r="186" customFormat="false" ht="15" hidden="true" customHeight="false" outlineLevel="0" collapsed="false">
      <c r="A186" s="124"/>
      <c r="B186" s="125"/>
      <c r="C186" s="28" t="s">
        <v>66</v>
      </c>
      <c r="D186" s="134" t="n">
        <f aca="false">SUM(D184:D185)</f>
        <v>0</v>
      </c>
      <c r="E186" s="134" t="n">
        <f aca="false">SUM(E184:E185)</f>
        <v>0</v>
      </c>
      <c r="F186" s="28" t="n">
        <f aca="false">SUM(F184:F185)</f>
        <v>0</v>
      </c>
      <c r="G186" s="28" t="n">
        <f aca="false">SUM(G184:G185)</f>
        <v>0</v>
      </c>
      <c r="H186" s="28" t="n">
        <f aca="false">SUM(H184:H185)</f>
        <v>0</v>
      </c>
      <c r="I186" s="28" t="n">
        <f aca="false">SUM(I184:I185)</f>
        <v>0</v>
      </c>
      <c r="J186" s="28" t="n">
        <f aca="false">SUM(J184:J185)</f>
        <v>0</v>
      </c>
      <c r="K186" s="28" t="n">
        <f aca="false">SUM(K184:K185)</f>
        <v>0</v>
      </c>
      <c r="L186" s="28" t="n">
        <f aca="false">SUM(L184:L185)</f>
        <v>0</v>
      </c>
      <c r="M186" s="28" t="n">
        <f aca="false">SUM(M184:M185)</f>
        <v>0</v>
      </c>
      <c r="N186" s="28" t="n">
        <f aca="false">SUM(N184:N185)</f>
        <v>0</v>
      </c>
      <c r="O186" s="28" t="n">
        <f aca="false">SUM(O184:O185)</f>
        <v>0</v>
      </c>
      <c r="P186" s="28" t="n">
        <f aca="false">SUM(P184:P185)</f>
        <v>0</v>
      </c>
      <c r="Q186" s="28" t="n">
        <f aca="false">SUM(Q184:Q185)</f>
        <v>0</v>
      </c>
      <c r="R186" s="135" t="n">
        <f aca="false">SUM(F186:Q186)</f>
        <v>0</v>
      </c>
      <c r="S186" s="135" t="n">
        <f aca="false">SUM(S184:S185)</f>
        <v>0</v>
      </c>
      <c r="T186" s="135" t="n">
        <f aca="false">SUM(T184:T185)</f>
        <v>0</v>
      </c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  <c r="BT186" s="28"/>
      <c r="BU186" s="28"/>
      <c r="BV186" s="28"/>
      <c r="BW186" s="28"/>
      <c r="BX186" s="28"/>
      <c r="BY186" s="28"/>
      <c r="BZ186" s="28"/>
      <c r="CA186" s="28"/>
      <c r="CB186" s="28"/>
      <c r="CC186" s="28"/>
      <c r="CD186" s="28"/>
      <c r="CE186" s="28"/>
      <c r="CF186" s="28"/>
      <c r="CG186" s="28"/>
      <c r="CH186" s="28"/>
      <c r="CI186" s="28"/>
      <c r="CJ186" s="28"/>
      <c r="CK186" s="28"/>
      <c r="CL186" s="28"/>
      <c r="CM186" s="28"/>
      <c r="CN186" s="28"/>
      <c r="CO186" s="28"/>
      <c r="CP186" s="28"/>
      <c r="CQ186" s="28"/>
      <c r="CR186" s="28"/>
      <c r="CS186" s="28"/>
      <c r="CT186" s="28"/>
      <c r="CU186" s="28"/>
      <c r="CV186" s="28"/>
      <c r="CW186" s="28"/>
      <c r="CX186" s="28"/>
      <c r="CY186" s="28"/>
      <c r="CZ186" s="28"/>
      <c r="DA186" s="28"/>
      <c r="DB186" s="28"/>
      <c r="DC186" s="28"/>
      <c r="DD186" s="28"/>
      <c r="DE186" s="28"/>
      <c r="DF186" s="28"/>
      <c r="DG186" s="28"/>
      <c r="DH186" s="28"/>
      <c r="DI186" s="28"/>
      <c r="DJ186" s="28"/>
      <c r="DK186" s="28"/>
      <c r="DL186" s="28"/>
      <c r="DM186" s="28"/>
      <c r="DN186" s="28"/>
      <c r="DO186" s="28"/>
      <c r="DP186" s="28"/>
      <c r="DQ186" s="28"/>
      <c r="DR186" s="28"/>
      <c r="DS186" s="28"/>
      <c r="DT186" s="28"/>
      <c r="DU186" s="28"/>
      <c r="DV186" s="28"/>
      <c r="DW186" s="28"/>
      <c r="DX186" s="28"/>
      <c r="DY186" s="28"/>
      <c r="DZ186" s="28"/>
      <c r="EA186" s="28"/>
      <c r="EB186" s="28"/>
      <c r="EC186" s="28"/>
      <c r="ED186" s="28"/>
      <c r="EE186" s="28"/>
      <c r="EF186" s="28"/>
      <c r="EG186" s="28"/>
      <c r="EH186" s="28"/>
      <c r="EI186" s="28"/>
      <c r="EJ186" s="28"/>
      <c r="EK186" s="28"/>
      <c r="EL186" s="28"/>
      <c r="EM186" s="28"/>
      <c r="EN186" s="28"/>
      <c r="EO186" s="28"/>
      <c r="EP186" s="28"/>
      <c r="EQ186" s="28"/>
      <c r="ER186" s="28"/>
      <c r="ES186" s="28"/>
      <c r="ET186" s="28"/>
      <c r="EU186" s="28"/>
      <c r="EV186" s="28"/>
      <c r="EW186" s="28"/>
      <c r="EX186" s="28"/>
      <c r="EY186" s="28"/>
      <c r="EZ186" s="28"/>
      <c r="FA186" s="28"/>
      <c r="FB186" s="28"/>
      <c r="FC186" s="28"/>
      <c r="FD186" s="28"/>
      <c r="FE186" s="28"/>
      <c r="FF186" s="28"/>
      <c r="FG186" s="28"/>
      <c r="FH186" s="28"/>
      <c r="FI186" s="28"/>
      <c r="FJ186" s="28"/>
      <c r="FK186" s="28"/>
      <c r="FL186" s="28"/>
      <c r="FM186" s="28"/>
      <c r="FN186" s="28"/>
      <c r="FO186" s="28"/>
      <c r="FP186" s="28"/>
      <c r="FQ186" s="28"/>
      <c r="FR186" s="28"/>
      <c r="FS186" s="28"/>
      <c r="FT186" s="28"/>
      <c r="FU186" s="28"/>
      <c r="FV186" s="28"/>
      <c r="FW186" s="28"/>
      <c r="FX186" s="28"/>
      <c r="FY186" s="28"/>
      <c r="FZ186" s="28"/>
      <c r="GA186" s="28"/>
      <c r="GB186" s="28"/>
      <c r="GC186" s="28"/>
      <c r="GD186" s="28"/>
      <c r="GE186" s="28"/>
      <c r="GF186" s="28"/>
      <c r="GG186" s="28"/>
      <c r="GH186" s="28"/>
      <c r="GI186" s="28"/>
      <c r="GJ186" s="28"/>
      <c r="GK186" s="28"/>
      <c r="GL186" s="28"/>
      <c r="GM186" s="28"/>
      <c r="GN186" s="28"/>
      <c r="GO186" s="28"/>
      <c r="GP186" s="28"/>
      <c r="GQ186" s="28"/>
      <c r="GR186" s="28"/>
      <c r="GS186" s="28"/>
      <c r="GT186" s="28"/>
      <c r="GU186" s="28"/>
      <c r="GV186" s="28"/>
      <c r="GW186" s="28"/>
      <c r="GX186" s="28"/>
      <c r="GY186" s="28"/>
      <c r="GZ186" s="28"/>
      <c r="HA186" s="28"/>
      <c r="HB186" s="28"/>
      <c r="HC186" s="28"/>
      <c r="HD186" s="28"/>
      <c r="HE186" s="28"/>
      <c r="HF186" s="28"/>
      <c r="HG186" s="28"/>
      <c r="HH186" s="28"/>
      <c r="HI186" s="28"/>
      <c r="HJ186" s="28"/>
      <c r="HK186" s="28"/>
      <c r="HL186" s="28"/>
      <c r="HM186" s="28"/>
      <c r="HN186" s="28"/>
      <c r="HO186" s="28"/>
      <c r="HP186" s="28"/>
      <c r="HQ186" s="28"/>
      <c r="HR186" s="28"/>
      <c r="HS186" s="28"/>
      <c r="HT186" s="28"/>
      <c r="HU186" s="28"/>
      <c r="HV186" s="28"/>
      <c r="HW186" s="28"/>
      <c r="HX186" s="28"/>
      <c r="HY186" s="28"/>
      <c r="HZ186" s="28"/>
      <c r="IA186" s="28"/>
      <c r="IB186" s="28"/>
      <c r="IC186" s="28"/>
      <c r="ID186" s="28"/>
      <c r="IE186" s="28"/>
      <c r="IF186" s="28"/>
      <c r="IG186" s="28"/>
      <c r="IH186" s="28"/>
      <c r="II186" s="28"/>
      <c r="IJ186" s="28"/>
      <c r="IK186" s="28"/>
      <c r="IL186" s="28"/>
      <c r="IM186" s="28"/>
      <c r="IN186" s="28"/>
      <c r="IO186" s="28"/>
      <c r="IP186" s="28"/>
      <c r="IQ186" s="28"/>
      <c r="IR186" s="28"/>
      <c r="IS186" s="28"/>
      <c r="IT186" s="28"/>
      <c r="IU186" s="28"/>
      <c r="IV186" s="28"/>
      <c r="IW186" s="28"/>
    </row>
    <row r="187" customFormat="false" ht="15" hidden="false" customHeight="false" outlineLevel="0" collapsed="false">
      <c r="A187" s="129" t="s">
        <v>178</v>
      </c>
      <c r="B187" s="109" t="n">
        <v>53600000</v>
      </c>
      <c r="C187" s="0" t="s">
        <v>179</v>
      </c>
      <c r="D187" s="100"/>
      <c r="E187" s="100"/>
      <c r="F187" s="110"/>
      <c r="G187" s="111"/>
      <c r="H187" s="111"/>
      <c r="I187" s="111"/>
      <c r="J187" s="111"/>
      <c r="K187" s="111"/>
      <c r="L187" s="111"/>
      <c r="M187" s="111"/>
      <c r="N187" s="111"/>
      <c r="O187" s="111"/>
      <c r="P187" s="111"/>
      <c r="Q187" s="111"/>
      <c r="R187" s="107"/>
      <c r="S187" s="107"/>
      <c r="T187" s="107"/>
    </row>
    <row r="188" customFormat="false" ht="15" hidden="false" customHeight="false" outlineLevel="0" collapsed="false">
      <c r="A188" s="117"/>
      <c r="B188" s="118"/>
      <c r="C188" s="96" t="s">
        <v>78</v>
      </c>
      <c r="D188" s="100" t="n">
        <v>2004</v>
      </c>
      <c r="E188" s="100" t="n">
        <v>153</v>
      </c>
      <c r="F188" s="119" t="n">
        <f aca="false">93556/12</f>
        <v>7796.33333333333</v>
      </c>
      <c r="G188" s="119" t="n">
        <v>7796.33333333333</v>
      </c>
      <c r="H188" s="119" t="n">
        <v>7796.33333333333</v>
      </c>
      <c r="I188" s="119" t="n">
        <v>7796.33333333333</v>
      </c>
      <c r="J188" s="119" t="n">
        <v>7796.33333333333</v>
      </c>
      <c r="K188" s="119" t="n">
        <v>7796.33333333333</v>
      </c>
      <c r="L188" s="119" t="n">
        <v>7796.33333333333</v>
      </c>
      <c r="M188" s="119" t="n">
        <v>7796.33333333333</v>
      </c>
      <c r="N188" s="119" t="n">
        <v>7796.33333333333</v>
      </c>
      <c r="O188" s="119" t="n">
        <v>7796.33333333333</v>
      </c>
      <c r="P188" s="119" t="n">
        <v>7796.33333333333</v>
      </c>
      <c r="Q188" s="119" t="n">
        <v>7796.33333333333</v>
      </c>
      <c r="R188" s="81" t="n">
        <f aca="false">SUM(F188:Q188)</f>
        <v>93556</v>
      </c>
      <c r="S188" s="120" t="n">
        <f aca="false">ROUND(R188*1.05,0)</f>
        <v>98234</v>
      </c>
      <c r="T188" s="120" t="n">
        <f aca="false">ROUND(S188*1.05,0)</f>
        <v>103146</v>
      </c>
      <c r="U188" s="96"/>
      <c r="V188" s="96"/>
      <c r="W188" s="96"/>
      <c r="X188" s="96"/>
      <c r="Y188" s="96"/>
      <c r="Z188" s="96"/>
      <c r="AA188" s="96"/>
      <c r="AB188" s="96"/>
      <c r="AC188" s="96"/>
      <c r="AD188" s="96"/>
      <c r="AE188" s="96"/>
      <c r="AF188" s="96"/>
      <c r="AG188" s="96"/>
      <c r="AH188" s="96"/>
      <c r="AI188" s="96"/>
      <c r="AJ188" s="96"/>
      <c r="AK188" s="96"/>
      <c r="AL188" s="96"/>
      <c r="AM188" s="96"/>
      <c r="AN188" s="96"/>
      <c r="AO188" s="96"/>
      <c r="AP188" s="96"/>
      <c r="AQ188" s="96"/>
      <c r="AR188" s="96"/>
      <c r="AS188" s="96"/>
      <c r="AT188" s="96"/>
      <c r="AU188" s="96"/>
      <c r="AV188" s="96"/>
      <c r="AW188" s="96"/>
      <c r="AX188" s="96"/>
      <c r="AY188" s="96"/>
      <c r="AZ188" s="96"/>
      <c r="BA188" s="96"/>
      <c r="BB188" s="96"/>
      <c r="BC188" s="96"/>
      <c r="BD188" s="96"/>
      <c r="BE188" s="96"/>
      <c r="BF188" s="96"/>
      <c r="BG188" s="96"/>
      <c r="BH188" s="96"/>
      <c r="BI188" s="96"/>
      <c r="BJ188" s="96"/>
      <c r="BK188" s="96"/>
      <c r="BL188" s="96"/>
      <c r="BM188" s="96"/>
      <c r="BN188" s="96"/>
      <c r="BO188" s="96"/>
      <c r="BP188" s="96"/>
      <c r="BQ188" s="96"/>
      <c r="BR188" s="96"/>
      <c r="BS188" s="96"/>
      <c r="BT188" s="96"/>
      <c r="BU188" s="96"/>
      <c r="BV188" s="96"/>
      <c r="BW188" s="96"/>
      <c r="BX188" s="96"/>
      <c r="BY188" s="96"/>
      <c r="BZ188" s="96"/>
      <c r="CA188" s="96"/>
      <c r="CB188" s="96"/>
      <c r="CC188" s="96"/>
      <c r="CD188" s="96"/>
      <c r="CE188" s="96"/>
      <c r="CF188" s="96"/>
      <c r="CG188" s="96"/>
      <c r="CH188" s="96"/>
      <c r="CI188" s="96"/>
      <c r="CJ188" s="96"/>
      <c r="CK188" s="96"/>
      <c r="CL188" s="96"/>
      <c r="CM188" s="96"/>
      <c r="CN188" s="96"/>
      <c r="CO188" s="96"/>
      <c r="CP188" s="96"/>
      <c r="CQ188" s="96"/>
      <c r="CR188" s="96"/>
      <c r="CS188" s="96"/>
      <c r="CT188" s="96"/>
      <c r="CU188" s="96"/>
      <c r="CV188" s="96"/>
      <c r="CW188" s="96"/>
      <c r="CX188" s="96"/>
      <c r="CY188" s="96"/>
      <c r="CZ188" s="96"/>
      <c r="DA188" s="96"/>
      <c r="DB188" s="96"/>
      <c r="DC188" s="96"/>
      <c r="DD188" s="96"/>
      <c r="DE188" s="96"/>
      <c r="DF188" s="96"/>
      <c r="DG188" s="96"/>
      <c r="DH188" s="96"/>
      <c r="DI188" s="96"/>
      <c r="DJ188" s="96"/>
      <c r="DK188" s="96"/>
      <c r="DL188" s="96"/>
      <c r="DM188" s="96"/>
      <c r="DN188" s="96"/>
      <c r="DO188" s="96"/>
      <c r="DP188" s="96"/>
      <c r="DQ188" s="96"/>
      <c r="DR188" s="96"/>
      <c r="DS188" s="96"/>
      <c r="DT188" s="96"/>
      <c r="DU188" s="96"/>
      <c r="DV188" s="96"/>
      <c r="DW188" s="96"/>
      <c r="DX188" s="96"/>
      <c r="DY188" s="96"/>
      <c r="DZ188" s="96"/>
      <c r="EA188" s="96"/>
      <c r="EB188" s="96"/>
      <c r="EC188" s="96"/>
      <c r="ED188" s="96"/>
      <c r="EE188" s="96"/>
      <c r="EF188" s="96"/>
      <c r="EG188" s="96"/>
      <c r="EH188" s="96"/>
      <c r="EI188" s="96"/>
      <c r="EJ188" s="96"/>
      <c r="EK188" s="96"/>
      <c r="EL188" s="96"/>
      <c r="EM188" s="96"/>
      <c r="EN188" s="96"/>
      <c r="EO188" s="96"/>
      <c r="EP188" s="96"/>
      <c r="EQ188" s="96"/>
      <c r="ER188" s="96"/>
      <c r="ES188" s="96"/>
      <c r="ET188" s="96"/>
      <c r="EU188" s="96"/>
      <c r="EV188" s="96"/>
      <c r="EW188" s="96"/>
      <c r="EX188" s="96"/>
      <c r="EY188" s="96"/>
      <c r="EZ188" s="96"/>
      <c r="FA188" s="96"/>
      <c r="FB188" s="96"/>
      <c r="FC188" s="96"/>
      <c r="FD188" s="96"/>
      <c r="FE188" s="96"/>
      <c r="FF188" s="96"/>
      <c r="FG188" s="96"/>
      <c r="FH188" s="96"/>
      <c r="FI188" s="96"/>
      <c r="FJ188" s="96"/>
      <c r="FK188" s="96"/>
      <c r="FL188" s="96"/>
      <c r="FM188" s="96"/>
      <c r="FN188" s="96"/>
      <c r="FO188" s="96"/>
      <c r="FP188" s="96"/>
      <c r="FQ188" s="96"/>
      <c r="FR188" s="96"/>
      <c r="FS188" s="96"/>
      <c r="FT188" s="96"/>
      <c r="FU188" s="96"/>
      <c r="FV188" s="96"/>
      <c r="FW188" s="96"/>
      <c r="FX188" s="96"/>
      <c r="FY188" s="96"/>
      <c r="FZ188" s="96"/>
      <c r="GA188" s="96"/>
      <c r="GB188" s="96"/>
      <c r="GC188" s="96"/>
      <c r="GD188" s="96"/>
      <c r="GE188" s="96"/>
      <c r="GF188" s="96"/>
      <c r="GG188" s="96"/>
      <c r="GH188" s="96"/>
      <c r="GI188" s="96"/>
      <c r="GJ188" s="96"/>
      <c r="GK188" s="96"/>
      <c r="GL188" s="96"/>
      <c r="GM188" s="96"/>
      <c r="GN188" s="96"/>
      <c r="GO188" s="96"/>
      <c r="GP188" s="96"/>
      <c r="GQ188" s="96"/>
      <c r="GR188" s="96"/>
      <c r="GS188" s="96"/>
      <c r="GT188" s="96"/>
      <c r="GU188" s="96"/>
      <c r="GV188" s="96"/>
      <c r="GW188" s="96"/>
      <c r="GX188" s="96"/>
      <c r="GY188" s="96"/>
      <c r="GZ188" s="96"/>
      <c r="HA188" s="96"/>
      <c r="HB188" s="96"/>
      <c r="HC188" s="96"/>
      <c r="HD188" s="96"/>
      <c r="HE188" s="96"/>
      <c r="HF188" s="96"/>
      <c r="HG188" s="96"/>
      <c r="HH188" s="96"/>
      <c r="HI188" s="96"/>
      <c r="HJ188" s="96"/>
      <c r="HK188" s="96"/>
      <c r="HL188" s="96"/>
      <c r="HM188" s="96"/>
      <c r="HN188" s="96"/>
      <c r="HO188" s="96"/>
      <c r="HP188" s="96"/>
      <c r="HQ188" s="96"/>
      <c r="HR188" s="96"/>
      <c r="HS188" s="96"/>
      <c r="HT188" s="96"/>
      <c r="HU188" s="96"/>
      <c r="HV188" s="96"/>
      <c r="HW188" s="96"/>
      <c r="HX188" s="96"/>
      <c r="HY188" s="96"/>
      <c r="HZ188" s="96"/>
      <c r="IA188" s="96"/>
      <c r="IB188" s="96"/>
      <c r="IC188" s="96"/>
      <c r="ID188" s="96"/>
      <c r="IE188" s="96"/>
      <c r="IF188" s="96"/>
      <c r="IG188" s="96"/>
      <c r="IH188" s="96"/>
      <c r="II188" s="96"/>
      <c r="IJ188" s="96"/>
      <c r="IK188" s="96"/>
      <c r="IL188" s="96"/>
      <c r="IM188" s="96"/>
      <c r="IN188" s="96"/>
      <c r="IO188" s="96"/>
      <c r="IP188" s="96"/>
      <c r="IQ188" s="96"/>
      <c r="IR188" s="96"/>
      <c r="IS188" s="96"/>
      <c r="IT188" s="96"/>
      <c r="IU188" s="96"/>
      <c r="IV188" s="96"/>
      <c r="IW188" s="96"/>
    </row>
    <row r="189" customFormat="false" ht="15" hidden="false" customHeight="false" outlineLevel="0" collapsed="false">
      <c r="A189" s="117"/>
      <c r="B189" s="118"/>
      <c r="C189" s="96" t="s">
        <v>78</v>
      </c>
      <c r="D189" s="121" t="n">
        <v>20004</v>
      </c>
      <c r="E189" s="121" t="n">
        <v>53117</v>
      </c>
      <c r="F189" s="122" t="n">
        <v>0</v>
      </c>
      <c r="G189" s="122" t="n">
        <v>0</v>
      </c>
      <c r="H189" s="122" t="n">
        <v>0</v>
      </c>
      <c r="I189" s="122" t="n">
        <v>0</v>
      </c>
      <c r="J189" s="122" t="n">
        <v>0</v>
      </c>
      <c r="K189" s="122" t="n">
        <v>0</v>
      </c>
      <c r="L189" s="122" t="n">
        <v>0</v>
      </c>
      <c r="M189" s="122" t="n">
        <v>0</v>
      </c>
      <c r="N189" s="122" t="n">
        <v>0</v>
      </c>
      <c r="O189" s="122" t="n">
        <v>0</v>
      </c>
      <c r="P189" s="122" t="n">
        <v>0</v>
      </c>
      <c r="Q189" s="122" t="n">
        <v>0</v>
      </c>
      <c r="R189" s="123" t="n">
        <f aca="false">SUM(F189:Q189)</f>
        <v>0</v>
      </c>
      <c r="S189" s="133" t="n">
        <f aca="false">ROUND(R189*1.05,0)</f>
        <v>0</v>
      </c>
      <c r="T189" s="133" t="n">
        <f aca="false">ROUND(S189*1.05,0)</f>
        <v>0</v>
      </c>
      <c r="U189" s="96"/>
      <c r="V189" s="96"/>
      <c r="W189" s="96"/>
      <c r="X189" s="96"/>
      <c r="Y189" s="96"/>
      <c r="Z189" s="96"/>
      <c r="AA189" s="96"/>
      <c r="AB189" s="96"/>
      <c r="AC189" s="96"/>
      <c r="AD189" s="96"/>
      <c r="AE189" s="96"/>
      <c r="AF189" s="96"/>
      <c r="AG189" s="96"/>
      <c r="AH189" s="96"/>
      <c r="AI189" s="96"/>
      <c r="AJ189" s="96"/>
      <c r="AK189" s="96"/>
      <c r="AL189" s="96"/>
      <c r="AM189" s="96"/>
      <c r="AN189" s="96"/>
      <c r="AO189" s="96"/>
      <c r="AP189" s="96"/>
      <c r="AQ189" s="96"/>
      <c r="AR189" s="96"/>
      <c r="AS189" s="96"/>
      <c r="AT189" s="96"/>
      <c r="AU189" s="96"/>
      <c r="AV189" s="96"/>
      <c r="AW189" s="96"/>
      <c r="AX189" s="96"/>
      <c r="AY189" s="96"/>
      <c r="AZ189" s="96"/>
      <c r="BA189" s="96"/>
      <c r="BB189" s="96"/>
      <c r="BC189" s="96"/>
      <c r="BD189" s="96"/>
      <c r="BE189" s="96"/>
      <c r="BF189" s="96"/>
      <c r="BG189" s="96"/>
      <c r="BH189" s="96"/>
      <c r="BI189" s="96"/>
      <c r="BJ189" s="96"/>
      <c r="BK189" s="96"/>
      <c r="BL189" s="96"/>
      <c r="BM189" s="96"/>
      <c r="BN189" s="96"/>
      <c r="BO189" s="96"/>
      <c r="BP189" s="96"/>
      <c r="BQ189" s="96"/>
      <c r="BR189" s="96"/>
      <c r="BS189" s="96"/>
      <c r="BT189" s="96"/>
      <c r="BU189" s="96"/>
      <c r="BV189" s="96"/>
      <c r="BW189" s="96"/>
      <c r="BX189" s="96"/>
      <c r="BY189" s="96"/>
      <c r="BZ189" s="96"/>
      <c r="CA189" s="96"/>
      <c r="CB189" s="96"/>
      <c r="CC189" s="96"/>
      <c r="CD189" s="96"/>
      <c r="CE189" s="96"/>
      <c r="CF189" s="96"/>
      <c r="CG189" s="96"/>
      <c r="CH189" s="96"/>
      <c r="CI189" s="96"/>
      <c r="CJ189" s="96"/>
      <c r="CK189" s="96"/>
      <c r="CL189" s="96"/>
      <c r="CM189" s="96"/>
      <c r="CN189" s="96"/>
      <c r="CO189" s="96"/>
      <c r="CP189" s="96"/>
      <c r="CQ189" s="96"/>
      <c r="CR189" s="96"/>
      <c r="CS189" s="96"/>
      <c r="CT189" s="96"/>
      <c r="CU189" s="96"/>
      <c r="CV189" s="96"/>
      <c r="CW189" s="96"/>
      <c r="CX189" s="96"/>
      <c r="CY189" s="96"/>
      <c r="CZ189" s="96"/>
      <c r="DA189" s="96"/>
      <c r="DB189" s="96"/>
      <c r="DC189" s="96"/>
      <c r="DD189" s="96"/>
      <c r="DE189" s="96"/>
      <c r="DF189" s="96"/>
      <c r="DG189" s="96"/>
      <c r="DH189" s="96"/>
      <c r="DI189" s="96"/>
      <c r="DJ189" s="96"/>
      <c r="DK189" s="96"/>
      <c r="DL189" s="96"/>
      <c r="DM189" s="96"/>
      <c r="DN189" s="96"/>
      <c r="DO189" s="96"/>
      <c r="DP189" s="96"/>
      <c r="DQ189" s="96"/>
      <c r="DR189" s="96"/>
      <c r="DS189" s="96"/>
      <c r="DT189" s="96"/>
      <c r="DU189" s="96"/>
      <c r="DV189" s="96"/>
      <c r="DW189" s="96"/>
      <c r="DX189" s="96"/>
      <c r="DY189" s="96"/>
      <c r="DZ189" s="96"/>
      <c r="EA189" s="96"/>
      <c r="EB189" s="96"/>
      <c r="EC189" s="96"/>
      <c r="ED189" s="96"/>
      <c r="EE189" s="96"/>
      <c r="EF189" s="96"/>
      <c r="EG189" s="96"/>
      <c r="EH189" s="96"/>
      <c r="EI189" s="96"/>
      <c r="EJ189" s="96"/>
      <c r="EK189" s="96"/>
      <c r="EL189" s="96"/>
      <c r="EM189" s="96"/>
      <c r="EN189" s="96"/>
      <c r="EO189" s="96"/>
      <c r="EP189" s="96"/>
      <c r="EQ189" s="96"/>
      <c r="ER189" s="96"/>
      <c r="ES189" s="96"/>
      <c r="ET189" s="96"/>
      <c r="EU189" s="96"/>
      <c r="EV189" s="96"/>
      <c r="EW189" s="96"/>
      <c r="EX189" s="96"/>
      <c r="EY189" s="96"/>
      <c r="EZ189" s="96"/>
      <c r="FA189" s="96"/>
      <c r="FB189" s="96"/>
      <c r="FC189" s="96"/>
      <c r="FD189" s="96"/>
      <c r="FE189" s="96"/>
      <c r="FF189" s="96"/>
      <c r="FG189" s="96"/>
      <c r="FH189" s="96"/>
      <c r="FI189" s="96"/>
      <c r="FJ189" s="96"/>
      <c r="FK189" s="96"/>
      <c r="FL189" s="96"/>
      <c r="FM189" s="96"/>
      <c r="FN189" s="96"/>
      <c r="FO189" s="96"/>
      <c r="FP189" s="96"/>
      <c r="FQ189" s="96"/>
      <c r="FR189" s="96"/>
      <c r="FS189" s="96"/>
      <c r="FT189" s="96"/>
      <c r="FU189" s="96"/>
      <c r="FV189" s="96"/>
      <c r="FW189" s="96"/>
      <c r="FX189" s="96"/>
      <c r="FY189" s="96"/>
      <c r="FZ189" s="96"/>
      <c r="GA189" s="96"/>
      <c r="GB189" s="96"/>
      <c r="GC189" s="96"/>
      <c r="GD189" s="96"/>
      <c r="GE189" s="96"/>
      <c r="GF189" s="96"/>
      <c r="GG189" s="96"/>
      <c r="GH189" s="96"/>
      <c r="GI189" s="96"/>
      <c r="GJ189" s="96"/>
      <c r="GK189" s="96"/>
      <c r="GL189" s="96"/>
      <c r="GM189" s="96"/>
      <c r="GN189" s="96"/>
      <c r="GO189" s="96"/>
      <c r="GP189" s="96"/>
      <c r="GQ189" s="96"/>
      <c r="GR189" s="96"/>
      <c r="GS189" s="96"/>
      <c r="GT189" s="96"/>
      <c r="GU189" s="96"/>
      <c r="GV189" s="96"/>
      <c r="GW189" s="96"/>
      <c r="GX189" s="96"/>
      <c r="GY189" s="96"/>
      <c r="GZ189" s="96"/>
      <c r="HA189" s="96"/>
      <c r="HB189" s="96"/>
      <c r="HC189" s="96"/>
      <c r="HD189" s="96"/>
      <c r="HE189" s="96"/>
      <c r="HF189" s="96"/>
      <c r="HG189" s="96"/>
      <c r="HH189" s="96"/>
      <c r="HI189" s="96"/>
      <c r="HJ189" s="96"/>
      <c r="HK189" s="96"/>
      <c r="HL189" s="96"/>
      <c r="HM189" s="96"/>
      <c r="HN189" s="96"/>
      <c r="HO189" s="96"/>
      <c r="HP189" s="96"/>
      <c r="HQ189" s="96"/>
      <c r="HR189" s="96"/>
      <c r="HS189" s="96"/>
      <c r="HT189" s="96"/>
      <c r="HU189" s="96"/>
      <c r="HV189" s="96"/>
      <c r="HW189" s="96"/>
      <c r="HX189" s="96"/>
      <c r="HY189" s="96"/>
      <c r="HZ189" s="96"/>
      <c r="IA189" s="96"/>
      <c r="IB189" s="96"/>
      <c r="IC189" s="96"/>
      <c r="ID189" s="96"/>
      <c r="IE189" s="96"/>
      <c r="IF189" s="96"/>
      <c r="IG189" s="96"/>
      <c r="IH189" s="96"/>
      <c r="II189" s="96"/>
      <c r="IJ189" s="96"/>
      <c r="IK189" s="96"/>
      <c r="IL189" s="96"/>
      <c r="IM189" s="96"/>
      <c r="IN189" s="96"/>
      <c r="IO189" s="96"/>
      <c r="IP189" s="96"/>
      <c r="IQ189" s="96"/>
      <c r="IR189" s="96"/>
      <c r="IS189" s="96"/>
      <c r="IT189" s="96"/>
      <c r="IU189" s="96"/>
      <c r="IV189" s="96"/>
      <c r="IW189" s="96"/>
    </row>
    <row r="190" customFormat="false" ht="15" hidden="false" customHeight="false" outlineLevel="0" collapsed="false">
      <c r="A190" s="124"/>
      <c r="B190" s="125"/>
      <c r="C190" s="28" t="s">
        <v>66</v>
      </c>
      <c r="D190" s="134" t="n">
        <f aca="false">SUM(D188:D189)</f>
        <v>22008</v>
      </c>
      <c r="E190" s="134" t="n">
        <f aca="false">SUM(E188:E189)</f>
        <v>53270</v>
      </c>
      <c r="F190" s="28" t="n">
        <f aca="false">SUM(F188:F189)</f>
        <v>7796.33333333333</v>
      </c>
      <c r="G190" s="28" t="n">
        <f aca="false">SUM(G188:G189)</f>
        <v>7796.33333333333</v>
      </c>
      <c r="H190" s="28" t="n">
        <f aca="false">SUM(H188:H189)</f>
        <v>7796.33333333333</v>
      </c>
      <c r="I190" s="28" t="n">
        <f aca="false">SUM(I188:I189)</f>
        <v>7796.33333333333</v>
      </c>
      <c r="J190" s="28" t="n">
        <f aca="false">SUM(J188:J189)</f>
        <v>7796.33333333333</v>
      </c>
      <c r="K190" s="28" t="n">
        <f aca="false">SUM(K188:K189)</f>
        <v>7796.33333333333</v>
      </c>
      <c r="L190" s="28" t="n">
        <f aca="false">SUM(L188:L189)</f>
        <v>7796.33333333333</v>
      </c>
      <c r="M190" s="28" t="n">
        <f aca="false">SUM(M188:M189)</f>
        <v>7796.33333333333</v>
      </c>
      <c r="N190" s="28" t="n">
        <f aca="false">SUM(N188:N189)</f>
        <v>7796.33333333333</v>
      </c>
      <c r="O190" s="28" t="n">
        <f aca="false">SUM(O188:O189)</f>
        <v>7796.33333333333</v>
      </c>
      <c r="P190" s="28" t="n">
        <f aca="false">SUM(P188:P189)</f>
        <v>7796.33333333333</v>
      </c>
      <c r="Q190" s="28" t="n">
        <f aca="false">SUM(Q188:Q189)</f>
        <v>7796.33333333333</v>
      </c>
      <c r="R190" s="135" t="n">
        <f aca="false">SUM(F190:Q190)</f>
        <v>93556</v>
      </c>
      <c r="S190" s="135" t="n">
        <f aca="false">SUM(S188:S189)</f>
        <v>98234</v>
      </c>
      <c r="T190" s="135" t="n">
        <f aca="false">SUM(T188:T189)</f>
        <v>103146</v>
      </c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  <c r="BH190" s="28"/>
      <c r="BI190" s="28"/>
      <c r="BJ190" s="28"/>
      <c r="BK190" s="28"/>
      <c r="BL190" s="28"/>
      <c r="BM190" s="28"/>
      <c r="BN190" s="28"/>
      <c r="BO190" s="28"/>
      <c r="BP190" s="28"/>
      <c r="BQ190" s="28"/>
      <c r="BR190" s="28"/>
      <c r="BS190" s="28"/>
      <c r="BT190" s="28"/>
      <c r="BU190" s="28"/>
      <c r="BV190" s="28"/>
      <c r="BW190" s="28"/>
      <c r="BX190" s="28"/>
      <c r="BY190" s="28"/>
      <c r="BZ190" s="28"/>
      <c r="CA190" s="28"/>
      <c r="CB190" s="28"/>
      <c r="CC190" s="28"/>
      <c r="CD190" s="28"/>
      <c r="CE190" s="28"/>
      <c r="CF190" s="28"/>
      <c r="CG190" s="28"/>
      <c r="CH190" s="28"/>
      <c r="CI190" s="28"/>
      <c r="CJ190" s="28"/>
      <c r="CK190" s="28"/>
      <c r="CL190" s="28"/>
      <c r="CM190" s="28"/>
      <c r="CN190" s="28"/>
      <c r="CO190" s="28"/>
      <c r="CP190" s="28"/>
      <c r="CQ190" s="28"/>
      <c r="CR190" s="28"/>
      <c r="CS190" s="28"/>
      <c r="CT190" s="28"/>
      <c r="CU190" s="28"/>
      <c r="CV190" s="28"/>
      <c r="CW190" s="28"/>
      <c r="CX190" s="28"/>
      <c r="CY190" s="28"/>
      <c r="CZ190" s="28"/>
      <c r="DA190" s="28"/>
      <c r="DB190" s="28"/>
      <c r="DC190" s="28"/>
      <c r="DD190" s="28"/>
      <c r="DE190" s="28"/>
      <c r="DF190" s="28"/>
      <c r="DG190" s="28"/>
      <c r="DH190" s="28"/>
      <c r="DI190" s="28"/>
      <c r="DJ190" s="28"/>
      <c r="DK190" s="28"/>
      <c r="DL190" s="28"/>
      <c r="DM190" s="28"/>
      <c r="DN190" s="28"/>
      <c r="DO190" s="28"/>
      <c r="DP190" s="28"/>
      <c r="DQ190" s="28"/>
      <c r="DR190" s="28"/>
      <c r="DS190" s="28"/>
      <c r="DT190" s="28"/>
      <c r="DU190" s="28"/>
      <c r="DV190" s="28"/>
      <c r="DW190" s="28"/>
      <c r="DX190" s="28"/>
      <c r="DY190" s="28"/>
      <c r="DZ190" s="28"/>
      <c r="EA190" s="28"/>
      <c r="EB190" s="28"/>
      <c r="EC190" s="28"/>
      <c r="ED190" s="28"/>
      <c r="EE190" s="28"/>
      <c r="EF190" s="28"/>
      <c r="EG190" s="28"/>
      <c r="EH190" s="28"/>
      <c r="EI190" s="28"/>
      <c r="EJ190" s="28"/>
      <c r="EK190" s="28"/>
      <c r="EL190" s="28"/>
      <c r="EM190" s="28"/>
      <c r="EN190" s="28"/>
      <c r="EO190" s="28"/>
      <c r="EP190" s="28"/>
      <c r="EQ190" s="28"/>
      <c r="ER190" s="28"/>
      <c r="ES190" s="28"/>
      <c r="ET190" s="28"/>
      <c r="EU190" s="28"/>
      <c r="EV190" s="28"/>
      <c r="EW190" s="28"/>
      <c r="EX190" s="28"/>
      <c r="EY190" s="28"/>
      <c r="EZ190" s="28"/>
      <c r="FA190" s="28"/>
      <c r="FB190" s="28"/>
      <c r="FC190" s="28"/>
      <c r="FD190" s="28"/>
      <c r="FE190" s="28"/>
      <c r="FF190" s="28"/>
      <c r="FG190" s="28"/>
      <c r="FH190" s="28"/>
      <c r="FI190" s="28"/>
      <c r="FJ190" s="28"/>
      <c r="FK190" s="28"/>
      <c r="FL190" s="28"/>
      <c r="FM190" s="28"/>
      <c r="FN190" s="28"/>
      <c r="FO190" s="28"/>
      <c r="FP190" s="28"/>
      <c r="FQ190" s="28"/>
      <c r="FR190" s="28"/>
      <c r="FS190" s="28"/>
      <c r="FT190" s="28"/>
      <c r="FU190" s="28"/>
      <c r="FV190" s="28"/>
      <c r="FW190" s="28"/>
      <c r="FX190" s="28"/>
      <c r="FY190" s="28"/>
      <c r="FZ190" s="28"/>
      <c r="GA190" s="28"/>
      <c r="GB190" s="28"/>
      <c r="GC190" s="28"/>
      <c r="GD190" s="28"/>
      <c r="GE190" s="28"/>
      <c r="GF190" s="28"/>
      <c r="GG190" s="28"/>
      <c r="GH190" s="28"/>
      <c r="GI190" s="28"/>
      <c r="GJ190" s="28"/>
      <c r="GK190" s="28"/>
      <c r="GL190" s="28"/>
      <c r="GM190" s="28"/>
      <c r="GN190" s="28"/>
      <c r="GO190" s="28"/>
      <c r="GP190" s="28"/>
      <c r="GQ190" s="28"/>
      <c r="GR190" s="28"/>
      <c r="GS190" s="28"/>
      <c r="GT190" s="28"/>
      <c r="GU190" s="28"/>
      <c r="GV190" s="28"/>
      <c r="GW190" s="28"/>
      <c r="GX190" s="28"/>
      <c r="GY190" s="28"/>
      <c r="GZ190" s="28"/>
      <c r="HA190" s="28"/>
      <c r="HB190" s="28"/>
      <c r="HC190" s="28"/>
      <c r="HD190" s="28"/>
      <c r="HE190" s="28"/>
      <c r="HF190" s="28"/>
      <c r="HG190" s="28"/>
      <c r="HH190" s="28"/>
      <c r="HI190" s="28"/>
      <c r="HJ190" s="28"/>
      <c r="HK190" s="28"/>
      <c r="HL190" s="28"/>
      <c r="HM190" s="28"/>
      <c r="HN190" s="28"/>
      <c r="HO190" s="28"/>
      <c r="HP190" s="28"/>
      <c r="HQ190" s="28"/>
      <c r="HR190" s="28"/>
      <c r="HS190" s="28"/>
      <c r="HT190" s="28"/>
      <c r="HU190" s="28"/>
      <c r="HV190" s="28"/>
      <c r="HW190" s="28"/>
      <c r="HX190" s="28"/>
      <c r="HY190" s="28"/>
      <c r="HZ190" s="28"/>
      <c r="IA190" s="28"/>
      <c r="IB190" s="28"/>
      <c r="IC190" s="28"/>
      <c r="ID190" s="28"/>
      <c r="IE190" s="28"/>
      <c r="IF190" s="28"/>
      <c r="IG190" s="28"/>
      <c r="IH190" s="28"/>
      <c r="II190" s="28"/>
      <c r="IJ190" s="28"/>
      <c r="IK190" s="28"/>
      <c r="IL190" s="28"/>
      <c r="IM190" s="28"/>
      <c r="IN190" s="28"/>
      <c r="IO190" s="28"/>
      <c r="IP190" s="28"/>
      <c r="IQ190" s="28"/>
      <c r="IR190" s="28"/>
      <c r="IS190" s="28"/>
      <c r="IT190" s="28"/>
      <c r="IU190" s="28"/>
      <c r="IV190" s="28"/>
      <c r="IW190" s="28"/>
    </row>
    <row r="191" customFormat="false" ht="15" hidden="false" customHeight="false" outlineLevel="0" collapsed="false">
      <c r="A191" s="129" t="s">
        <v>180</v>
      </c>
      <c r="B191" s="109" t="n">
        <v>53800000</v>
      </c>
      <c r="C191" s="0" t="s">
        <v>181</v>
      </c>
      <c r="D191" s="100"/>
      <c r="E191" s="100"/>
      <c r="F191" s="110"/>
      <c r="G191" s="111"/>
      <c r="H191" s="111"/>
      <c r="I191" s="111"/>
      <c r="J191" s="111"/>
      <c r="K191" s="111"/>
      <c r="L191" s="111"/>
      <c r="M191" s="111"/>
      <c r="N191" s="111"/>
      <c r="O191" s="111"/>
      <c r="P191" s="111"/>
      <c r="Q191" s="111"/>
      <c r="R191" s="107"/>
      <c r="S191" s="107"/>
      <c r="T191" s="107"/>
    </row>
    <row r="192" customFormat="false" ht="15" hidden="false" customHeight="false" outlineLevel="0" collapsed="false">
      <c r="A192" s="117"/>
      <c r="B192" s="118"/>
      <c r="C192" s="96" t="s">
        <v>78</v>
      </c>
      <c r="D192" s="100" t="n">
        <v>0</v>
      </c>
      <c r="E192" s="100" t="n">
        <v>0</v>
      </c>
      <c r="F192" s="119" t="n">
        <f aca="false">2064/12</f>
        <v>172</v>
      </c>
      <c r="G192" s="119" t="n">
        <v>172</v>
      </c>
      <c r="H192" s="119" t="n">
        <v>172</v>
      </c>
      <c r="I192" s="119" t="n">
        <v>172</v>
      </c>
      <c r="J192" s="119" t="n">
        <v>172</v>
      </c>
      <c r="K192" s="119" t="n">
        <v>172</v>
      </c>
      <c r="L192" s="119" t="n">
        <v>172</v>
      </c>
      <c r="M192" s="119" t="n">
        <v>172</v>
      </c>
      <c r="N192" s="119" t="n">
        <v>172</v>
      </c>
      <c r="O192" s="119" t="n">
        <v>172</v>
      </c>
      <c r="P192" s="119" t="n">
        <v>172</v>
      </c>
      <c r="Q192" s="119" t="n">
        <v>172</v>
      </c>
      <c r="R192" s="81" t="n">
        <f aca="false">SUM(F192:Q192)</f>
        <v>2064</v>
      </c>
      <c r="S192" s="120" t="n">
        <v>2126</v>
      </c>
      <c r="T192" s="120" t="n">
        <f aca="false">ROUND(S192*1.05,0)</f>
        <v>2232</v>
      </c>
      <c r="U192" s="96"/>
      <c r="V192" s="96"/>
      <c r="W192" s="96"/>
      <c r="X192" s="96"/>
      <c r="Y192" s="96"/>
      <c r="Z192" s="96"/>
      <c r="AA192" s="96"/>
      <c r="AB192" s="96"/>
      <c r="AC192" s="96"/>
      <c r="AD192" s="96"/>
      <c r="AE192" s="96"/>
      <c r="AF192" s="96"/>
      <c r="AG192" s="96"/>
      <c r="AH192" s="96"/>
      <c r="AI192" s="96"/>
      <c r="AJ192" s="96"/>
      <c r="AK192" s="96"/>
      <c r="AL192" s="96"/>
      <c r="AM192" s="96"/>
      <c r="AN192" s="96"/>
      <c r="AO192" s="96"/>
      <c r="AP192" s="96"/>
      <c r="AQ192" s="96"/>
      <c r="AR192" s="96"/>
      <c r="AS192" s="96"/>
      <c r="AT192" s="96"/>
      <c r="AU192" s="96"/>
      <c r="AV192" s="96"/>
      <c r="AW192" s="96"/>
      <c r="AX192" s="96"/>
      <c r="AY192" s="96"/>
      <c r="AZ192" s="96"/>
      <c r="BA192" s="96"/>
      <c r="BB192" s="96"/>
      <c r="BC192" s="96"/>
      <c r="BD192" s="96"/>
      <c r="BE192" s="96"/>
      <c r="BF192" s="96"/>
      <c r="BG192" s="96"/>
      <c r="BH192" s="96"/>
      <c r="BI192" s="96"/>
      <c r="BJ192" s="96"/>
      <c r="BK192" s="96"/>
      <c r="BL192" s="96"/>
      <c r="BM192" s="96"/>
      <c r="BN192" s="96"/>
      <c r="BO192" s="96"/>
      <c r="BP192" s="96"/>
      <c r="BQ192" s="96"/>
      <c r="BR192" s="96"/>
      <c r="BS192" s="96"/>
      <c r="BT192" s="96"/>
      <c r="BU192" s="96"/>
      <c r="BV192" s="96"/>
      <c r="BW192" s="96"/>
      <c r="BX192" s="96"/>
      <c r="BY192" s="96"/>
      <c r="BZ192" s="96"/>
      <c r="CA192" s="96"/>
      <c r="CB192" s="96"/>
      <c r="CC192" s="96"/>
      <c r="CD192" s="96"/>
      <c r="CE192" s="96"/>
      <c r="CF192" s="96"/>
      <c r="CG192" s="96"/>
      <c r="CH192" s="96"/>
      <c r="CI192" s="96"/>
      <c r="CJ192" s="96"/>
      <c r="CK192" s="96"/>
      <c r="CL192" s="96"/>
      <c r="CM192" s="96"/>
      <c r="CN192" s="96"/>
      <c r="CO192" s="96"/>
      <c r="CP192" s="96"/>
      <c r="CQ192" s="96"/>
      <c r="CR192" s="96"/>
      <c r="CS192" s="96"/>
      <c r="CT192" s="96"/>
      <c r="CU192" s="96"/>
      <c r="CV192" s="96"/>
      <c r="CW192" s="96"/>
      <c r="CX192" s="96"/>
      <c r="CY192" s="96"/>
      <c r="CZ192" s="96"/>
      <c r="DA192" s="96"/>
      <c r="DB192" s="96"/>
      <c r="DC192" s="96"/>
      <c r="DD192" s="96"/>
      <c r="DE192" s="96"/>
      <c r="DF192" s="96"/>
      <c r="DG192" s="96"/>
      <c r="DH192" s="96"/>
      <c r="DI192" s="96"/>
      <c r="DJ192" s="96"/>
      <c r="DK192" s="96"/>
      <c r="DL192" s="96"/>
      <c r="DM192" s="96"/>
      <c r="DN192" s="96"/>
      <c r="DO192" s="96"/>
      <c r="DP192" s="96"/>
      <c r="DQ192" s="96"/>
      <c r="DR192" s="96"/>
      <c r="DS192" s="96"/>
      <c r="DT192" s="96"/>
      <c r="DU192" s="96"/>
      <c r="DV192" s="96"/>
      <c r="DW192" s="96"/>
      <c r="DX192" s="96"/>
      <c r="DY192" s="96"/>
      <c r="DZ192" s="96"/>
      <c r="EA192" s="96"/>
      <c r="EB192" s="96"/>
      <c r="EC192" s="96"/>
      <c r="ED192" s="96"/>
      <c r="EE192" s="96"/>
      <c r="EF192" s="96"/>
      <c r="EG192" s="96"/>
      <c r="EH192" s="96"/>
      <c r="EI192" s="96"/>
      <c r="EJ192" s="96"/>
      <c r="EK192" s="96"/>
      <c r="EL192" s="96"/>
      <c r="EM192" s="96"/>
      <c r="EN192" s="96"/>
      <c r="EO192" s="96"/>
      <c r="EP192" s="96"/>
      <c r="EQ192" s="96"/>
      <c r="ER192" s="96"/>
      <c r="ES192" s="96"/>
      <c r="ET192" s="96"/>
      <c r="EU192" s="96"/>
      <c r="EV192" s="96"/>
      <c r="EW192" s="96"/>
      <c r="EX192" s="96"/>
      <c r="EY192" s="96"/>
      <c r="EZ192" s="96"/>
      <c r="FA192" s="96"/>
      <c r="FB192" s="96"/>
      <c r="FC192" s="96"/>
      <c r="FD192" s="96"/>
      <c r="FE192" s="96"/>
      <c r="FF192" s="96"/>
      <c r="FG192" s="96"/>
      <c r="FH192" s="96"/>
      <c r="FI192" s="96"/>
      <c r="FJ192" s="96"/>
      <c r="FK192" s="96"/>
      <c r="FL192" s="96"/>
      <c r="FM192" s="96"/>
      <c r="FN192" s="96"/>
      <c r="FO192" s="96"/>
      <c r="FP192" s="96"/>
      <c r="FQ192" s="96"/>
      <c r="FR192" s="96"/>
      <c r="FS192" s="96"/>
      <c r="FT192" s="96"/>
      <c r="FU192" s="96"/>
      <c r="FV192" s="96"/>
      <c r="FW192" s="96"/>
      <c r="FX192" s="96"/>
      <c r="FY192" s="96"/>
      <c r="FZ192" s="96"/>
      <c r="GA192" s="96"/>
      <c r="GB192" s="96"/>
      <c r="GC192" s="96"/>
      <c r="GD192" s="96"/>
      <c r="GE192" s="96"/>
      <c r="GF192" s="96"/>
      <c r="GG192" s="96"/>
      <c r="GH192" s="96"/>
      <c r="GI192" s="96"/>
      <c r="GJ192" s="96"/>
      <c r="GK192" s="96"/>
      <c r="GL192" s="96"/>
      <c r="GM192" s="96"/>
      <c r="GN192" s="96"/>
      <c r="GO192" s="96"/>
      <c r="GP192" s="96"/>
      <c r="GQ192" s="96"/>
      <c r="GR192" s="96"/>
      <c r="GS192" s="96"/>
      <c r="GT192" s="96"/>
      <c r="GU192" s="96"/>
      <c r="GV192" s="96"/>
      <c r="GW192" s="96"/>
      <c r="GX192" s="96"/>
      <c r="GY192" s="96"/>
      <c r="GZ192" s="96"/>
      <c r="HA192" s="96"/>
      <c r="HB192" s="96"/>
      <c r="HC192" s="96"/>
      <c r="HD192" s="96"/>
      <c r="HE192" s="96"/>
      <c r="HF192" s="96"/>
      <c r="HG192" s="96"/>
      <c r="HH192" s="96"/>
      <c r="HI192" s="96"/>
      <c r="HJ192" s="96"/>
      <c r="HK192" s="96"/>
      <c r="HL192" s="96"/>
      <c r="HM192" s="96"/>
      <c r="HN192" s="96"/>
      <c r="HO192" s="96"/>
      <c r="HP192" s="96"/>
      <c r="HQ192" s="96"/>
      <c r="HR192" s="96"/>
      <c r="HS192" s="96"/>
      <c r="HT192" s="96"/>
      <c r="HU192" s="96"/>
      <c r="HV192" s="96"/>
      <c r="HW192" s="96"/>
      <c r="HX192" s="96"/>
      <c r="HY192" s="96"/>
      <c r="HZ192" s="96"/>
      <c r="IA192" s="96"/>
      <c r="IB192" s="96"/>
      <c r="IC192" s="96"/>
      <c r="ID192" s="96"/>
      <c r="IE192" s="96"/>
      <c r="IF192" s="96"/>
      <c r="IG192" s="96"/>
      <c r="IH192" s="96"/>
      <c r="II192" s="96"/>
      <c r="IJ192" s="96"/>
      <c r="IK192" s="96"/>
      <c r="IL192" s="96"/>
      <c r="IM192" s="96"/>
      <c r="IN192" s="96"/>
      <c r="IO192" s="96"/>
      <c r="IP192" s="96"/>
      <c r="IQ192" s="96"/>
      <c r="IR192" s="96"/>
      <c r="IS192" s="96"/>
      <c r="IT192" s="96"/>
      <c r="IU192" s="96"/>
      <c r="IV192" s="96"/>
      <c r="IW192" s="96"/>
    </row>
    <row r="193" customFormat="false" ht="15" hidden="false" customHeight="false" outlineLevel="0" collapsed="false">
      <c r="A193" s="117"/>
      <c r="B193" s="118"/>
      <c r="C193" s="96" t="s">
        <v>78</v>
      </c>
      <c r="D193" s="121" t="n">
        <v>0</v>
      </c>
      <c r="E193" s="121" t="n">
        <v>0</v>
      </c>
      <c r="F193" s="122" t="n">
        <v>0</v>
      </c>
      <c r="G193" s="122" t="n">
        <v>0</v>
      </c>
      <c r="H193" s="122" t="n">
        <v>0</v>
      </c>
      <c r="I193" s="122" t="n">
        <v>0</v>
      </c>
      <c r="J193" s="122" t="n">
        <v>0</v>
      </c>
      <c r="K193" s="122" t="n">
        <v>0</v>
      </c>
      <c r="L193" s="122" t="n">
        <v>0</v>
      </c>
      <c r="M193" s="122" t="n">
        <v>0</v>
      </c>
      <c r="N193" s="122" t="n">
        <v>0</v>
      </c>
      <c r="O193" s="122" t="n">
        <v>0</v>
      </c>
      <c r="P193" s="122" t="n">
        <v>0</v>
      </c>
      <c r="Q193" s="122" t="n">
        <v>0</v>
      </c>
      <c r="R193" s="123" t="n">
        <f aca="false">SUM(F193:Q193)</f>
        <v>0</v>
      </c>
      <c r="S193" s="133" t="n">
        <f aca="false">ROUND(R193*1.05,0)</f>
        <v>0</v>
      </c>
      <c r="T193" s="133" t="n">
        <f aca="false">ROUND(S193*1.05,0)</f>
        <v>0</v>
      </c>
      <c r="U193" s="96"/>
      <c r="V193" s="96"/>
      <c r="W193" s="96"/>
      <c r="X193" s="96"/>
      <c r="Y193" s="96"/>
      <c r="Z193" s="96"/>
      <c r="AA193" s="96"/>
      <c r="AB193" s="96"/>
      <c r="AC193" s="96"/>
      <c r="AD193" s="96"/>
      <c r="AE193" s="96"/>
      <c r="AF193" s="96"/>
      <c r="AG193" s="96"/>
      <c r="AH193" s="96"/>
      <c r="AI193" s="96"/>
      <c r="AJ193" s="96"/>
      <c r="AK193" s="96"/>
      <c r="AL193" s="96"/>
      <c r="AM193" s="96"/>
      <c r="AN193" s="96"/>
      <c r="AO193" s="96"/>
      <c r="AP193" s="96"/>
      <c r="AQ193" s="96"/>
      <c r="AR193" s="96"/>
      <c r="AS193" s="96"/>
      <c r="AT193" s="96"/>
      <c r="AU193" s="96"/>
      <c r="AV193" s="96"/>
      <c r="AW193" s="96"/>
      <c r="AX193" s="96"/>
      <c r="AY193" s="96"/>
      <c r="AZ193" s="96"/>
      <c r="BA193" s="96"/>
      <c r="BB193" s="96"/>
      <c r="BC193" s="96"/>
      <c r="BD193" s="96"/>
      <c r="BE193" s="96"/>
      <c r="BF193" s="96"/>
      <c r="BG193" s="96"/>
      <c r="BH193" s="96"/>
      <c r="BI193" s="96"/>
      <c r="BJ193" s="96"/>
      <c r="BK193" s="96"/>
      <c r="BL193" s="96"/>
      <c r="BM193" s="96"/>
      <c r="BN193" s="96"/>
      <c r="BO193" s="96"/>
      <c r="BP193" s="96"/>
      <c r="BQ193" s="96"/>
      <c r="BR193" s="96"/>
      <c r="BS193" s="96"/>
      <c r="BT193" s="96"/>
      <c r="BU193" s="96"/>
      <c r="BV193" s="96"/>
      <c r="BW193" s="96"/>
      <c r="BX193" s="96"/>
      <c r="BY193" s="96"/>
      <c r="BZ193" s="96"/>
      <c r="CA193" s="96"/>
      <c r="CB193" s="96"/>
      <c r="CC193" s="96"/>
      <c r="CD193" s="96"/>
      <c r="CE193" s="96"/>
      <c r="CF193" s="96"/>
      <c r="CG193" s="96"/>
      <c r="CH193" s="96"/>
      <c r="CI193" s="96"/>
      <c r="CJ193" s="96"/>
      <c r="CK193" s="96"/>
      <c r="CL193" s="96"/>
      <c r="CM193" s="96"/>
      <c r="CN193" s="96"/>
      <c r="CO193" s="96"/>
      <c r="CP193" s="96"/>
      <c r="CQ193" s="96"/>
      <c r="CR193" s="96"/>
      <c r="CS193" s="96"/>
      <c r="CT193" s="96"/>
      <c r="CU193" s="96"/>
      <c r="CV193" s="96"/>
      <c r="CW193" s="96"/>
      <c r="CX193" s="96"/>
      <c r="CY193" s="96"/>
      <c r="CZ193" s="96"/>
      <c r="DA193" s="96"/>
      <c r="DB193" s="96"/>
      <c r="DC193" s="96"/>
      <c r="DD193" s="96"/>
      <c r="DE193" s="96"/>
      <c r="DF193" s="96"/>
      <c r="DG193" s="96"/>
      <c r="DH193" s="96"/>
      <c r="DI193" s="96"/>
      <c r="DJ193" s="96"/>
      <c r="DK193" s="96"/>
      <c r="DL193" s="96"/>
      <c r="DM193" s="96"/>
      <c r="DN193" s="96"/>
      <c r="DO193" s="96"/>
      <c r="DP193" s="96"/>
      <c r="DQ193" s="96"/>
      <c r="DR193" s="96"/>
      <c r="DS193" s="96"/>
      <c r="DT193" s="96"/>
      <c r="DU193" s="96"/>
      <c r="DV193" s="96"/>
      <c r="DW193" s="96"/>
      <c r="DX193" s="96"/>
      <c r="DY193" s="96"/>
      <c r="DZ193" s="96"/>
      <c r="EA193" s="96"/>
      <c r="EB193" s="96"/>
      <c r="EC193" s="96"/>
      <c r="ED193" s="96"/>
      <c r="EE193" s="96"/>
      <c r="EF193" s="96"/>
      <c r="EG193" s="96"/>
      <c r="EH193" s="96"/>
      <c r="EI193" s="96"/>
      <c r="EJ193" s="96"/>
      <c r="EK193" s="96"/>
      <c r="EL193" s="96"/>
      <c r="EM193" s="96"/>
      <c r="EN193" s="96"/>
      <c r="EO193" s="96"/>
      <c r="EP193" s="96"/>
      <c r="EQ193" s="96"/>
      <c r="ER193" s="96"/>
      <c r="ES193" s="96"/>
      <c r="ET193" s="96"/>
      <c r="EU193" s="96"/>
      <c r="EV193" s="96"/>
      <c r="EW193" s="96"/>
      <c r="EX193" s="96"/>
      <c r="EY193" s="96"/>
      <c r="EZ193" s="96"/>
      <c r="FA193" s="96"/>
      <c r="FB193" s="96"/>
      <c r="FC193" s="96"/>
      <c r="FD193" s="96"/>
      <c r="FE193" s="96"/>
      <c r="FF193" s="96"/>
      <c r="FG193" s="96"/>
      <c r="FH193" s="96"/>
      <c r="FI193" s="96"/>
      <c r="FJ193" s="96"/>
      <c r="FK193" s="96"/>
      <c r="FL193" s="96"/>
      <c r="FM193" s="96"/>
      <c r="FN193" s="96"/>
      <c r="FO193" s="96"/>
      <c r="FP193" s="96"/>
      <c r="FQ193" s="96"/>
      <c r="FR193" s="96"/>
      <c r="FS193" s="96"/>
      <c r="FT193" s="96"/>
      <c r="FU193" s="96"/>
      <c r="FV193" s="96"/>
      <c r="FW193" s="96"/>
      <c r="FX193" s="96"/>
      <c r="FY193" s="96"/>
      <c r="FZ193" s="96"/>
      <c r="GA193" s="96"/>
      <c r="GB193" s="96"/>
      <c r="GC193" s="96"/>
      <c r="GD193" s="96"/>
      <c r="GE193" s="96"/>
      <c r="GF193" s="96"/>
      <c r="GG193" s="96"/>
      <c r="GH193" s="96"/>
      <c r="GI193" s="96"/>
      <c r="GJ193" s="96"/>
      <c r="GK193" s="96"/>
      <c r="GL193" s="96"/>
      <c r="GM193" s="96"/>
      <c r="GN193" s="96"/>
      <c r="GO193" s="96"/>
      <c r="GP193" s="96"/>
      <c r="GQ193" s="96"/>
      <c r="GR193" s="96"/>
      <c r="GS193" s="96"/>
      <c r="GT193" s="96"/>
      <c r="GU193" s="96"/>
      <c r="GV193" s="96"/>
      <c r="GW193" s="96"/>
      <c r="GX193" s="96"/>
      <c r="GY193" s="96"/>
      <c r="GZ193" s="96"/>
      <c r="HA193" s="96"/>
      <c r="HB193" s="96"/>
      <c r="HC193" s="96"/>
      <c r="HD193" s="96"/>
      <c r="HE193" s="96"/>
      <c r="HF193" s="96"/>
      <c r="HG193" s="96"/>
      <c r="HH193" s="96"/>
      <c r="HI193" s="96"/>
      <c r="HJ193" s="96"/>
      <c r="HK193" s="96"/>
      <c r="HL193" s="96"/>
      <c r="HM193" s="96"/>
      <c r="HN193" s="96"/>
      <c r="HO193" s="96"/>
      <c r="HP193" s="96"/>
      <c r="HQ193" s="96"/>
      <c r="HR193" s="96"/>
      <c r="HS193" s="96"/>
      <c r="HT193" s="96"/>
      <c r="HU193" s="96"/>
      <c r="HV193" s="96"/>
      <c r="HW193" s="96"/>
      <c r="HX193" s="96"/>
      <c r="HY193" s="96"/>
      <c r="HZ193" s="96"/>
      <c r="IA193" s="96"/>
      <c r="IB193" s="96"/>
      <c r="IC193" s="96"/>
      <c r="ID193" s="96"/>
      <c r="IE193" s="96"/>
      <c r="IF193" s="96"/>
      <c r="IG193" s="96"/>
      <c r="IH193" s="96"/>
      <c r="II193" s="96"/>
      <c r="IJ193" s="96"/>
      <c r="IK193" s="96"/>
      <c r="IL193" s="96"/>
      <c r="IM193" s="96"/>
      <c r="IN193" s="96"/>
      <c r="IO193" s="96"/>
      <c r="IP193" s="96"/>
      <c r="IQ193" s="96"/>
      <c r="IR193" s="96"/>
      <c r="IS193" s="96"/>
      <c r="IT193" s="96"/>
      <c r="IU193" s="96"/>
      <c r="IV193" s="96"/>
      <c r="IW193" s="96"/>
    </row>
    <row r="194" customFormat="false" ht="15" hidden="false" customHeight="false" outlineLevel="0" collapsed="false">
      <c r="A194" s="124"/>
      <c r="B194" s="125"/>
      <c r="C194" s="28" t="s">
        <v>66</v>
      </c>
      <c r="D194" s="134" t="n">
        <f aca="false">SUM(D192:D193)</f>
        <v>0</v>
      </c>
      <c r="E194" s="134" t="n">
        <f aca="false">SUM(E192:E193)</f>
        <v>0</v>
      </c>
      <c r="F194" s="28" t="n">
        <f aca="false">SUM(F192:F193)</f>
        <v>172</v>
      </c>
      <c r="G194" s="28" t="n">
        <f aca="false">SUM(G192:G193)</f>
        <v>172</v>
      </c>
      <c r="H194" s="28" t="n">
        <f aca="false">SUM(H192:H193)</f>
        <v>172</v>
      </c>
      <c r="I194" s="28" t="n">
        <f aca="false">SUM(I192:I193)</f>
        <v>172</v>
      </c>
      <c r="J194" s="28" t="n">
        <f aca="false">SUM(J192:J193)</f>
        <v>172</v>
      </c>
      <c r="K194" s="28" t="n">
        <f aca="false">SUM(K192:K193)</f>
        <v>172</v>
      </c>
      <c r="L194" s="28" t="n">
        <f aca="false">SUM(L192:L193)</f>
        <v>172</v>
      </c>
      <c r="M194" s="28" t="n">
        <f aca="false">SUM(M192:M193)</f>
        <v>172</v>
      </c>
      <c r="N194" s="28" t="n">
        <f aca="false">SUM(N192:N193)</f>
        <v>172</v>
      </c>
      <c r="O194" s="28" t="n">
        <f aca="false">SUM(O192:O193)</f>
        <v>172</v>
      </c>
      <c r="P194" s="28" t="n">
        <f aca="false">SUM(P192:P193)</f>
        <v>172</v>
      </c>
      <c r="Q194" s="28" t="n">
        <f aca="false">SUM(Q192:Q193)</f>
        <v>172</v>
      </c>
      <c r="R194" s="135" t="n">
        <f aca="false">SUM(F194:Q194)</f>
        <v>2064</v>
      </c>
      <c r="S194" s="135" t="n">
        <f aca="false">SUM(S192:S193)</f>
        <v>2126</v>
      </c>
      <c r="T194" s="135" t="n">
        <f aca="false">SUM(T192:T193)</f>
        <v>2232</v>
      </c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  <c r="BH194" s="28"/>
      <c r="BI194" s="28"/>
      <c r="BJ194" s="28"/>
      <c r="BK194" s="28"/>
      <c r="BL194" s="28"/>
      <c r="BM194" s="28"/>
      <c r="BN194" s="28"/>
      <c r="BO194" s="28"/>
      <c r="BP194" s="28"/>
      <c r="BQ194" s="28"/>
      <c r="BR194" s="28"/>
      <c r="BS194" s="28"/>
      <c r="BT194" s="28"/>
      <c r="BU194" s="28"/>
      <c r="BV194" s="28"/>
      <c r="BW194" s="28"/>
      <c r="BX194" s="28"/>
      <c r="BY194" s="28"/>
      <c r="BZ194" s="28"/>
      <c r="CA194" s="28"/>
      <c r="CB194" s="28"/>
      <c r="CC194" s="28"/>
      <c r="CD194" s="28"/>
      <c r="CE194" s="28"/>
      <c r="CF194" s="28"/>
      <c r="CG194" s="28"/>
      <c r="CH194" s="28"/>
      <c r="CI194" s="28"/>
      <c r="CJ194" s="28"/>
      <c r="CK194" s="28"/>
      <c r="CL194" s="28"/>
      <c r="CM194" s="28"/>
      <c r="CN194" s="28"/>
      <c r="CO194" s="28"/>
      <c r="CP194" s="28"/>
      <c r="CQ194" s="28"/>
      <c r="CR194" s="28"/>
      <c r="CS194" s="28"/>
      <c r="CT194" s="28"/>
      <c r="CU194" s="28"/>
      <c r="CV194" s="28"/>
      <c r="CW194" s="28"/>
      <c r="CX194" s="28"/>
      <c r="CY194" s="28"/>
      <c r="CZ194" s="28"/>
      <c r="DA194" s="28"/>
      <c r="DB194" s="28"/>
      <c r="DC194" s="28"/>
      <c r="DD194" s="28"/>
      <c r="DE194" s="28"/>
      <c r="DF194" s="28"/>
      <c r="DG194" s="28"/>
      <c r="DH194" s="28"/>
      <c r="DI194" s="28"/>
      <c r="DJ194" s="28"/>
      <c r="DK194" s="28"/>
      <c r="DL194" s="28"/>
      <c r="DM194" s="28"/>
      <c r="DN194" s="28"/>
      <c r="DO194" s="28"/>
      <c r="DP194" s="28"/>
      <c r="DQ194" s="28"/>
      <c r="DR194" s="28"/>
      <c r="DS194" s="28"/>
      <c r="DT194" s="28"/>
      <c r="DU194" s="28"/>
      <c r="DV194" s="28"/>
      <c r="DW194" s="28"/>
      <c r="DX194" s="28"/>
      <c r="DY194" s="28"/>
      <c r="DZ194" s="28"/>
      <c r="EA194" s="28"/>
      <c r="EB194" s="28"/>
      <c r="EC194" s="28"/>
      <c r="ED194" s="28"/>
      <c r="EE194" s="28"/>
      <c r="EF194" s="28"/>
      <c r="EG194" s="28"/>
      <c r="EH194" s="28"/>
      <c r="EI194" s="28"/>
      <c r="EJ194" s="28"/>
      <c r="EK194" s="28"/>
      <c r="EL194" s="28"/>
      <c r="EM194" s="28"/>
      <c r="EN194" s="28"/>
      <c r="EO194" s="28"/>
      <c r="EP194" s="28"/>
      <c r="EQ194" s="28"/>
      <c r="ER194" s="28"/>
      <c r="ES194" s="28"/>
      <c r="ET194" s="28"/>
      <c r="EU194" s="28"/>
      <c r="EV194" s="28"/>
      <c r="EW194" s="28"/>
      <c r="EX194" s="28"/>
      <c r="EY194" s="28"/>
      <c r="EZ194" s="28"/>
      <c r="FA194" s="28"/>
      <c r="FB194" s="28"/>
      <c r="FC194" s="28"/>
      <c r="FD194" s="28"/>
      <c r="FE194" s="28"/>
      <c r="FF194" s="28"/>
      <c r="FG194" s="28"/>
      <c r="FH194" s="28"/>
      <c r="FI194" s="28"/>
      <c r="FJ194" s="28"/>
      <c r="FK194" s="28"/>
      <c r="FL194" s="28"/>
      <c r="FM194" s="28"/>
      <c r="FN194" s="28"/>
      <c r="FO194" s="28"/>
      <c r="FP194" s="28"/>
      <c r="FQ194" s="28"/>
      <c r="FR194" s="28"/>
      <c r="FS194" s="28"/>
      <c r="FT194" s="28"/>
      <c r="FU194" s="28"/>
      <c r="FV194" s="28"/>
      <c r="FW194" s="28"/>
      <c r="FX194" s="28"/>
      <c r="FY194" s="28"/>
      <c r="FZ194" s="28"/>
      <c r="GA194" s="28"/>
      <c r="GB194" s="28"/>
      <c r="GC194" s="28"/>
      <c r="GD194" s="28"/>
      <c r="GE194" s="28"/>
      <c r="GF194" s="28"/>
      <c r="GG194" s="28"/>
      <c r="GH194" s="28"/>
      <c r="GI194" s="28"/>
      <c r="GJ194" s="28"/>
      <c r="GK194" s="28"/>
      <c r="GL194" s="28"/>
      <c r="GM194" s="28"/>
      <c r="GN194" s="28"/>
      <c r="GO194" s="28"/>
      <c r="GP194" s="28"/>
      <c r="GQ194" s="28"/>
      <c r="GR194" s="28"/>
      <c r="GS194" s="28"/>
      <c r="GT194" s="28"/>
      <c r="GU194" s="28"/>
      <c r="GV194" s="28"/>
      <c r="GW194" s="28"/>
      <c r="GX194" s="28"/>
      <c r="GY194" s="28"/>
      <c r="GZ194" s="28"/>
      <c r="HA194" s="28"/>
      <c r="HB194" s="28"/>
      <c r="HC194" s="28"/>
      <c r="HD194" s="28"/>
      <c r="HE194" s="28"/>
      <c r="HF194" s="28"/>
      <c r="HG194" s="28"/>
      <c r="HH194" s="28"/>
      <c r="HI194" s="28"/>
      <c r="HJ194" s="28"/>
      <c r="HK194" s="28"/>
      <c r="HL194" s="28"/>
      <c r="HM194" s="28"/>
      <c r="HN194" s="28"/>
      <c r="HO194" s="28"/>
      <c r="HP194" s="28"/>
      <c r="HQ194" s="28"/>
      <c r="HR194" s="28"/>
      <c r="HS194" s="28"/>
      <c r="HT194" s="28"/>
      <c r="HU194" s="28"/>
      <c r="HV194" s="28"/>
      <c r="HW194" s="28"/>
      <c r="HX194" s="28"/>
      <c r="HY194" s="28"/>
      <c r="HZ194" s="28"/>
      <c r="IA194" s="28"/>
      <c r="IB194" s="28"/>
      <c r="IC194" s="28"/>
      <c r="ID194" s="28"/>
      <c r="IE194" s="28"/>
      <c r="IF194" s="28"/>
      <c r="IG194" s="28"/>
      <c r="IH194" s="28"/>
      <c r="II194" s="28"/>
      <c r="IJ194" s="28"/>
      <c r="IK194" s="28"/>
      <c r="IL194" s="28"/>
      <c r="IM194" s="28"/>
      <c r="IN194" s="28"/>
      <c r="IO194" s="28"/>
      <c r="IP194" s="28"/>
      <c r="IQ194" s="28"/>
      <c r="IR194" s="28"/>
      <c r="IS194" s="28"/>
      <c r="IT194" s="28"/>
      <c r="IU194" s="28"/>
      <c r="IV194" s="28"/>
      <c r="IW194" s="28"/>
    </row>
    <row r="195" customFormat="false" ht="15" hidden="false" customHeight="false" outlineLevel="0" collapsed="false">
      <c r="A195" s="129" t="s">
        <v>182</v>
      </c>
      <c r="B195" s="109" t="n">
        <v>53801000</v>
      </c>
      <c r="C195" s="0" t="s">
        <v>183</v>
      </c>
      <c r="D195" s="100"/>
      <c r="E195" s="100"/>
      <c r="F195" s="110"/>
      <c r="G195" s="111"/>
      <c r="H195" s="111"/>
      <c r="I195" s="111"/>
      <c r="J195" s="111"/>
      <c r="K195" s="111"/>
      <c r="L195" s="111"/>
      <c r="M195" s="111"/>
      <c r="N195" s="111"/>
      <c r="O195" s="111"/>
      <c r="P195" s="111"/>
      <c r="Q195" s="111"/>
      <c r="R195" s="107"/>
      <c r="S195" s="107"/>
      <c r="T195" s="107"/>
    </row>
    <row r="196" customFormat="false" ht="15" hidden="false" customHeight="false" outlineLevel="0" collapsed="false">
      <c r="A196" s="117"/>
      <c r="B196" s="118"/>
      <c r="C196" s="96" t="s">
        <v>78</v>
      </c>
      <c r="D196" s="100" t="n">
        <v>0</v>
      </c>
      <c r="E196" s="100" t="n">
        <v>0</v>
      </c>
      <c r="F196" s="119" t="n">
        <v>0</v>
      </c>
      <c r="G196" s="119" t="n">
        <v>0</v>
      </c>
      <c r="H196" s="119" t="n">
        <v>0</v>
      </c>
      <c r="I196" s="119" t="n">
        <v>0</v>
      </c>
      <c r="J196" s="119" t="n">
        <v>0</v>
      </c>
      <c r="K196" s="119" t="n">
        <v>0</v>
      </c>
      <c r="L196" s="119" t="n">
        <v>0</v>
      </c>
      <c r="M196" s="119" t="n">
        <v>0</v>
      </c>
      <c r="N196" s="119" t="n">
        <v>0</v>
      </c>
      <c r="O196" s="119" t="n">
        <v>0</v>
      </c>
      <c r="P196" s="119" t="n">
        <v>0</v>
      </c>
      <c r="Q196" s="119" t="n">
        <v>0</v>
      </c>
      <c r="R196" s="81" t="n">
        <f aca="false">SUM(F196:Q196)</f>
        <v>0</v>
      </c>
      <c r="S196" s="120" t="n">
        <f aca="false">ROUND(R196*1.05,0)</f>
        <v>0</v>
      </c>
      <c r="T196" s="120" t="n">
        <f aca="false">ROUND(S196*1.05,0)</f>
        <v>0</v>
      </c>
      <c r="U196" s="96"/>
      <c r="V196" s="96"/>
      <c r="W196" s="96"/>
      <c r="X196" s="96"/>
      <c r="Y196" s="96"/>
      <c r="Z196" s="96"/>
      <c r="AA196" s="96"/>
      <c r="AB196" s="96"/>
      <c r="AC196" s="96"/>
      <c r="AD196" s="96"/>
      <c r="AE196" s="96"/>
      <c r="AF196" s="96"/>
      <c r="AG196" s="96"/>
      <c r="AH196" s="96"/>
      <c r="AI196" s="96"/>
      <c r="AJ196" s="96"/>
      <c r="AK196" s="96"/>
      <c r="AL196" s="96"/>
      <c r="AM196" s="96"/>
      <c r="AN196" s="96"/>
      <c r="AO196" s="96"/>
      <c r="AP196" s="96"/>
      <c r="AQ196" s="96"/>
      <c r="AR196" s="96"/>
      <c r="AS196" s="96"/>
      <c r="AT196" s="96"/>
      <c r="AU196" s="96"/>
      <c r="AV196" s="96"/>
      <c r="AW196" s="96"/>
      <c r="AX196" s="96"/>
      <c r="AY196" s="96"/>
      <c r="AZ196" s="96"/>
      <c r="BA196" s="96"/>
      <c r="BB196" s="96"/>
      <c r="BC196" s="96"/>
      <c r="BD196" s="96"/>
      <c r="BE196" s="96"/>
      <c r="BF196" s="96"/>
      <c r="BG196" s="96"/>
      <c r="BH196" s="96"/>
      <c r="BI196" s="96"/>
      <c r="BJ196" s="96"/>
      <c r="BK196" s="96"/>
      <c r="BL196" s="96"/>
      <c r="BM196" s="96"/>
      <c r="BN196" s="96"/>
      <c r="BO196" s="96"/>
      <c r="BP196" s="96"/>
      <c r="BQ196" s="96"/>
      <c r="BR196" s="96"/>
      <c r="BS196" s="96"/>
      <c r="BT196" s="96"/>
      <c r="BU196" s="96"/>
      <c r="BV196" s="96"/>
      <c r="BW196" s="96"/>
      <c r="BX196" s="96"/>
      <c r="BY196" s="96"/>
      <c r="BZ196" s="96"/>
      <c r="CA196" s="96"/>
      <c r="CB196" s="96"/>
      <c r="CC196" s="96"/>
      <c r="CD196" s="96"/>
      <c r="CE196" s="96"/>
      <c r="CF196" s="96"/>
      <c r="CG196" s="96"/>
      <c r="CH196" s="96"/>
      <c r="CI196" s="96"/>
      <c r="CJ196" s="96"/>
      <c r="CK196" s="96"/>
      <c r="CL196" s="96"/>
      <c r="CM196" s="96"/>
      <c r="CN196" s="96"/>
      <c r="CO196" s="96"/>
      <c r="CP196" s="96"/>
      <c r="CQ196" s="96"/>
      <c r="CR196" s="96"/>
      <c r="CS196" s="96"/>
      <c r="CT196" s="96"/>
      <c r="CU196" s="96"/>
      <c r="CV196" s="96"/>
      <c r="CW196" s="96"/>
      <c r="CX196" s="96"/>
      <c r="CY196" s="96"/>
      <c r="CZ196" s="96"/>
      <c r="DA196" s="96"/>
      <c r="DB196" s="96"/>
      <c r="DC196" s="96"/>
      <c r="DD196" s="96"/>
      <c r="DE196" s="96"/>
      <c r="DF196" s="96"/>
      <c r="DG196" s="96"/>
      <c r="DH196" s="96"/>
      <c r="DI196" s="96"/>
      <c r="DJ196" s="96"/>
      <c r="DK196" s="96"/>
      <c r="DL196" s="96"/>
      <c r="DM196" s="96"/>
      <c r="DN196" s="96"/>
      <c r="DO196" s="96"/>
      <c r="DP196" s="96"/>
      <c r="DQ196" s="96"/>
      <c r="DR196" s="96"/>
      <c r="DS196" s="96"/>
      <c r="DT196" s="96"/>
      <c r="DU196" s="96"/>
      <c r="DV196" s="96"/>
      <c r="DW196" s="96"/>
      <c r="DX196" s="96"/>
      <c r="DY196" s="96"/>
      <c r="DZ196" s="96"/>
      <c r="EA196" s="96"/>
      <c r="EB196" s="96"/>
      <c r="EC196" s="96"/>
      <c r="ED196" s="96"/>
      <c r="EE196" s="96"/>
      <c r="EF196" s="96"/>
      <c r="EG196" s="96"/>
      <c r="EH196" s="96"/>
      <c r="EI196" s="96"/>
      <c r="EJ196" s="96"/>
      <c r="EK196" s="96"/>
      <c r="EL196" s="96"/>
      <c r="EM196" s="96"/>
      <c r="EN196" s="96"/>
      <c r="EO196" s="96"/>
      <c r="EP196" s="96"/>
      <c r="EQ196" s="96"/>
      <c r="ER196" s="96"/>
      <c r="ES196" s="96"/>
      <c r="ET196" s="96"/>
      <c r="EU196" s="96"/>
      <c r="EV196" s="96"/>
      <c r="EW196" s="96"/>
      <c r="EX196" s="96"/>
      <c r="EY196" s="96"/>
      <c r="EZ196" s="96"/>
      <c r="FA196" s="96"/>
      <c r="FB196" s="96"/>
      <c r="FC196" s="96"/>
      <c r="FD196" s="96"/>
      <c r="FE196" s="96"/>
      <c r="FF196" s="96"/>
      <c r="FG196" s="96"/>
      <c r="FH196" s="96"/>
      <c r="FI196" s="96"/>
      <c r="FJ196" s="96"/>
      <c r="FK196" s="96"/>
      <c r="FL196" s="96"/>
      <c r="FM196" s="96"/>
      <c r="FN196" s="96"/>
      <c r="FO196" s="96"/>
      <c r="FP196" s="96"/>
      <c r="FQ196" s="96"/>
      <c r="FR196" s="96"/>
      <c r="FS196" s="96"/>
      <c r="FT196" s="96"/>
      <c r="FU196" s="96"/>
      <c r="FV196" s="96"/>
      <c r="FW196" s="96"/>
      <c r="FX196" s="96"/>
      <c r="FY196" s="96"/>
      <c r="FZ196" s="96"/>
      <c r="GA196" s="96"/>
      <c r="GB196" s="96"/>
      <c r="GC196" s="96"/>
      <c r="GD196" s="96"/>
      <c r="GE196" s="96"/>
      <c r="GF196" s="96"/>
      <c r="GG196" s="96"/>
      <c r="GH196" s="96"/>
      <c r="GI196" s="96"/>
      <c r="GJ196" s="96"/>
      <c r="GK196" s="96"/>
      <c r="GL196" s="96"/>
      <c r="GM196" s="96"/>
      <c r="GN196" s="96"/>
      <c r="GO196" s="96"/>
      <c r="GP196" s="96"/>
      <c r="GQ196" s="96"/>
      <c r="GR196" s="96"/>
      <c r="GS196" s="96"/>
      <c r="GT196" s="96"/>
      <c r="GU196" s="96"/>
      <c r="GV196" s="96"/>
      <c r="GW196" s="96"/>
      <c r="GX196" s="96"/>
      <c r="GY196" s="96"/>
      <c r="GZ196" s="96"/>
      <c r="HA196" s="96"/>
      <c r="HB196" s="96"/>
      <c r="HC196" s="96"/>
      <c r="HD196" s="96"/>
      <c r="HE196" s="96"/>
      <c r="HF196" s="96"/>
      <c r="HG196" s="96"/>
      <c r="HH196" s="96"/>
      <c r="HI196" s="96"/>
      <c r="HJ196" s="96"/>
      <c r="HK196" s="96"/>
      <c r="HL196" s="96"/>
      <c r="HM196" s="96"/>
      <c r="HN196" s="96"/>
      <c r="HO196" s="96"/>
      <c r="HP196" s="96"/>
      <c r="HQ196" s="96"/>
      <c r="HR196" s="96"/>
      <c r="HS196" s="96"/>
      <c r="HT196" s="96"/>
      <c r="HU196" s="96"/>
      <c r="HV196" s="96"/>
      <c r="HW196" s="96"/>
      <c r="HX196" s="96"/>
      <c r="HY196" s="96"/>
      <c r="HZ196" s="96"/>
      <c r="IA196" s="96"/>
      <c r="IB196" s="96"/>
      <c r="IC196" s="96"/>
      <c r="ID196" s="96"/>
      <c r="IE196" s="96"/>
      <c r="IF196" s="96"/>
      <c r="IG196" s="96"/>
      <c r="IH196" s="96"/>
      <c r="II196" s="96"/>
      <c r="IJ196" s="96"/>
      <c r="IK196" s="96"/>
      <c r="IL196" s="96"/>
      <c r="IM196" s="96"/>
      <c r="IN196" s="96"/>
      <c r="IO196" s="96"/>
      <c r="IP196" s="96"/>
      <c r="IQ196" s="96"/>
      <c r="IR196" s="96"/>
      <c r="IS196" s="96"/>
      <c r="IT196" s="96"/>
      <c r="IU196" s="96"/>
      <c r="IV196" s="96"/>
      <c r="IW196" s="96"/>
    </row>
    <row r="197" customFormat="false" ht="15" hidden="false" customHeight="false" outlineLevel="0" collapsed="false">
      <c r="A197" s="117"/>
      <c r="B197" s="118"/>
      <c r="C197" s="96" t="s">
        <v>78</v>
      </c>
      <c r="D197" s="121" t="n">
        <v>0</v>
      </c>
      <c r="E197" s="121" t="n">
        <v>0</v>
      </c>
      <c r="F197" s="122" t="n">
        <v>0</v>
      </c>
      <c r="G197" s="122" t="n">
        <v>0</v>
      </c>
      <c r="H197" s="122" t="n">
        <v>0</v>
      </c>
      <c r="I197" s="122" t="n">
        <v>0</v>
      </c>
      <c r="J197" s="122" t="n">
        <v>0</v>
      </c>
      <c r="K197" s="122" t="n">
        <v>0</v>
      </c>
      <c r="L197" s="122" t="n">
        <v>0</v>
      </c>
      <c r="M197" s="122" t="n">
        <v>0</v>
      </c>
      <c r="N197" s="122" t="n">
        <v>0</v>
      </c>
      <c r="O197" s="122" t="n">
        <v>0</v>
      </c>
      <c r="P197" s="122" t="n">
        <v>0</v>
      </c>
      <c r="Q197" s="122" t="n">
        <v>0</v>
      </c>
      <c r="R197" s="123" t="n">
        <f aca="false">SUM(F197:Q197)</f>
        <v>0</v>
      </c>
      <c r="S197" s="133" t="n">
        <f aca="false">ROUND(R197*1.05,0)</f>
        <v>0</v>
      </c>
      <c r="T197" s="133" t="n">
        <f aca="false">ROUND(S197*1.05,0)</f>
        <v>0</v>
      </c>
      <c r="U197" s="96"/>
      <c r="V197" s="96"/>
      <c r="W197" s="96"/>
      <c r="X197" s="96"/>
      <c r="Y197" s="96"/>
      <c r="Z197" s="96"/>
      <c r="AA197" s="96"/>
      <c r="AB197" s="96"/>
      <c r="AC197" s="96"/>
      <c r="AD197" s="96"/>
      <c r="AE197" s="96"/>
      <c r="AF197" s="96"/>
      <c r="AG197" s="96"/>
      <c r="AH197" s="96"/>
      <c r="AI197" s="96"/>
      <c r="AJ197" s="96"/>
      <c r="AK197" s="96"/>
      <c r="AL197" s="96"/>
      <c r="AM197" s="96"/>
      <c r="AN197" s="96"/>
      <c r="AO197" s="96"/>
      <c r="AP197" s="96"/>
      <c r="AQ197" s="96"/>
      <c r="AR197" s="96"/>
      <c r="AS197" s="96"/>
      <c r="AT197" s="96"/>
      <c r="AU197" s="96"/>
      <c r="AV197" s="96"/>
      <c r="AW197" s="96"/>
      <c r="AX197" s="96"/>
      <c r="AY197" s="96"/>
      <c r="AZ197" s="96"/>
      <c r="BA197" s="96"/>
      <c r="BB197" s="96"/>
      <c r="BC197" s="96"/>
      <c r="BD197" s="96"/>
      <c r="BE197" s="96"/>
      <c r="BF197" s="96"/>
      <c r="BG197" s="96"/>
      <c r="BH197" s="96"/>
      <c r="BI197" s="96"/>
      <c r="BJ197" s="96"/>
      <c r="BK197" s="96"/>
      <c r="BL197" s="96"/>
      <c r="BM197" s="96"/>
      <c r="BN197" s="96"/>
      <c r="BO197" s="96"/>
      <c r="BP197" s="96"/>
      <c r="BQ197" s="96"/>
      <c r="BR197" s="96"/>
      <c r="BS197" s="96"/>
      <c r="BT197" s="96"/>
      <c r="BU197" s="96"/>
      <c r="BV197" s="96"/>
      <c r="BW197" s="96"/>
      <c r="BX197" s="96"/>
      <c r="BY197" s="96"/>
      <c r="BZ197" s="96"/>
      <c r="CA197" s="96"/>
      <c r="CB197" s="96"/>
      <c r="CC197" s="96"/>
      <c r="CD197" s="96"/>
      <c r="CE197" s="96"/>
      <c r="CF197" s="96"/>
      <c r="CG197" s="96"/>
      <c r="CH197" s="96"/>
      <c r="CI197" s="96"/>
      <c r="CJ197" s="96"/>
      <c r="CK197" s="96"/>
      <c r="CL197" s="96"/>
      <c r="CM197" s="96"/>
      <c r="CN197" s="96"/>
      <c r="CO197" s="96"/>
      <c r="CP197" s="96"/>
      <c r="CQ197" s="96"/>
      <c r="CR197" s="96"/>
      <c r="CS197" s="96"/>
      <c r="CT197" s="96"/>
      <c r="CU197" s="96"/>
      <c r="CV197" s="96"/>
      <c r="CW197" s="96"/>
      <c r="CX197" s="96"/>
      <c r="CY197" s="96"/>
      <c r="CZ197" s="96"/>
      <c r="DA197" s="96"/>
      <c r="DB197" s="96"/>
      <c r="DC197" s="96"/>
      <c r="DD197" s="96"/>
      <c r="DE197" s="96"/>
      <c r="DF197" s="96"/>
      <c r="DG197" s="96"/>
      <c r="DH197" s="96"/>
      <c r="DI197" s="96"/>
      <c r="DJ197" s="96"/>
      <c r="DK197" s="96"/>
      <c r="DL197" s="96"/>
      <c r="DM197" s="96"/>
      <c r="DN197" s="96"/>
      <c r="DO197" s="96"/>
      <c r="DP197" s="96"/>
      <c r="DQ197" s="96"/>
      <c r="DR197" s="96"/>
      <c r="DS197" s="96"/>
      <c r="DT197" s="96"/>
      <c r="DU197" s="96"/>
      <c r="DV197" s="96"/>
      <c r="DW197" s="96"/>
      <c r="DX197" s="96"/>
      <c r="DY197" s="96"/>
      <c r="DZ197" s="96"/>
      <c r="EA197" s="96"/>
      <c r="EB197" s="96"/>
      <c r="EC197" s="96"/>
      <c r="ED197" s="96"/>
      <c r="EE197" s="96"/>
      <c r="EF197" s="96"/>
      <c r="EG197" s="96"/>
      <c r="EH197" s="96"/>
      <c r="EI197" s="96"/>
      <c r="EJ197" s="96"/>
      <c r="EK197" s="96"/>
      <c r="EL197" s="96"/>
      <c r="EM197" s="96"/>
      <c r="EN197" s="96"/>
      <c r="EO197" s="96"/>
      <c r="EP197" s="96"/>
      <c r="EQ197" s="96"/>
      <c r="ER197" s="96"/>
      <c r="ES197" s="96"/>
      <c r="ET197" s="96"/>
      <c r="EU197" s="96"/>
      <c r="EV197" s="96"/>
      <c r="EW197" s="96"/>
      <c r="EX197" s="96"/>
      <c r="EY197" s="96"/>
      <c r="EZ197" s="96"/>
      <c r="FA197" s="96"/>
      <c r="FB197" s="96"/>
      <c r="FC197" s="96"/>
      <c r="FD197" s="96"/>
      <c r="FE197" s="96"/>
      <c r="FF197" s="96"/>
      <c r="FG197" s="96"/>
      <c r="FH197" s="96"/>
      <c r="FI197" s="96"/>
      <c r="FJ197" s="96"/>
      <c r="FK197" s="96"/>
      <c r="FL197" s="96"/>
      <c r="FM197" s="96"/>
      <c r="FN197" s="96"/>
      <c r="FO197" s="96"/>
      <c r="FP197" s="96"/>
      <c r="FQ197" s="96"/>
      <c r="FR197" s="96"/>
      <c r="FS197" s="96"/>
      <c r="FT197" s="96"/>
      <c r="FU197" s="96"/>
      <c r="FV197" s="96"/>
      <c r="FW197" s="96"/>
      <c r="FX197" s="96"/>
      <c r="FY197" s="96"/>
      <c r="FZ197" s="96"/>
      <c r="GA197" s="96"/>
      <c r="GB197" s="96"/>
      <c r="GC197" s="96"/>
      <c r="GD197" s="96"/>
      <c r="GE197" s="96"/>
      <c r="GF197" s="96"/>
      <c r="GG197" s="96"/>
      <c r="GH197" s="96"/>
      <c r="GI197" s="96"/>
      <c r="GJ197" s="96"/>
      <c r="GK197" s="96"/>
      <c r="GL197" s="96"/>
      <c r="GM197" s="96"/>
      <c r="GN197" s="96"/>
      <c r="GO197" s="96"/>
      <c r="GP197" s="96"/>
      <c r="GQ197" s="96"/>
      <c r="GR197" s="96"/>
      <c r="GS197" s="96"/>
      <c r="GT197" s="96"/>
      <c r="GU197" s="96"/>
      <c r="GV197" s="96"/>
      <c r="GW197" s="96"/>
      <c r="GX197" s="96"/>
      <c r="GY197" s="96"/>
      <c r="GZ197" s="96"/>
      <c r="HA197" s="96"/>
      <c r="HB197" s="96"/>
      <c r="HC197" s="96"/>
      <c r="HD197" s="96"/>
      <c r="HE197" s="96"/>
      <c r="HF197" s="96"/>
      <c r="HG197" s="96"/>
      <c r="HH197" s="96"/>
      <c r="HI197" s="96"/>
      <c r="HJ197" s="96"/>
      <c r="HK197" s="96"/>
      <c r="HL197" s="96"/>
      <c r="HM197" s="96"/>
      <c r="HN197" s="96"/>
      <c r="HO197" s="96"/>
      <c r="HP197" s="96"/>
      <c r="HQ197" s="96"/>
      <c r="HR197" s="96"/>
      <c r="HS197" s="96"/>
      <c r="HT197" s="96"/>
      <c r="HU197" s="96"/>
      <c r="HV197" s="96"/>
      <c r="HW197" s="96"/>
      <c r="HX197" s="96"/>
      <c r="HY197" s="96"/>
      <c r="HZ197" s="96"/>
      <c r="IA197" s="96"/>
      <c r="IB197" s="96"/>
      <c r="IC197" s="96"/>
      <c r="ID197" s="96"/>
      <c r="IE197" s="96"/>
      <c r="IF197" s="96"/>
      <c r="IG197" s="96"/>
      <c r="IH197" s="96"/>
      <c r="II197" s="96"/>
      <c r="IJ197" s="96"/>
      <c r="IK197" s="96"/>
      <c r="IL197" s="96"/>
      <c r="IM197" s="96"/>
      <c r="IN197" s="96"/>
      <c r="IO197" s="96"/>
      <c r="IP197" s="96"/>
      <c r="IQ197" s="96"/>
      <c r="IR197" s="96"/>
      <c r="IS197" s="96"/>
      <c r="IT197" s="96"/>
      <c r="IU197" s="96"/>
      <c r="IV197" s="96"/>
      <c r="IW197" s="96"/>
    </row>
    <row r="198" customFormat="false" ht="15" hidden="false" customHeight="false" outlineLevel="0" collapsed="false">
      <c r="A198" s="124"/>
      <c r="B198" s="125"/>
      <c r="C198" s="28" t="s">
        <v>66</v>
      </c>
      <c r="D198" s="134" t="n">
        <f aca="false">SUM(D196:D197)</f>
        <v>0</v>
      </c>
      <c r="E198" s="134" t="n">
        <f aca="false">SUM(E196:E197)</f>
        <v>0</v>
      </c>
      <c r="F198" s="28" t="n">
        <f aca="false">SUM(F196:F197)</f>
        <v>0</v>
      </c>
      <c r="G198" s="28" t="n">
        <f aca="false">SUM(G196:G197)</f>
        <v>0</v>
      </c>
      <c r="H198" s="28" t="n">
        <f aca="false">SUM(H196:H197)</f>
        <v>0</v>
      </c>
      <c r="I198" s="28" t="n">
        <f aca="false">SUM(I196:I197)</f>
        <v>0</v>
      </c>
      <c r="J198" s="28" t="n">
        <f aca="false">SUM(J196:J197)</f>
        <v>0</v>
      </c>
      <c r="K198" s="28" t="n">
        <f aca="false">SUM(K196:K197)</f>
        <v>0</v>
      </c>
      <c r="L198" s="28" t="n">
        <f aca="false">SUM(L196:L197)</f>
        <v>0</v>
      </c>
      <c r="M198" s="28" t="n">
        <f aca="false">SUM(M196:M197)</f>
        <v>0</v>
      </c>
      <c r="N198" s="28" t="n">
        <f aca="false">SUM(N196:N197)</f>
        <v>0</v>
      </c>
      <c r="O198" s="28" t="n">
        <f aca="false">SUM(O196:O197)</f>
        <v>0</v>
      </c>
      <c r="P198" s="28" t="n">
        <f aca="false">SUM(P196:P197)</f>
        <v>0</v>
      </c>
      <c r="Q198" s="28" t="n">
        <f aca="false">SUM(Q196:Q197)</f>
        <v>0</v>
      </c>
      <c r="R198" s="135" t="n">
        <f aca="false">SUM(F198:Q198)</f>
        <v>0</v>
      </c>
      <c r="S198" s="135" t="n">
        <f aca="false">SUM(S196:S197)</f>
        <v>0</v>
      </c>
      <c r="T198" s="135" t="n">
        <f aca="false">SUM(T196:T197)</f>
        <v>0</v>
      </c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  <c r="BH198" s="28"/>
      <c r="BI198" s="28"/>
      <c r="BJ198" s="28"/>
      <c r="BK198" s="28"/>
      <c r="BL198" s="28"/>
      <c r="BM198" s="28"/>
      <c r="BN198" s="28"/>
      <c r="BO198" s="28"/>
      <c r="BP198" s="28"/>
      <c r="BQ198" s="28"/>
      <c r="BR198" s="28"/>
      <c r="BS198" s="28"/>
      <c r="BT198" s="28"/>
      <c r="BU198" s="28"/>
      <c r="BV198" s="28"/>
      <c r="BW198" s="28"/>
      <c r="BX198" s="28"/>
      <c r="BY198" s="28"/>
      <c r="BZ198" s="28"/>
      <c r="CA198" s="28"/>
      <c r="CB198" s="28"/>
      <c r="CC198" s="28"/>
      <c r="CD198" s="28"/>
      <c r="CE198" s="28"/>
      <c r="CF198" s="28"/>
      <c r="CG198" s="28"/>
      <c r="CH198" s="28"/>
      <c r="CI198" s="28"/>
      <c r="CJ198" s="28"/>
      <c r="CK198" s="28"/>
      <c r="CL198" s="28"/>
      <c r="CM198" s="28"/>
      <c r="CN198" s="28"/>
      <c r="CO198" s="28"/>
      <c r="CP198" s="28"/>
      <c r="CQ198" s="28"/>
      <c r="CR198" s="28"/>
      <c r="CS198" s="28"/>
      <c r="CT198" s="28"/>
      <c r="CU198" s="28"/>
      <c r="CV198" s="28"/>
      <c r="CW198" s="28"/>
      <c r="CX198" s="28"/>
      <c r="CY198" s="28"/>
      <c r="CZ198" s="28"/>
      <c r="DA198" s="28"/>
      <c r="DB198" s="28"/>
      <c r="DC198" s="28"/>
      <c r="DD198" s="28"/>
      <c r="DE198" s="28"/>
      <c r="DF198" s="28"/>
      <c r="DG198" s="28"/>
      <c r="DH198" s="28"/>
      <c r="DI198" s="28"/>
      <c r="DJ198" s="28"/>
      <c r="DK198" s="28"/>
      <c r="DL198" s="28"/>
      <c r="DM198" s="28"/>
      <c r="DN198" s="28"/>
      <c r="DO198" s="28"/>
      <c r="DP198" s="28"/>
      <c r="DQ198" s="28"/>
      <c r="DR198" s="28"/>
      <c r="DS198" s="28"/>
      <c r="DT198" s="28"/>
      <c r="DU198" s="28"/>
      <c r="DV198" s="28"/>
      <c r="DW198" s="28"/>
      <c r="DX198" s="28"/>
      <c r="DY198" s="28"/>
      <c r="DZ198" s="28"/>
      <c r="EA198" s="28"/>
      <c r="EB198" s="28"/>
      <c r="EC198" s="28"/>
      <c r="ED198" s="28"/>
      <c r="EE198" s="28"/>
      <c r="EF198" s="28"/>
      <c r="EG198" s="28"/>
      <c r="EH198" s="28"/>
      <c r="EI198" s="28"/>
      <c r="EJ198" s="28"/>
      <c r="EK198" s="28"/>
      <c r="EL198" s="28"/>
      <c r="EM198" s="28"/>
      <c r="EN198" s="28"/>
      <c r="EO198" s="28"/>
      <c r="EP198" s="28"/>
      <c r="EQ198" s="28"/>
      <c r="ER198" s="28"/>
      <c r="ES198" s="28"/>
      <c r="ET198" s="28"/>
      <c r="EU198" s="28"/>
      <c r="EV198" s="28"/>
      <c r="EW198" s="28"/>
      <c r="EX198" s="28"/>
      <c r="EY198" s="28"/>
      <c r="EZ198" s="28"/>
      <c r="FA198" s="28"/>
      <c r="FB198" s="28"/>
      <c r="FC198" s="28"/>
      <c r="FD198" s="28"/>
      <c r="FE198" s="28"/>
      <c r="FF198" s="28"/>
      <c r="FG198" s="28"/>
      <c r="FH198" s="28"/>
      <c r="FI198" s="28"/>
      <c r="FJ198" s="28"/>
      <c r="FK198" s="28"/>
      <c r="FL198" s="28"/>
      <c r="FM198" s="28"/>
      <c r="FN198" s="28"/>
      <c r="FO198" s="28"/>
      <c r="FP198" s="28"/>
      <c r="FQ198" s="28"/>
      <c r="FR198" s="28"/>
      <c r="FS198" s="28"/>
      <c r="FT198" s="28"/>
      <c r="FU198" s="28"/>
      <c r="FV198" s="28"/>
      <c r="FW198" s="28"/>
      <c r="FX198" s="28"/>
      <c r="FY198" s="28"/>
      <c r="FZ198" s="28"/>
      <c r="GA198" s="28"/>
      <c r="GB198" s="28"/>
      <c r="GC198" s="28"/>
      <c r="GD198" s="28"/>
      <c r="GE198" s="28"/>
      <c r="GF198" s="28"/>
      <c r="GG198" s="28"/>
      <c r="GH198" s="28"/>
      <c r="GI198" s="28"/>
      <c r="GJ198" s="28"/>
      <c r="GK198" s="28"/>
      <c r="GL198" s="28"/>
      <c r="GM198" s="28"/>
      <c r="GN198" s="28"/>
      <c r="GO198" s="28"/>
      <c r="GP198" s="28"/>
      <c r="GQ198" s="28"/>
      <c r="GR198" s="28"/>
      <c r="GS198" s="28"/>
      <c r="GT198" s="28"/>
      <c r="GU198" s="28"/>
      <c r="GV198" s="28"/>
      <c r="GW198" s="28"/>
      <c r="GX198" s="28"/>
      <c r="GY198" s="28"/>
      <c r="GZ198" s="28"/>
      <c r="HA198" s="28"/>
      <c r="HB198" s="28"/>
      <c r="HC198" s="28"/>
      <c r="HD198" s="28"/>
      <c r="HE198" s="28"/>
      <c r="HF198" s="28"/>
      <c r="HG198" s="28"/>
      <c r="HH198" s="28"/>
      <c r="HI198" s="28"/>
      <c r="HJ198" s="28"/>
      <c r="HK198" s="28"/>
      <c r="HL198" s="28"/>
      <c r="HM198" s="28"/>
      <c r="HN198" s="28"/>
      <c r="HO198" s="28"/>
      <c r="HP198" s="28"/>
      <c r="HQ198" s="28"/>
      <c r="HR198" s="28"/>
      <c r="HS198" s="28"/>
      <c r="HT198" s="28"/>
      <c r="HU198" s="28"/>
      <c r="HV198" s="28"/>
      <c r="HW198" s="28"/>
      <c r="HX198" s="28"/>
      <c r="HY198" s="28"/>
      <c r="HZ198" s="28"/>
      <c r="IA198" s="28"/>
      <c r="IB198" s="28"/>
      <c r="IC198" s="28"/>
      <c r="ID198" s="28"/>
      <c r="IE198" s="28"/>
      <c r="IF198" s="28"/>
      <c r="IG198" s="28"/>
      <c r="IH198" s="28"/>
      <c r="II198" s="28"/>
      <c r="IJ198" s="28"/>
      <c r="IK198" s="28"/>
      <c r="IL198" s="28"/>
      <c r="IM198" s="28"/>
      <c r="IN198" s="28"/>
      <c r="IO198" s="28"/>
      <c r="IP198" s="28"/>
      <c r="IQ198" s="28"/>
      <c r="IR198" s="28"/>
      <c r="IS198" s="28"/>
      <c r="IT198" s="28"/>
      <c r="IU198" s="28"/>
      <c r="IV198" s="28"/>
      <c r="IW198" s="28"/>
    </row>
    <row r="199" customFormat="false" ht="15" hidden="false" customHeight="false" outlineLevel="0" collapsed="false">
      <c r="A199" s="129" t="s">
        <v>184</v>
      </c>
      <c r="B199" s="109" t="n">
        <v>53900000</v>
      </c>
      <c r="C199" s="0" t="s">
        <v>185</v>
      </c>
      <c r="D199" s="100"/>
      <c r="E199" s="100"/>
      <c r="F199" s="110"/>
      <c r="G199" s="111"/>
      <c r="H199" s="111"/>
      <c r="I199" s="111"/>
      <c r="J199" s="111"/>
      <c r="K199" s="111"/>
      <c r="L199" s="111"/>
      <c r="M199" s="111"/>
      <c r="N199" s="111"/>
      <c r="O199" s="111"/>
      <c r="P199" s="111"/>
      <c r="Q199" s="111"/>
      <c r="R199" s="107"/>
      <c r="S199" s="107"/>
      <c r="T199" s="107"/>
    </row>
    <row r="200" customFormat="false" ht="15" hidden="false" customHeight="false" outlineLevel="0" collapsed="false">
      <c r="A200" s="117"/>
      <c r="B200" s="118"/>
      <c r="C200" s="96" t="s">
        <v>78</v>
      </c>
      <c r="D200" s="100" t="n">
        <v>0</v>
      </c>
      <c r="E200" s="100" t="n">
        <v>0</v>
      </c>
      <c r="F200" s="119" t="n">
        <v>0</v>
      </c>
      <c r="G200" s="119" t="n">
        <v>0</v>
      </c>
      <c r="H200" s="119" t="n">
        <v>0</v>
      </c>
      <c r="I200" s="119" t="n">
        <v>0</v>
      </c>
      <c r="J200" s="119" t="n">
        <v>0</v>
      </c>
      <c r="K200" s="119" t="n">
        <v>0</v>
      </c>
      <c r="L200" s="119" t="n">
        <v>0</v>
      </c>
      <c r="M200" s="119" t="n">
        <v>0</v>
      </c>
      <c r="N200" s="119" t="n">
        <v>0</v>
      </c>
      <c r="O200" s="119" t="n">
        <v>0</v>
      </c>
      <c r="P200" s="119" t="n">
        <v>0</v>
      </c>
      <c r="Q200" s="119" t="n">
        <v>0</v>
      </c>
      <c r="R200" s="81" t="n">
        <f aca="false">SUM(F200:Q200)</f>
        <v>0</v>
      </c>
      <c r="S200" s="120" t="n">
        <f aca="false">ROUND(R200*1.05,0)</f>
        <v>0</v>
      </c>
      <c r="T200" s="120" t="n">
        <f aca="false">ROUND(S200*1.05,0)</f>
        <v>0</v>
      </c>
      <c r="U200" s="96"/>
      <c r="V200" s="96"/>
      <c r="W200" s="96"/>
      <c r="X200" s="96"/>
      <c r="Y200" s="96"/>
      <c r="Z200" s="96"/>
      <c r="AA200" s="96"/>
      <c r="AB200" s="96"/>
      <c r="AC200" s="96"/>
      <c r="AD200" s="96"/>
      <c r="AE200" s="96"/>
      <c r="AF200" s="96"/>
      <c r="AG200" s="96"/>
      <c r="AH200" s="96"/>
      <c r="AI200" s="96"/>
      <c r="AJ200" s="96"/>
      <c r="AK200" s="96"/>
      <c r="AL200" s="96"/>
      <c r="AM200" s="96"/>
      <c r="AN200" s="96"/>
      <c r="AO200" s="96"/>
      <c r="AP200" s="96"/>
      <c r="AQ200" s="96"/>
      <c r="AR200" s="96"/>
      <c r="AS200" s="96"/>
      <c r="AT200" s="96"/>
      <c r="AU200" s="96"/>
      <c r="AV200" s="96"/>
      <c r="AW200" s="96"/>
      <c r="AX200" s="96"/>
      <c r="AY200" s="96"/>
      <c r="AZ200" s="96"/>
      <c r="BA200" s="96"/>
      <c r="BB200" s="96"/>
      <c r="BC200" s="96"/>
      <c r="BD200" s="96"/>
      <c r="BE200" s="96"/>
      <c r="BF200" s="96"/>
      <c r="BG200" s="96"/>
      <c r="BH200" s="96"/>
      <c r="BI200" s="96"/>
      <c r="BJ200" s="96"/>
      <c r="BK200" s="96"/>
      <c r="BL200" s="96"/>
      <c r="BM200" s="96"/>
      <c r="BN200" s="96"/>
      <c r="BO200" s="96"/>
      <c r="BP200" s="96"/>
      <c r="BQ200" s="96"/>
      <c r="BR200" s="96"/>
      <c r="BS200" s="96"/>
      <c r="BT200" s="96"/>
      <c r="BU200" s="96"/>
      <c r="BV200" s="96"/>
      <c r="BW200" s="96"/>
      <c r="BX200" s="96"/>
      <c r="BY200" s="96"/>
      <c r="BZ200" s="96"/>
      <c r="CA200" s="96"/>
      <c r="CB200" s="96"/>
      <c r="CC200" s="96"/>
      <c r="CD200" s="96"/>
      <c r="CE200" s="96"/>
      <c r="CF200" s="96"/>
      <c r="CG200" s="96"/>
      <c r="CH200" s="96"/>
      <c r="CI200" s="96"/>
      <c r="CJ200" s="96"/>
      <c r="CK200" s="96"/>
      <c r="CL200" s="96"/>
      <c r="CM200" s="96"/>
      <c r="CN200" s="96"/>
      <c r="CO200" s="96"/>
      <c r="CP200" s="96"/>
      <c r="CQ200" s="96"/>
      <c r="CR200" s="96"/>
      <c r="CS200" s="96"/>
      <c r="CT200" s="96"/>
      <c r="CU200" s="96"/>
      <c r="CV200" s="96"/>
      <c r="CW200" s="96"/>
      <c r="CX200" s="96"/>
      <c r="CY200" s="96"/>
      <c r="CZ200" s="96"/>
      <c r="DA200" s="96"/>
      <c r="DB200" s="96"/>
      <c r="DC200" s="96"/>
      <c r="DD200" s="96"/>
      <c r="DE200" s="96"/>
      <c r="DF200" s="96"/>
      <c r="DG200" s="96"/>
      <c r="DH200" s="96"/>
      <c r="DI200" s="96"/>
      <c r="DJ200" s="96"/>
      <c r="DK200" s="96"/>
      <c r="DL200" s="96"/>
      <c r="DM200" s="96"/>
      <c r="DN200" s="96"/>
      <c r="DO200" s="96"/>
      <c r="DP200" s="96"/>
      <c r="DQ200" s="96"/>
      <c r="DR200" s="96"/>
      <c r="DS200" s="96"/>
      <c r="DT200" s="96"/>
      <c r="DU200" s="96"/>
      <c r="DV200" s="96"/>
      <c r="DW200" s="96"/>
      <c r="DX200" s="96"/>
      <c r="DY200" s="96"/>
      <c r="DZ200" s="96"/>
      <c r="EA200" s="96"/>
      <c r="EB200" s="96"/>
      <c r="EC200" s="96"/>
      <c r="ED200" s="96"/>
      <c r="EE200" s="96"/>
      <c r="EF200" s="96"/>
      <c r="EG200" s="96"/>
      <c r="EH200" s="96"/>
      <c r="EI200" s="96"/>
      <c r="EJ200" s="96"/>
      <c r="EK200" s="96"/>
      <c r="EL200" s="96"/>
      <c r="EM200" s="96"/>
      <c r="EN200" s="96"/>
      <c r="EO200" s="96"/>
      <c r="EP200" s="96"/>
      <c r="EQ200" s="96"/>
      <c r="ER200" s="96"/>
      <c r="ES200" s="96"/>
      <c r="ET200" s="96"/>
      <c r="EU200" s="96"/>
      <c r="EV200" s="96"/>
      <c r="EW200" s="96"/>
      <c r="EX200" s="96"/>
      <c r="EY200" s="96"/>
      <c r="EZ200" s="96"/>
      <c r="FA200" s="96"/>
      <c r="FB200" s="96"/>
      <c r="FC200" s="96"/>
      <c r="FD200" s="96"/>
      <c r="FE200" s="96"/>
      <c r="FF200" s="96"/>
      <c r="FG200" s="96"/>
      <c r="FH200" s="96"/>
      <c r="FI200" s="96"/>
      <c r="FJ200" s="96"/>
      <c r="FK200" s="96"/>
      <c r="FL200" s="96"/>
      <c r="FM200" s="96"/>
      <c r="FN200" s="96"/>
      <c r="FO200" s="96"/>
      <c r="FP200" s="96"/>
      <c r="FQ200" s="96"/>
      <c r="FR200" s="96"/>
      <c r="FS200" s="96"/>
      <c r="FT200" s="96"/>
      <c r="FU200" s="96"/>
      <c r="FV200" s="96"/>
      <c r="FW200" s="96"/>
      <c r="FX200" s="96"/>
      <c r="FY200" s="96"/>
      <c r="FZ200" s="96"/>
      <c r="GA200" s="96"/>
      <c r="GB200" s="96"/>
      <c r="GC200" s="96"/>
      <c r="GD200" s="96"/>
      <c r="GE200" s="96"/>
      <c r="GF200" s="96"/>
      <c r="GG200" s="96"/>
      <c r="GH200" s="96"/>
      <c r="GI200" s="96"/>
      <c r="GJ200" s="96"/>
      <c r="GK200" s="96"/>
      <c r="GL200" s="96"/>
      <c r="GM200" s="96"/>
      <c r="GN200" s="96"/>
      <c r="GO200" s="96"/>
      <c r="GP200" s="96"/>
      <c r="GQ200" s="96"/>
      <c r="GR200" s="96"/>
      <c r="GS200" s="96"/>
      <c r="GT200" s="96"/>
      <c r="GU200" s="96"/>
      <c r="GV200" s="96"/>
      <c r="GW200" s="96"/>
      <c r="GX200" s="96"/>
      <c r="GY200" s="96"/>
      <c r="GZ200" s="96"/>
      <c r="HA200" s="96"/>
      <c r="HB200" s="96"/>
      <c r="HC200" s="96"/>
      <c r="HD200" s="96"/>
      <c r="HE200" s="96"/>
      <c r="HF200" s="96"/>
      <c r="HG200" s="96"/>
      <c r="HH200" s="96"/>
      <c r="HI200" s="96"/>
      <c r="HJ200" s="96"/>
      <c r="HK200" s="96"/>
      <c r="HL200" s="96"/>
      <c r="HM200" s="96"/>
      <c r="HN200" s="96"/>
      <c r="HO200" s="96"/>
      <c r="HP200" s="96"/>
      <c r="HQ200" s="96"/>
      <c r="HR200" s="96"/>
      <c r="HS200" s="96"/>
      <c r="HT200" s="96"/>
      <c r="HU200" s="96"/>
      <c r="HV200" s="96"/>
      <c r="HW200" s="96"/>
      <c r="HX200" s="96"/>
      <c r="HY200" s="96"/>
      <c r="HZ200" s="96"/>
      <c r="IA200" s="96"/>
      <c r="IB200" s="96"/>
      <c r="IC200" s="96"/>
      <c r="ID200" s="96"/>
      <c r="IE200" s="96"/>
      <c r="IF200" s="96"/>
      <c r="IG200" s="96"/>
      <c r="IH200" s="96"/>
      <c r="II200" s="96"/>
      <c r="IJ200" s="96"/>
      <c r="IK200" s="96"/>
      <c r="IL200" s="96"/>
      <c r="IM200" s="96"/>
      <c r="IN200" s="96"/>
      <c r="IO200" s="96"/>
      <c r="IP200" s="96"/>
      <c r="IQ200" s="96"/>
      <c r="IR200" s="96"/>
      <c r="IS200" s="96"/>
      <c r="IT200" s="96"/>
      <c r="IU200" s="96"/>
      <c r="IV200" s="96"/>
      <c r="IW200" s="96"/>
    </row>
    <row r="201" customFormat="false" ht="15" hidden="false" customHeight="false" outlineLevel="0" collapsed="false">
      <c r="A201" s="117"/>
      <c r="B201" s="118"/>
      <c r="C201" s="96" t="s">
        <v>78</v>
      </c>
      <c r="D201" s="121" t="n">
        <v>0</v>
      </c>
      <c r="E201" s="121" t="n">
        <v>0</v>
      </c>
      <c r="F201" s="122" t="n">
        <v>0</v>
      </c>
      <c r="G201" s="122" t="n">
        <v>0</v>
      </c>
      <c r="H201" s="122" t="n">
        <v>0</v>
      </c>
      <c r="I201" s="122" t="n">
        <v>0</v>
      </c>
      <c r="J201" s="122" t="n">
        <v>0</v>
      </c>
      <c r="K201" s="122" t="n">
        <v>0</v>
      </c>
      <c r="L201" s="122" t="n">
        <v>0</v>
      </c>
      <c r="M201" s="122" t="n">
        <v>0</v>
      </c>
      <c r="N201" s="122" t="n">
        <v>0</v>
      </c>
      <c r="O201" s="122" t="n">
        <v>0</v>
      </c>
      <c r="P201" s="122" t="n">
        <v>0</v>
      </c>
      <c r="Q201" s="122" t="n">
        <v>0</v>
      </c>
      <c r="R201" s="123" t="n">
        <f aca="false">SUM(F201:Q201)</f>
        <v>0</v>
      </c>
      <c r="S201" s="133" t="n">
        <f aca="false">ROUND(R201*1.05,0)</f>
        <v>0</v>
      </c>
      <c r="T201" s="133" t="n">
        <f aca="false">ROUND(S201*1.05,0)</f>
        <v>0</v>
      </c>
      <c r="U201" s="96"/>
      <c r="V201" s="96"/>
      <c r="W201" s="96"/>
      <c r="X201" s="96"/>
      <c r="Y201" s="96"/>
      <c r="Z201" s="96"/>
      <c r="AA201" s="96"/>
      <c r="AB201" s="96"/>
      <c r="AC201" s="96"/>
      <c r="AD201" s="96"/>
      <c r="AE201" s="96"/>
      <c r="AF201" s="96"/>
      <c r="AG201" s="96"/>
      <c r="AH201" s="96"/>
      <c r="AI201" s="96"/>
      <c r="AJ201" s="96"/>
      <c r="AK201" s="96"/>
      <c r="AL201" s="96"/>
      <c r="AM201" s="96"/>
      <c r="AN201" s="96"/>
      <c r="AO201" s="96"/>
      <c r="AP201" s="96"/>
      <c r="AQ201" s="96"/>
      <c r="AR201" s="96"/>
      <c r="AS201" s="96"/>
      <c r="AT201" s="96"/>
      <c r="AU201" s="96"/>
      <c r="AV201" s="96"/>
      <c r="AW201" s="96"/>
      <c r="AX201" s="96"/>
      <c r="AY201" s="96"/>
      <c r="AZ201" s="96"/>
      <c r="BA201" s="96"/>
      <c r="BB201" s="96"/>
      <c r="BC201" s="96"/>
      <c r="BD201" s="96"/>
      <c r="BE201" s="96"/>
      <c r="BF201" s="96"/>
      <c r="BG201" s="96"/>
      <c r="BH201" s="96"/>
      <c r="BI201" s="96"/>
      <c r="BJ201" s="96"/>
      <c r="BK201" s="96"/>
      <c r="BL201" s="96"/>
      <c r="BM201" s="96"/>
      <c r="BN201" s="96"/>
      <c r="BO201" s="96"/>
      <c r="BP201" s="96"/>
      <c r="BQ201" s="96"/>
      <c r="BR201" s="96"/>
      <c r="BS201" s="96"/>
      <c r="BT201" s="96"/>
      <c r="BU201" s="96"/>
      <c r="BV201" s="96"/>
      <c r="BW201" s="96"/>
      <c r="BX201" s="96"/>
      <c r="BY201" s="96"/>
      <c r="BZ201" s="96"/>
      <c r="CA201" s="96"/>
      <c r="CB201" s="96"/>
      <c r="CC201" s="96"/>
      <c r="CD201" s="96"/>
      <c r="CE201" s="96"/>
      <c r="CF201" s="96"/>
      <c r="CG201" s="96"/>
      <c r="CH201" s="96"/>
      <c r="CI201" s="96"/>
      <c r="CJ201" s="96"/>
      <c r="CK201" s="96"/>
      <c r="CL201" s="96"/>
      <c r="CM201" s="96"/>
      <c r="CN201" s="96"/>
      <c r="CO201" s="96"/>
      <c r="CP201" s="96"/>
      <c r="CQ201" s="96"/>
      <c r="CR201" s="96"/>
      <c r="CS201" s="96"/>
      <c r="CT201" s="96"/>
      <c r="CU201" s="96"/>
      <c r="CV201" s="96"/>
      <c r="CW201" s="96"/>
      <c r="CX201" s="96"/>
      <c r="CY201" s="96"/>
      <c r="CZ201" s="96"/>
      <c r="DA201" s="96"/>
      <c r="DB201" s="96"/>
      <c r="DC201" s="96"/>
      <c r="DD201" s="96"/>
      <c r="DE201" s="96"/>
      <c r="DF201" s="96"/>
      <c r="DG201" s="96"/>
      <c r="DH201" s="96"/>
      <c r="DI201" s="96"/>
      <c r="DJ201" s="96"/>
      <c r="DK201" s="96"/>
      <c r="DL201" s="96"/>
      <c r="DM201" s="96"/>
      <c r="DN201" s="96"/>
      <c r="DO201" s="96"/>
      <c r="DP201" s="96"/>
      <c r="DQ201" s="96"/>
      <c r="DR201" s="96"/>
      <c r="DS201" s="96"/>
      <c r="DT201" s="96"/>
      <c r="DU201" s="96"/>
      <c r="DV201" s="96"/>
      <c r="DW201" s="96"/>
      <c r="DX201" s="96"/>
      <c r="DY201" s="96"/>
      <c r="DZ201" s="96"/>
      <c r="EA201" s="96"/>
      <c r="EB201" s="96"/>
      <c r="EC201" s="96"/>
      <c r="ED201" s="96"/>
      <c r="EE201" s="96"/>
      <c r="EF201" s="96"/>
      <c r="EG201" s="96"/>
      <c r="EH201" s="96"/>
      <c r="EI201" s="96"/>
      <c r="EJ201" s="96"/>
      <c r="EK201" s="96"/>
      <c r="EL201" s="96"/>
      <c r="EM201" s="96"/>
      <c r="EN201" s="96"/>
      <c r="EO201" s="96"/>
      <c r="EP201" s="96"/>
      <c r="EQ201" s="96"/>
      <c r="ER201" s="96"/>
      <c r="ES201" s="96"/>
      <c r="ET201" s="96"/>
      <c r="EU201" s="96"/>
      <c r="EV201" s="96"/>
      <c r="EW201" s="96"/>
      <c r="EX201" s="96"/>
      <c r="EY201" s="96"/>
      <c r="EZ201" s="96"/>
      <c r="FA201" s="96"/>
      <c r="FB201" s="96"/>
      <c r="FC201" s="96"/>
      <c r="FD201" s="96"/>
      <c r="FE201" s="96"/>
      <c r="FF201" s="96"/>
      <c r="FG201" s="96"/>
      <c r="FH201" s="96"/>
      <c r="FI201" s="96"/>
      <c r="FJ201" s="96"/>
      <c r="FK201" s="96"/>
      <c r="FL201" s="96"/>
      <c r="FM201" s="96"/>
      <c r="FN201" s="96"/>
      <c r="FO201" s="96"/>
      <c r="FP201" s="96"/>
      <c r="FQ201" s="96"/>
      <c r="FR201" s="96"/>
      <c r="FS201" s="96"/>
      <c r="FT201" s="96"/>
      <c r="FU201" s="96"/>
      <c r="FV201" s="96"/>
      <c r="FW201" s="96"/>
      <c r="FX201" s="96"/>
      <c r="FY201" s="96"/>
      <c r="FZ201" s="96"/>
      <c r="GA201" s="96"/>
      <c r="GB201" s="96"/>
      <c r="GC201" s="96"/>
      <c r="GD201" s="96"/>
      <c r="GE201" s="96"/>
      <c r="GF201" s="96"/>
      <c r="GG201" s="96"/>
      <c r="GH201" s="96"/>
      <c r="GI201" s="96"/>
      <c r="GJ201" s="96"/>
      <c r="GK201" s="96"/>
      <c r="GL201" s="96"/>
      <c r="GM201" s="96"/>
      <c r="GN201" s="96"/>
      <c r="GO201" s="96"/>
      <c r="GP201" s="96"/>
      <c r="GQ201" s="96"/>
      <c r="GR201" s="96"/>
      <c r="GS201" s="96"/>
      <c r="GT201" s="96"/>
      <c r="GU201" s="96"/>
      <c r="GV201" s="96"/>
      <c r="GW201" s="96"/>
      <c r="GX201" s="96"/>
      <c r="GY201" s="96"/>
      <c r="GZ201" s="96"/>
      <c r="HA201" s="96"/>
      <c r="HB201" s="96"/>
      <c r="HC201" s="96"/>
      <c r="HD201" s="96"/>
      <c r="HE201" s="96"/>
      <c r="HF201" s="96"/>
      <c r="HG201" s="96"/>
      <c r="HH201" s="96"/>
      <c r="HI201" s="96"/>
      <c r="HJ201" s="96"/>
      <c r="HK201" s="96"/>
      <c r="HL201" s="96"/>
      <c r="HM201" s="96"/>
      <c r="HN201" s="96"/>
      <c r="HO201" s="96"/>
      <c r="HP201" s="96"/>
      <c r="HQ201" s="96"/>
      <c r="HR201" s="96"/>
      <c r="HS201" s="96"/>
      <c r="HT201" s="96"/>
      <c r="HU201" s="96"/>
      <c r="HV201" s="96"/>
      <c r="HW201" s="96"/>
      <c r="HX201" s="96"/>
      <c r="HY201" s="96"/>
      <c r="HZ201" s="96"/>
      <c r="IA201" s="96"/>
      <c r="IB201" s="96"/>
      <c r="IC201" s="96"/>
      <c r="ID201" s="96"/>
      <c r="IE201" s="96"/>
      <c r="IF201" s="96"/>
      <c r="IG201" s="96"/>
      <c r="IH201" s="96"/>
      <c r="II201" s="96"/>
      <c r="IJ201" s="96"/>
      <c r="IK201" s="96"/>
      <c r="IL201" s="96"/>
      <c r="IM201" s="96"/>
      <c r="IN201" s="96"/>
      <c r="IO201" s="96"/>
      <c r="IP201" s="96"/>
      <c r="IQ201" s="96"/>
      <c r="IR201" s="96"/>
      <c r="IS201" s="96"/>
      <c r="IT201" s="96"/>
      <c r="IU201" s="96"/>
      <c r="IV201" s="96"/>
      <c r="IW201" s="96"/>
    </row>
    <row r="202" customFormat="false" ht="15" hidden="false" customHeight="false" outlineLevel="0" collapsed="false">
      <c r="A202" s="124"/>
      <c r="B202" s="125"/>
      <c r="C202" s="28" t="s">
        <v>66</v>
      </c>
      <c r="D202" s="134" t="n">
        <f aca="false">SUM(D200:D201)</f>
        <v>0</v>
      </c>
      <c r="E202" s="134" t="n">
        <f aca="false">SUM(E200:E201)</f>
        <v>0</v>
      </c>
      <c r="F202" s="28" t="n">
        <f aca="false">SUM(F200:F201)</f>
        <v>0</v>
      </c>
      <c r="G202" s="28" t="n">
        <f aca="false">SUM(G200:G201)</f>
        <v>0</v>
      </c>
      <c r="H202" s="28" t="n">
        <f aca="false">SUM(H200:H201)</f>
        <v>0</v>
      </c>
      <c r="I202" s="28" t="n">
        <f aca="false">SUM(I200:I201)</f>
        <v>0</v>
      </c>
      <c r="J202" s="28" t="n">
        <f aca="false">SUM(J200:J201)</f>
        <v>0</v>
      </c>
      <c r="K202" s="28" t="n">
        <f aca="false">SUM(K200:K201)</f>
        <v>0</v>
      </c>
      <c r="L202" s="28" t="n">
        <f aca="false">SUM(L200:L201)</f>
        <v>0</v>
      </c>
      <c r="M202" s="28" t="n">
        <f aca="false">SUM(M200:M201)</f>
        <v>0</v>
      </c>
      <c r="N202" s="28" t="n">
        <f aca="false">SUM(N200:N201)</f>
        <v>0</v>
      </c>
      <c r="O202" s="28" t="n">
        <f aca="false">SUM(O200:O201)</f>
        <v>0</v>
      </c>
      <c r="P202" s="28" t="n">
        <f aca="false">SUM(P200:P201)</f>
        <v>0</v>
      </c>
      <c r="Q202" s="28" t="n">
        <f aca="false">SUM(Q200:Q201)</f>
        <v>0</v>
      </c>
      <c r="R202" s="135" t="n">
        <f aca="false">SUM(F202:Q202)</f>
        <v>0</v>
      </c>
      <c r="S202" s="135" t="n">
        <f aca="false">SUM(S200:S201)</f>
        <v>0</v>
      </c>
      <c r="T202" s="135" t="n">
        <f aca="false">SUM(T200:T201)</f>
        <v>0</v>
      </c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  <c r="BH202" s="28"/>
      <c r="BI202" s="28"/>
      <c r="BJ202" s="28"/>
      <c r="BK202" s="28"/>
      <c r="BL202" s="28"/>
      <c r="BM202" s="28"/>
      <c r="BN202" s="28"/>
      <c r="BO202" s="28"/>
      <c r="BP202" s="28"/>
      <c r="BQ202" s="28"/>
      <c r="BR202" s="28"/>
      <c r="BS202" s="28"/>
      <c r="BT202" s="28"/>
      <c r="BU202" s="28"/>
      <c r="BV202" s="28"/>
      <c r="BW202" s="28"/>
      <c r="BX202" s="28"/>
      <c r="BY202" s="28"/>
      <c r="BZ202" s="28"/>
      <c r="CA202" s="28"/>
      <c r="CB202" s="28"/>
      <c r="CC202" s="28"/>
      <c r="CD202" s="28"/>
      <c r="CE202" s="28"/>
      <c r="CF202" s="28"/>
      <c r="CG202" s="28"/>
      <c r="CH202" s="28"/>
      <c r="CI202" s="28"/>
      <c r="CJ202" s="28"/>
      <c r="CK202" s="28"/>
      <c r="CL202" s="28"/>
      <c r="CM202" s="28"/>
      <c r="CN202" s="28"/>
      <c r="CO202" s="28"/>
      <c r="CP202" s="28"/>
      <c r="CQ202" s="28"/>
      <c r="CR202" s="28"/>
      <c r="CS202" s="28"/>
      <c r="CT202" s="28"/>
      <c r="CU202" s="28"/>
      <c r="CV202" s="28"/>
      <c r="CW202" s="28"/>
      <c r="CX202" s="28"/>
      <c r="CY202" s="28"/>
      <c r="CZ202" s="28"/>
      <c r="DA202" s="28"/>
      <c r="DB202" s="28"/>
      <c r="DC202" s="28"/>
      <c r="DD202" s="28"/>
      <c r="DE202" s="28"/>
      <c r="DF202" s="28"/>
      <c r="DG202" s="28"/>
      <c r="DH202" s="28"/>
      <c r="DI202" s="28"/>
      <c r="DJ202" s="28"/>
      <c r="DK202" s="28"/>
      <c r="DL202" s="28"/>
      <c r="DM202" s="28"/>
      <c r="DN202" s="28"/>
      <c r="DO202" s="28"/>
      <c r="DP202" s="28"/>
      <c r="DQ202" s="28"/>
      <c r="DR202" s="28"/>
      <c r="DS202" s="28"/>
      <c r="DT202" s="28"/>
      <c r="DU202" s="28"/>
      <c r="DV202" s="28"/>
      <c r="DW202" s="28"/>
      <c r="DX202" s="28"/>
      <c r="DY202" s="28"/>
      <c r="DZ202" s="28"/>
      <c r="EA202" s="28"/>
      <c r="EB202" s="28"/>
      <c r="EC202" s="28"/>
      <c r="ED202" s="28"/>
      <c r="EE202" s="28"/>
      <c r="EF202" s="28"/>
      <c r="EG202" s="28"/>
      <c r="EH202" s="28"/>
      <c r="EI202" s="28"/>
      <c r="EJ202" s="28"/>
      <c r="EK202" s="28"/>
      <c r="EL202" s="28"/>
      <c r="EM202" s="28"/>
      <c r="EN202" s="28"/>
      <c r="EO202" s="28"/>
      <c r="EP202" s="28"/>
      <c r="EQ202" s="28"/>
      <c r="ER202" s="28"/>
      <c r="ES202" s="28"/>
      <c r="ET202" s="28"/>
      <c r="EU202" s="28"/>
      <c r="EV202" s="28"/>
      <c r="EW202" s="28"/>
      <c r="EX202" s="28"/>
      <c r="EY202" s="28"/>
      <c r="EZ202" s="28"/>
      <c r="FA202" s="28"/>
      <c r="FB202" s="28"/>
      <c r="FC202" s="28"/>
      <c r="FD202" s="28"/>
      <c r="FE202" s="28"/>
      <c r="FF202" s="28"/>
      <c r="FG202" s="28"/>
      <c r="FH202" s="28"/>
      <c r="FI202" s="28"/>
      <c r="FJ202" s="28"/>
      <c r="FK202" s="28"/>
      <c r="FL202" s="28"/>
      <c r="FM202" s="28"/>
      <c r="FN202" s="28"/>
      <c r="FO202" s="28"/>
      <c r="FP202" s="28"/>
      <c r="FQ202" s="28"/>
      <c r="FR202" s="28"/>
      <c r="FS202" s="28"/>
      <c r="FT202" s="28"/>
      <c r="FU202" s="28"/>
      <c r="FV202" s="28"/>
      <c r="FW202" s="28"/>
      <c r="FX202" s="28"/>
      <c r="FY202" s="28"/>
      <c r="FZ202" s="28"/>
      <c r="GA202" s="28"/>
      <c r="GB202" s="28"/>
      <c r="GC202" s="28"/>
      <c r="GD202" s="28"/>
      <c r="GE202" s="28"/>
      <c r="GF202" s="28"/>
      <c r="GG202" s="28"/>
      <c r="GH202" s="28"/>
      <c r="GI202" s="28"/>
      <c r="GJ202" s="28"/>
      <c r="GK202" s="28"/>
      <c r="GL202" s="28"/>
      <c r="GM202" s="28"/>
      <c r="GN202" s="28"/>
      <c r="GO202" s="28"/>
      <c r="GP202" s="28"/>
      <c r="GQ202" s="28"/>
      <c r="GR202" s="28"/>
      <c r="GS202" s="28"/>
      <c r="GT202" s="28"/>
      <c r="GU202" s="28"/>
      <c r="GV202" s="28"/>
      <c r="GW202" s="28"/>
      <c r="GX202" s="28"/>
      <c r="GY202" s="28"/>
      <c r="GZ202" s="28"/>
      <c r="HA202" s="28"/>
      <c r="HB202" s="28"/>
      <c r="HC202" s="28"/>
      <c r="HD202" s="28"/>
      <c r="HE202" s="28"/>
      <c r="HF202" s="28"/>
      <c r="HG202" s="28"/>
      <c r="HH202" s="28"/>
      <c r="HI202" s="28"/>
      <c r="HJ202" s="28"/>
      <c r="HK202" s="28"/>
      <c r="HL202" s="28"/>
      <c r="HM202" s="28"/>
      <c r="HN202" s="28"/>
      <c r="HO202" s="28"/>
      <c r="HP202" s="28"/>
      <c r="HQ202" s="28"/>
      <c r="HR202" s="28"/>
      <c r="HS202" s="28"/>
      <c r="HT202" s="28"/>
      <c r="HU202" s="28"/>
      <c r="HV202" s="28"/>
      <c r="HW202" s="28"/>
      <c r="HX202" s="28"/>
      <c r="HY202" s="28"/>
      <c r="HZ202" s="28"/>
      <c r="IA202" s="28"/>
      <c r="IB202" s="28"/>
      <c r="IC202" s="28"/>
      <c r="ID202" s="28"/>
      <c r="IE202" s="28"/>
      <c r="IF202" s="28"/>
      <c r="IG202" s="28"/>
      <c r="IH202" s="28"/>
      <c r="II202" s="28"/>
      <c r="IJ202" s="28"/>
      <c r="IK202" s="28"/>
      <c r="IL202" s="28"/>
      <c r="IM202" s="28"/>
      <c r="IN202" s="28"/>
      <c r="IO202" s="28"/>
      <c r="IP202" s="28"/>
      <c r="IQ202" s="28"/>
      <c r="IR202" s="28"/>
      <c r="IS202" s="28"/>
      <c r="IT202" s="28"/>
      <c r="IU202" s="28"/>
      <c r="IV202" s="28"/>
      <c r="IW202" s="28"/>
    </row>
    <row r="203" customFormat="false" ht="15" hidden="true" customHeight="false" outlineLevel="0" collapsed="false">
      <c r="A203" s="129" t="s">
        <v>186</v>
      </c>
      <c r="B203" s="109" t="n">
        <v>54000000</v>
      </c>
      <c r="C203" s="0" t="s">
        <v>187</v>
      </c>
      <c r="D203" s="100"/>
      <c r="E203" s="100"/>
      <c r="F203" s="110"/>
      <c r="G203" s="111"/>
      <c r="H203" s="111"/>
      <c r="I203" s="111"/>
      <c r="J203" s="111"/>
      <c r="K203" s="111"/>
      <c r="L203" s="111"/>
      <c r="M203" s="111"/>
      <c r="N203" s="111"/>
      <c r="O203" s="111"/>
      <c r="P203" s="111"/>
      <c r="Q203" s="111"/>
      <c r="R203" s="107"/>
      <c r="S203" s="107"/>
      <c r="T203" s="107"/>
    </row>
    <row r="204" customFormat="false" ht="15" hidden="true" customHeight="false" outlineLevel="0" collapsed="false">
      <c r="A204" s="108"/>
      <c r="B204" s="109"/>
      <c r="C204" s="0" t="s">
        <v>78</v>
      </c>
      <c r="D204" s="100" t="n">
        <v>0</v>
      </c>
      <c r="E204" s="100" t="n">
        <v>0</v>
      </c>
      <c r="F204" s="110" t="n">
        <v>0</v>
      </c>
      <c r="G204" s="110" t="n">
        <v>0</v>
      </c>
      <c r="H204" s="110" t="n">
        <v>0</v>
      </c>
      <c r="I204" s="110" t="n">
        <v>0</v>
      </c>
      <c r="J204" s="110" t="n">
        <v>0</v>
      </c>
      <c r="K204" s="110" t="n">
        <v>0</v>
      </c>
      <c r="L204" s="110" t="n">
        <v>0</v>
      </c>
      <c r="M204" s="110" t="n">
        <v>0</v>
      </c>
      <c r="N204" s="110" t="n">
        <v>0</v>
      </c>
      <c r="O204" s="110" t="n">
        <v>0</v>
      </c>
      <c r="P204" s="110" t="n">
        <v>0</v>
      </c>
      <c r="Q204" s="110" t="n">
        <v>0</v>
      </c>
      <c r="R204" s="107" t="n">
        <f aca="false">SUM(F204:Q204)</f>
        <v>0</v>
      </c>
      <c r="S204" s="151" t="n">
        <v>0</v>
      </c>
      <c r="T204" s="151" t="n">
        <v>0</v>
      </c>
    </row>
    <row r="205" customFormat="false" ht="15" hidden="true" customHeight="false" outlineLevel="0" collapsed="false">
      <c r="A205" s="108"/>
      <c r="B205" s="109"/>
      <c r="C205" s="0" t="s">
        <v>78</v>
      </c>
      <c r="D205" s="121" t="n">
        <v>0</v>
      </c>
      <c r="E205" s="121" t="n">
        <v>0</v>
      </c>
      <c r="F205" s="159" t="n">
        <v>0</v>
      </c>
      <c r="G205" s="159" t="n">
        <v>0</v>
      </c>
      <c r="H205" s="159" t="n">
        <v>0</v>
      </c>
      <c r="I205" s="159" t="n">
        <v>0</v>
      </c>
      <c r="J205" s="159" t="n">
        <v>0</v>
      </c>
      <c r="K205" s="159" t="n">
        <v>0</v>
      </c>
      <c r="L205" s="159" t="n">
        <v>0</v>
      </c>
      <c r="M205" s="159" t="n">
        <v>0</v>
      </c>
      <c r="N205" s="159" t="n">
        <v>0</v>
      </c>
      <c r="O205" s="159" t="n">
        <v>0</v>
      </c>
      <c r="P205" s="159" t="n">
        <v>0</v>
      </c>
      <c r="Q205" s="159" t="n">
        <v>0</v>
      </c>
      <c r="R205" s="160" t="n">
        <f aca="false">SUM(F205:Q205)</f>
        <v>0</v>
      </c>
      <c r="S205" s="161" t="n">
        <v>0</v>
      </c>
      <c r="T205" s="161" t="n">
        <v>0</v>
      </c>
    </row>
    <row r="206" customFormat="false" ht="15" hidden="true" customHeight="false" outlineLevel="0" collapsed="false">
      <c r="A206" s="124"/>
      <c r="B206" s="125"/>
      <c r="C206" s="28" t="s">
        <v>66</v>
      </c>
      <c r="D206" s="134" t="n">
        <f aca="false">SUM(D204:D205)</f>
        <v>0</v>
      </c>
      <c r="E206" s="134" t="n">
        <f aca="false">SUM(E204:E205)</f>
        <v>0</v>
      </c>
      <c r="F206" s="28" t="n">
        <f aca="false">SUM(F204:F205)</f>
        <v>0</v>
      </c>
      <c r="G206" s="28" t="n">
        <f aca="false">SUM(G204:G205)</f>
        <v>0</v>
      </c>
      <c r="H206" s="28" t="n">
        <f aca="false">SUM(H204:H205)</f>
        <v>0</v>
      </c>
      <c r="I206" s="28" t="n">
        <f aca="false">SUM(I204:I205)</f>
        <v>0</v>
      </c>
      <c r="J206" s="28" t="n">
        <f aca="false">SUM(J204:J205)</f>
        <v>0</v>
      </c>
      <c r="K206" s="28" t="n">
        <f aca="false">SUM(K204:K205)</f>
        <v>0</v>
      </c>
      <c r="L206" s="28" t="n">
        <f aca="false">SUM(L204:L205)</f>
        <v>0</v>
      </c>
      <c r="M206" s="28" t="n">
        <f aca="false">SUM(M204:M205)</f>
        <v>0</v>
      </c>
      <c r="N206" s="28" t="n">
        <f aca="false">SUM(N204:N205)</f>
        <v>0</v>
      </c>
      <c r="O206" s="28" t="n">
        <f aca="false">SUM(O204:O205)</f>
        <v>0</v>
      </c>
      <c r="P206" s="28" t="n">
        <f aca="false">SUM(P204:P205)</f>
        <v>0</v>
      </c>
      <c r="Q206" s="28" t="n">
        <f aca="false">SUM(Q204:Q205)</f>
        <v>0</v>
      </c>
      <c r="R206" s="135" t="n">
        <f aca="false">SUM(F206:Q206)</f>
        <v>0</v>
      </c>
      <c r="S206" s="135" t="n">
        <f aca="false">SUM(S204:S205)</f>
        <v>0</v>
      </c>
      <c r="T206" s="135" t="n">
        <f aca="false">SUM(T204:T205)</f>
        <v>0</v>
      </c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  <c r="BH206" s="28"/>
      <c r="BI206" s="28"/>
      <c r="BJ206" s="28"/>
      <c r="BK206" s="28"/>
      <c r="BL206" s="28"/>
      <c r="BM206" s="28"/>
      <c r="BN206" s="28"/>
      <c r="BO206" s="28"/>
      <c r="BP206" s="28"/>
      <c r="BQ206" s="28"/>
      <c r="BR206" s="28"/>
      <c r="BS206" s="28"/>
      <c r="BT206" s="28"/>
      <c r="BU206" s="28"/>
      <c r="BV206" s="28"/>
      <c r="BW206" s="28"/>
      <c r="BX206" s="28"/>
      <c r="BY206" s="28"/>
      <c r="BZ206" s="28"/>
      <c r="CA206" s="28"/>
      <c r="CB206" s="28"/>
      <c r="CC206" s="28"/>
      <c r="CD206" s="28"/>
      <c r="CE206" s="28"/>
      <c r="CF206" s="28"/>
      <c r="CG206" s="28"/>
      <c r="CH206" s="28"/>
      <c r="CI206" s="28"/>
      <c r="CJ206" s="28"/>
      <c r="CK206" s="28"/>
      <c r="CL206" s="28"/>
      <c r="CM206" s="28"/>
      <c r="CN206" s="28"/>
      <c r="CO206" s="28"/>
      <c r="CP206" s="28"/>
      <c r="CQ206" s="28"/>
      <c r="CR206" s="28"/>
      <c r="CS206" s="28"/>
      <c r="CT206" s="28"/>
      <c r="CU206" s="28"/>
      <c r="CV206" s="28"/>
      <c r="CW206" s="28"/>
      <c r="CX206" s="28"/>
      <c r="CY206" s="28"/>
      <c r="CZ206" s="28"/>
      <c r="DA206" s="28"/>
      <c r="DB206" s="28"/>
      <c r="DC206" s="28"/>
      <c r="DD206" s="28"/>
      <c r="DE206" s="28"/>
      <c r="DF206" s="28"/>
      <c r="DG206" s="28"/>
      <c r="DH206" s="28"/>
      <c r="DI206" s="28"/>
      <c r="DJ206" s="28"/>
      <c r="DK206" s="28"/>
      <c r="DL206" s="28"/>
      <c r="DM206" s="28"/>
      <c r="DN206" s="28"/>
      <c r="DO206" s="28"/>
      <c r="DP206" s="28"/>
      <c r="DQ206" s="28"/>
      <c r="DR206" s="28"/>
      <c r="DS206" s="28"/>
      <c r="DT206" s="28"/>
      <c r="DU206" s="28"/>
      <c r="DV206" s="28"/>
      <c r="DW206" s="28"/>
      <c r="DX206" s="28"/>
      <c r="DY206" s="28"/>
      <c r="DZ206" s="28"/>
      <c r="EA206" s="28"/>
      <c r="EB206" s="28"/>
      <c r="EC206" s="28"/>
      <c r="ED206" s="28"/>
      <c r="EE206" s="28"/>
      <c r="EF206" s="28"/>
      <c r="EG206" s="28"/>
      <c r="EH206" s="28"/>
      <c r="EI206" s="28"/>
      <c r="EJ206" s="28"/>
      <c r="EK206" s="28"/>
      <c r="EL206" s="28"/>
      <c r="EM206" s="28"/>
      <c r="EN206" s="28"/>
      <c r="EO206" s="28"/>
      <c r="EP206" s="28"/>
      <c r="EQ206" s="28"/>
      <c r="ER206" s="28"/>
      <c r="ES206" s="28"/>
      <c r="ET206" s="28"/>
      <c r="EU206" s="28"/>
      <c r="EV206" s="28"/>
      <c r="EW206" s="28"/>
      <c r="EX206" s="28"/>
      <c r="EY206" s="28"/>
      <c r="EZ206" s="28"/>
      <c r="FA206" s="28"/>
      <c r="FB206" s="28"/>
      <c r="FC206" s="28"/>
      <c r="FD206" s="28"/>
      <c r="FE206" s="28"/>
      <c r="FF206" s="28"/>
      <c r="FG206" s="28"/>
      <c r="FH206" s="28"/>
      <c r="FI206" s="28"/>
      <c r="FJ206" s="28"/>
      <c r="FK206" s="28"/>
      <c r="FL206" s="28"/>
      <c r="FM206" s="28"/>
      <c r="FN206" s="28"/>
      <c r="FO206" s="28"/>
      <c r="FP206" s="28"/>
      <c r="FQ206" s="28"/>
      <c r="FR206" s="28"/>
      <c r="FS206" s="28"/>
      <c r="FT206" s="28"/>
      <c r="FU206" s="28"/>
      <c r="FV206" s="28"/>
      <c r="FW206" s="28"/>
      <c r="FX206" s="28"/>
      <c r="FY206" s="28"/>
      <c r="FZ206" s="28"/>
      <c r="GA206" s="28"/>
      <c r="GB206" s="28"/>
      <c r="GC206" s="28"/>
      <c r="GD206" s="28"/>
      <c r="GE206" s="28"/>
      <c r="GF206" s="28"/>
      <c r="GG206" s="28"/>
      <c r="GH206" s="28"/>
      <c r="GI206" s="28"/>
      <c r="GJ206" s="28"/>
      <c r="GK206" s="28"/>
      <c r="GL206" s="28"/>
      <c r="GM206" s="28"/>
      <c r="GN206" s="28"/>
      <c r="GO206" s="28"/>
      <c r="GP206" s="28"/>
      <c r="GQ206" s="28"/>
      <c r="GR206" s="28"/>
      <c r="GS206" s="28"/>
      <c r="GT206" s="28"/>
      <c r="GU206" s="28"/>
      <c r="GV206" s="28"/>
      <c r="GW206" s="28"/>
      <c r="GX206" s="28"/>
      <c r="GY206" s="28"/>
      <c r="GZ206" s="28"/>
      <c r="HA206" s="28"/>
      <c r="HB206" s="28"/>
      <c r="HC206" s="28"/>
      <c r="HD206" s="28"/>
      <c r="HE206" s="28"/>
      <c r="HF206" s="28"/>
      <c r="HG206" s="28"/>
      <c r="HH206" s="28"/>
      <c r="HI206" s="28"/>
      <c r="HJ206" s="28"/>
      <c r="HK206" s="28"/>
      <c r="HL206" s="28"/>
      <c r="HM206" s="28"/>
      <c r="HN206" s="28"/>
      <c r="HO206" s="28"/>
      <c r="HP206" s="28"/>
      <c r="HQ206" s="28"/>
      <c r="HR206" s="28"/>
      <c r="HS206" s="28"/>
      <c r="HT206" s="28"/>
      <c r="HU206" s="28"/>
      <c r="HV206" s="28"/>
      <c r="HW206" s="28"/>
      <c r="HX206" s="28"/>
      <c r="HY206" s="28"/>
      <c r="HZ206" s="28"/>
      <c r="IA206" s="28"/>
      <c r="IB206" s="28"/>
      <c r="IC206" s="28"/>
      <c r="ID206" s="28"/>
      <c r="IE206" s="28"/>
      <c r="IF206" s="28"/>
      <c r="IG206" s="28"/>
      <c r="IH206" s="28"/>
      <c r="II206" s="28"/>
      <c r="IJ206" s="28"/>
      <c r="IK206" s="28"/>
      <c r="IL206" s="28"/>
      <c r="IM206" s="28"/>
      <c r="IN206" s="28"/>
      <c r="IO206" s="28"/>
      <c r="IP206" s="28"/>
      <c r="IQ206" s="28"/>
      <c r="IR206" s="28"/>
      <c r="IS206" s="28"/>
      <c r="IT206" s="28"/>
      <c r="IU206" s="28"/>
      <c r="IV206" s="28"/>
      <c r="IW206" s="28"/>
    </row>
    <row r="207" customFormat="false" ht="15" hidden="true" customHeight="false" outlineLevel="0" collapsed="false">
      <c r="A207" s="129"/>
      <c r="B207" s="109"/>
      <c r="D207" s="100"/>
      <c r="E207" s="100"/>
      <c r="F207" s="110"/>
      <c r="G207" s="111"/>
      <c r="H207" s="111"/>
      <c r="I207" s="111"/>
      <c r="J207" s="111"/>
      <c r="K207" s="111"/>
      <c r="L207" s="111"/>
      <c r="M207" s="111"/>
      <c r="N207" s="111"/>
      <c r="O207" s="111"/>
      <c r="P207" s="111"/>
      <c r="Q207" s="111"/>
      <c r="R207" s="107"/>
      <c r="S207" s="107"/>
      <c r="T207" s="107"/>
    </row>
    <row r="208" customFormat="false" ht="15" hidden="true" customHeight="false" outlineLevel="0" collapsed="false">
      <c r="A208" s="108"/>
      <c r="B208" s="109"/>
      <c r="C208" s="0" t="s">
        <v>78</v>
      </c>
      <c r="D208" s="100" t="n">
        <v>0</v>
      </c>
      <c r="E208" s="100" t="n">
        <v>0</v>
      </c>
      <c r="F208" s="110" t="n">
        <v>0</v>
      </c>
      <c r="G208" s="110" t="n">
        <v>0</v>
      </c>
      <c r="H208" s="110" t="n">
        <v>0</v>
      </c>
      <c r="I208" s="110" t="n">
        <v>0</v>
      </c>
      <c r="J208" s="110" t="n">
        <v>0</v>
      </c>
      <c r="K208" s="110" t="n">
        <v>0</v>
      </c>
      <c r="L208" s="110" t="n">
        <v>0</v>
      </c>
      <c r="M208" s="110" t="n">
        <v>0</v>
      </c>
      <c r="N208" s="110" t="n">
        <v>0</v>
      </c>
      <c r="O208" s="110" t="n">
        <v>0</v>
      </c>
      <c r="P208" s="110" t="n">
        <v>0</v>
      </c>
      <c r="Q208" s="110" t="n">
        <v>0</v>
      </c>
      <c r="R208" s="107" t="n">
        <f aca="false">SUM(F208:Q208)</f>
        <v>0</v>
      </c>
      <c r="S208" s="151" t="n">
        <v>0</v>
      </c>
      <c r="T208" s="151" t="n">
        <v>0</v>
      </c>
    </row>
    <row r="209" customFormat="false" ht="15" hidden="true" customHeight="false" outlineLevel="0" collapsed="false">
      <c r="A209" s="108"/>
      <c r="B209" s="109"/>
      <c r="C209" s="0" t="s">
        <v>78</v>
      </c>
      <c r="D209" s="121" t="n">
        <v>0</v>
      </c>
      <c r="E209" s="121" t="n">
        <v>0</v>
      </c>
      <c r="F209" s="159" t="n">
        <v>0</v>
      </c>
      <c r="G209" s="159" t="n">
        <v>0</v>
      </c>
      <c r="H209" s="159" t="n">
        <v>0</v>
      </c>
      <c r="I209" s="159" t="n">
        <v>0</v>
      </c>
      <c r="J209" s="159" t="n">
        <v>0</v>
      </c>
      <c r="K209" s="159" t="n">
        <v>0</v>
      </c>
      <c r="L209" s="159" t="n">
        <v>0</v>
      </c>
      <c r="M209" s="159" t="n">
        <v>0</v>
      </c>
      <c r="N209" s="159" t="n">
        <v>0</v>
      </c>
      <c r="O209" s="159" t="n">
        <v>0</v>
      </c>
      <c r="P209" s="159" t="n">
        <v>0</v>
      </c>
      <c r="Q209" s="159" t="n">
        <v>0</v>
      </c>
      <c r="R209" s="160" t="n">
        <f aca="false">SUM(F209:Q209)</f>
        <v>0</v>
      </c>
      <c r="S209" s="161" t="n">
        <v>0</v>
      </c>
      <c r="T209" s="161" t="n">
        <v>0</v>
      </c>
    </row>
    <row r="210" customFormat="false" ht="15" hidden="true" customHeight="false" outlineLevel="0" collapsed="false">
      <c r="A210" s="124"/>
      <c r="B210" s="125"/>
      <c r="C210" s="28" t="s">
        <v>66</v>
      </c>
      <c r="D210" s="134" t="n">
        <f aca="false">SUM(D208:D209)</f>
        <v>0</v>
      </c>
      <c r="E210" s="134" t="n">
        <f aca="false">SUM(E208:E209)</f>
        <v>0</v>
      </c>
      <c r="F210" s="28" t="n">
        <f aca="false">SUM(F208:F209)</f>
        <v>0</v>
      </c>
      <c r="G210" s="28" t="n">
        <f aca="false">SUM(G208:G209)</f>
        <v>0</v>
      </c>
      <c r="H210" s="28" t="n">
        <f aca="false">SUM(H208:H209)</f>
        <v>0</v>
      </c>
      <c r="I210" s="28" t="n">
        <f aca="false">SUM(I208:I209)</f>
        <v>0</v>
      </c>
      <c r="J210" s="28" t="n">
        <f aca="false">SUM(J208:J209)</f>
        <v>0</v>
      </c>
      <c r="K210" s="28" t="n">
        <f aca="false">SUM(K208:K209)</f>
        <v>0</v>
      </c>
      <c r="L210" s="28" t="n">
        <f aca="false">SUM(L208:L209)</f>
        <v>0</v>
      </c>
      <c r="M210" s="28" t="n">
        <f aca="false">SUM(M208:M209)</f>
        <v>0</v>
      </c>
      <c r="N210" s="28" t="n">
        <f aca="false">SUM(N208:N209)</f>
        <v>0</v>
      </c>
      <c r="O210" s="28" t="n">
        <f aca="false">SUM(O208:O209)</f>
        <v>0</v>
      </c>
      <c r="P210" s="28" t="n">
        <f aca="false">SUM(P208:P209)</f>
        <v>0</v>
      </c>
      <c r="Q210" s="28" t="n">
        <f aca="false">SUM(Q208:Q209)</f>
        <v>0</v>
      </c>
      <c r="R210" s="135" t="n">
        <f aca="false">SUM(F210:Q210)</f>
        <v>0</v>
      </c>
      <c r="S210" s="135" t="n">
        <f aca="false">SUM(S208:S209)</f>
        <v>0</v>
      </c>
      <c r="T210" s="135" t="n">
        <f aca="false">SUM(T208:T209)</f>
        <v>0</v>
      </c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  <c r="BH210" s="28"/>
      <c r="BI210" s="28"/>
      <c r="BJ210" s="28"/>
      <c r="BK210" s="28"/>
      <c r="BL210" s="28"/>
      <c r="BM210" s="28"/>
      <c r="BN210" s="28"/>
      <c r="BO210" s="28"/>
      <c r="BP210" s="28"/>
      <c r="BQ210" s="28"/>
      <c r="BR210" s="28"/>
      <c r="BS210" s="28"/>
      <c r="BT210" s="28"/>
      <c r="BU210" s="28"/>
      <c r="BV210" s="28"/>
      <c r="BW210" s="28"/>
      <c r="BX210" s="28"/>
      <c r="BY210" s="28"/>
      <c r="BZ210" s="28"/>
      <c r="CA210" s="28"/>
      <c r="CB210" s="28"/>
      <c r="CC210" s="28"/>
      <c r="CD210" s="28"/>
      <c r="CE210" s="28"/>
      <c r="CF210" s="28"/>
      <c r="CG210" s="28"/>
      <c r="CH210" s="28"/>
      <c r="CI210" s="28"/>
      <c r="CJ210" s="28"/>
      <c r="CK210" s="28"/>
      <c r="CL210" s="28"/>
      <c r="CM210" s="28"/>
      <c r="CN210" s="28"/>
      <c r="CO210" s="28"/>
      <c r="CP210" s="28"/>
      <c r="CQ210" s="28"/>
      <c r="CR210" s="28"/>
      <c r="CS210" s="28"/>
      <c r="CT210" s="28"/>
      <c r="CU210" s="28"/>
      <c r="CV210" s="28"/>
      <c r="CW210" s="28"/>
      <c r="CX210" s="28"/>
      <c r="CY210" s="28"/>
      <c r="CZ210" s="28"/>
      <c r="DA210" s="28"/>
      <c r="DB210" s="28"/>
      <c r="DC210" s="28"/>
      <c r="DD210" s="28"/>
      <c r="DE210" s="28"/>
      <c r="DF210" s="28"/>
      <c r="DG210" s="28"/>
      <c r="DH210" s="28"/>
      <c r="DI210" s="28"/>
      <c r="DJ210" s="28"/>
      <c r="DK210" s="28"/>
      <c r="DL210" s="28"/>
      <c r="DM210" s="28"/>
      <c r="DN210" s="28"/>
      <c r="DO210" s="28"/>
      <c r="DP210" s="28"/>
      <c r="DQ210" s="28"/>
      <c r="DR210" s="28"/>
      <c r="DS210" s="28"/>
      <c r="DT210" s="28"/>
      <c r="DU210" s="28"/>
      <c r="DV210" s="28"/>
      <c r="DW210" s="28"/>
      <c r="DX210" s="28"/>
      <c r="DY210" s="28"/>
      <c r="DZ210" s="28"/>
      <c r="EA210" s="28"/>
      <c r="EB210" s="28"/>
      <c r="EC210" s="28"/>
      <c r="ED210" s="28"/>
      <c r="EE210" s="28"/>
      <c r="EF210" s="28"/>
      <c r="EG210" s="28"/>
      <c r="EH210" s="28"/>
      <c r="EI210" s="28"/>
      <c r="EJ210" s="28"/>
      <c r="EK210" s="28"/>
      <c r="EL210" s="28"/>
      <c r="EM210" s="28"/>
      <c r="EN210" s="28"/>
      <c r="EO210" s="28"/>
      <c r="EP210" s="28"/>
      <c r="EQ210" s="28"/>
      <c r="ER210" s="28"/>
      <c r="ES210" s="28"/>
      <c r="ET210" s="28"/>
      <c r="EU210" s="28"/>
      <c r="EV210" s="28"/>
      <c r="EW210" s="28"/>
      <c r="EX210" s="28"/>
      <c r="EY210" s="28"/>
      <c r="EZ210" s="28"/>
      <c r="FA210" s="28"/>
      <c r="FB210" s="28"/>
      <c r="FC210" s="28"/>
      <c r="FD210" s="28"/>
      <c r="FE210" s="28"/>
      <c r="FF210" s="28"/>
      <c r="FG210" s="28"/>
      <c r="FH210" s="28"/>
      <c r="FI210" s="28"/>
      <c r="FJ210" s="28"/>
      <c r="FK210" s="28"/>
      <c r="FL210" s="28"/>
      <c r="FM210" s="28"/>
      <c r="FN210" s="28"/>
      <c r="FO210" s="28"/>
      <c r="FP210" s="28"/>
      <c r="FQ210" s="28"/>
      <c r="FR210" s="28"/>
      <c r="FS210" s="28"/>
      <c r="FT210" s="28"/>
      <c r="FU210" s="28"/>
      <c r="FV210" s="28"/>
      <c r="FW210" s="28"/>
      <c r="FX210" s="28"/>
      <c r="FY210" s="28"/>
      <c r="FZ210" s="28"/>
      <c r="GA210" s="28"/>
      <c r="GB210" s="28"/>
      <c r="GC210" s="28"/>
      <c r="GD210" s="28"/>
      <c r="GE210" s="28"/>
      <c r="GF210" s="28"/>
      <c r="GG210" s="28"/>
      <c r="GH210" s="28"/>
      <c r="GI210" s="28"/>
      <c r="GJ210" s="28"/>
      <c r="GK210" s="28"/>
      <c r="GL210" s="28"/>
      <c r="GM210" s="28"/>
      <c r="GN210" s="28"/>
      <c r="GO210" s="28"/>
      <c r="GP210" s="28"/>
      <c r="GQ210" s="28"/>
      <c r="GR210" s="28"/>
      <c r="GS210" s="28"/>
      <c r="GT210" s="28"/>
      <c r="GU210" s="28"/>
      <c r="GV210" s="28"/>
      <c r="GW210" s="28"/>
      <c r="GX210" s="28"/>
      <c r="GY210" s="28"/>
      <c r="GZ210" s="28"/>
      <c r="HA210" s="28"/>
      <c r="HB210" s="28"/>
      <c r="HC210" s="28"/>
      <c r="HD210" s="28"/>
      <c r="HE210" s="28"/>
      <c r="HF210" s="28"/>
      <c r="HG210" s="28"/>
      <c r="HH210" s="28"/>
      <c r="HI210" s="28"/>
      <c r="HJ210" s="28"/>
      <c r="HK210" s="28"/>
      <c r="HL210" s="28"/>
      <c r="HM210" s="28"/>
      <c r="HN210" s="28"/>
      <c r="HO210" s="28"/>
      <c r="HP210" s="28"/>
      <c r="HQ210" s="28"/>
      <c r="HR210" s="28"/>
      <c r="HS210" s="28"/>
      <c r="HT210" s="28"/>
      <c r="HU210" s="28"/>
      <c r="HV210" s="28"/>
      <c r="HW210" s="28"/>
      <c r="HX210" s="28"/>
      <c r="HY210" s="28"/>
      <c r="HZ210" s="28"/>
      <c r="IA210" s="28"/>
      <c r="IB210" s="28"/>
      <c r="IC210" s="28"/>
      <c r="ID210" s="28"/>
      <c r="IE210" s="28"/>
      <c r="IF210" s="28"/>
      <c r="IG210" s="28"/>
      <c r="IH210" s="28"/>
      <c r="II210" s="28"/>
      <c r="IJ210" s="28"/>
      <c r="IK210" s="28"/>
      <c r="IL210" s="28"/>
      <c r="IM210" s="28"/>
      <c r="IN210" s="28"/>
      <c r="IO210" s="28"/>
      <c r="IP210" s="28"/>
      <c r="IQ210" s="28"/>
      <c r="IR210" s="28"/>
      <c r="IS210" s="28"/>
      <c r="IT210" s="28"/>
      <c r="IU210" s="28"/>
      <c r="IV210" s="28"/>
      <c r="IW210" s="28"/>
    </row>
    <row r="211" customFormat="false" ht="15" hidden="false" customHeight="false" outlineLevel="0" collapsed="false">
      <c r="A211" s="129"/>
      <c r="B211" s="109"/>
      <c r="D211" s="100"/>
      <c r="E211" s="100"/>
      <c r="F211" s="110"/>
      <c r="G211" s="111"/>
      <c r="H211" s="111"/>
      <c r="I211" s="111"/>
      <c r="J211" s="111"/>
      <c r="K211" s="111"/>
      <c r="L211" s="111"/>
      <c r="M211" s="111"/>
      <c r="N211" s="111"/>
      <c r="O211" s="111"/>
      <c r="P211" s="111"/>
      <c r="Q211" s="111"/>
      <c r="R211" s="107"/>
      <c r="S211" s="107"/>
      <c r="T211" s="107"/>
    </row>
    <row r="212" customFormat="false" ht="15.75" hidden="false" customHeight="false" outlineLevel="0" collapsed="false">
      <c r="A212" s="152"/>
      <c r="B212" s="153"/>
      <c r="C212" s="154" t="s">
        <v>188</v>
      </c>
      <c r="D212" s="155" t="n">
        <f aca="false">+D82+D86+D90+D94+D98+D102+D106+D110+D114+D118+D122+D126+D130+D134+D138+D142+D146+D150+D154+D158+D162+D170+D174+D178+D182+D186+D190+D194+D198+D202+D206+D210</f>
        <v>261912</v>
      </c>
      <c r="E212" s="155" t="n">
        <f aca="false">+E82+E86+E90+E94+E98+E102+E106+E110+E114+E118+E122+E126+E130+E134+E138+E142+E146+E150+E154+E158+E162+E170+E174+E178+E182+E186+E190+E194+E198+E202+E206+E210</f>
        <v>363094</v>
      </c>
      <c r="F212" s="162" t="n">
        <f aca="false">+F82+F86+F90+F94+F98+F102+F106+F110+F114+F118+F122+F126+F130+F134+F138+F142+F146+F150+F154+F158+F162+F170+F174+F178+F182+F186+F190+F194+F198+F202+F206+F210</f>
        <v>34213.6666666667</v>
      </c>
      <c r="G212" s="162" t="n">
        <f aca="false">+G82+G86+G90+G94+G98+G102+G106+G110+G114+G118+G122+G126+G130+G134+G138+G142+G146+G150+G154+G158+G162+G170+G174+G178+G182+G186+G190+G194+G198+G202+G206+G210</f>
        <v>34213.6666666667</v>
      </c>
      <c r="H212" s="162" t="n">
        <f aca="false">+H82+H86+H90+H94+H98+H102+H106+H110+H114+H118+H122+H126+H130+H134+H138+H142+H146+H150+H154+H158+H162+H170+H174+H178+H182+H186+H190+H194+H198+H202+H206+H210</f>
        <v>34213.6666666667</v>
      </c>
      <c r="I212" s="162" t="n">
        <f aca="false">+I82+I86+I90+I94+I98+I102+I106+I110+I114+I118+I122+I126+I130+I134+I138+I142+I146+I150+I154+I158+I162+I170+I174+I178+I182+I186+I190+I194+I198+I202+I206+I210</f>
        <v>34213.6666666667</v>
      </c>
      <c r="J212" s="162" t="n">
        <f aca="false">+J82+J86+J90+J94+J98+J102+J106+J110+J114+J118+J122+J126+J130+J134+J138+J142+J146+J150+J154+J158+J162+J170+J174+J178+J182+J186+J190+J194+J198+J202+J206+J210</f>
        <v>34213.6666666667</v>
      </c>
      <c r="K212" s="162" t="n">
        <f aca="false">+K82+K86+K90+K94+K98+K102+K106+K110+K114+K118+K122+K126+K130+K134+K138+K142+K146+K150+K154+K158+K162+K170+K174+K178+K182+K186+K190+K194+K198+K202+K206+K210</f>
        <v>34213.6666666667</v>
      </c>
      <c r="L212" s="162" t="n">
        <f aca="false">+L82+L86+L90+L94+L98+L102+L106+L110+L114+L118+L122+L126+L130+L134+L138+L142+L146+L150+L154+L158+L162+L170+L174+L178+L182+L186+L190+L194+L198+L202+L206+L210</f>
        <v>34213.6666666667</v>
      </c>
      <c r="M212" s="162" t="n">
        <f aca="false">+M82+M86+M90+M94+M98+M102+M106+M110+M114+M118+M122+M126+M130+M134+M138+M142+M146+M150+M154+M158+M162+M170+M174+M178+M182+M186+M190+M194+M198+M202+M206+M210</f>
        <v>34213.6666666667</v>
      </c>
      <c r="N212" s="162" t="n">
        <f aca="false">+N82+N86+N90+N94+N98+N102+N106+N110+N114+N118+N122+N126+N130+N134+N138+N142+N146+N150+N154+N158+N162+N170+N174+N178+N182+N186+N190+N194+N198+N202+N206+N210</f>
        <v>34213.6666666667</v>
      </c>
      <c r="O212" s="162" t="n">
        <f aca="false">+O82+O86+O90+O94+O98+O102+O106+O110+O114+O118+O122+O126+O130+O134+O138+O142+O146+O150+O154+O158+O162+O170+O174+O178+O182+O186+O190+O194+O198+O202+O206+O210</f>
        <v>34213.6666666667</v>
      </c>
      <c r="P212" s="162" t="n">
        <f aca="false">+P82+P86+P90+P94+P98+P102+P106+P110+P114+P118+P122+P126+P130+P134+P138+P142+P146+P150+P154+P158+P162+P170+P174+P178+P182+P186+P190+P194+P198+P202+P206+P210</f>
        <v>34213.6666666667</v>
      </c>
      <c r="Q212" s="163" t="n">
        <f aca="false">+Q82+Q86+Q90+Q94+Q98+Q102+Q106+Q110+Q114+Q118+Q122+Q126+Q130+Q134+Q138+Q142+Q146+Q150+Q154+Q158+Q162+Q170+Q174+Q178+Q182+Q186+Q190+Q194+Q198+Q202+Q206+Q210</f>
        <v>34213.6666666667</v>
      </c>
      <c r="R212" s="164" t="n">
        <f aca="false">+R82+R86+R90+R94+R98+R102+R106+R110+R114+R118+R122+R126+R130+R134+R138+R142+R146+R150+R154+R158+R162+R170+R174+R178+R182+R186+R190+R194+R198+R202+R206+R210</f>
        <v>410564</v>
      </c>
      <c r="S212" s="164" t="n">
        <f aca="false">+S82+S86+S90+S94+S98+S102+S106+S110+S114+S118+S122+S126+S130+S134+S138+S142+S146+S150+S154+S158+S162+S170+S174+S178+S182+S186+S190+S194+S198+S202+S206+S210</f>
        <v>424753</v>
      </c>
      <c r="T212" s="157" t="n">
        <f aca="false">+T82+T86+T90+T94+T98+T102+T106+T110+T114+T118+T122+T126+T130+T134+T138+T142+T146+T150+T154+T158+T162+T170+T174+T178+T182+T186+T190+T194+T198+T202+T206+T210</f>
        <v>445991</v>
      </c>
      <c r="U212" s="154"/>
      <c r="V212" s="154"/>
      <c r="W212" s="154"/>
      <c r="X212" s="154"/>
      <c r="Y212" s="154"/>
      <c r="Z212" s="154"/>
      <c r="AA212" s="154"/>
      <c r="AB212" s="154"/>
      <c r="AC212" s="154"/>
      <c r="AD212" s="154"/>
      <c r="AE212" s="154"/>
      <c r="AF212" s="154"/>
      <c r="AG212" s="154"/>
      <c r="AH212" s="154"/>
      <c r="AI212" s="154"/>
      <c r="AJ212" s="154"/>
      <c r="AK212" s="154"/>
      <c r="AL212" s="154"/>
      <c r="AM212" s="154"/>
      <c r="AN212" s="154"/>
      <c r="AO212" s="154"/>
      <c r="AP212" s="154"/>
      <c r="AQ212" s="154"/>
      <c r="AR212" s="154"/>
      <c r="AS212" s="154"/>
      <c r="AT212" s="154"/>
      <c r="AU212" s="154"/>
      <c r="AV212" s="154"/>
      <c r="AW212" s="154"/>
      <c r="AX212" s="154"/>
      <c r="AY212" s="154"/>
      <c r="AZ212" s="154"/>
      <c r="BA212" s="154"/>
      <c r="BB212" s="154"/>
      <c r="BC212" s="154"/>
      <c r="BD212" s="154"/>
      <c r="BE212" s="154"/>
      <c r="BF212" s="154"/>
      <c r="BG212" s="154"/>
      <c r="BH212" s="154"/>
      <c r="BI212" s="154"/>
      <c r="BJ212" s="154"/>
      <c r="BK212" s="154"/>
      <c r="BL212" s="154"/>
      <c r="BM212" s="154"/>
      <c r="BN212" s="154"/>
      <c r="BO212" s="154"/>
      <c r="BP212" s="154"/>
      <c r="BQ212" s="154"/>
      <c r="BR212" s="154"/>
      <c r="BS212" s="154"/>
      <c r="BT212" s="154"/>
      <c r="BU212" s="154"/>
      <c r="BV212" s="154"/>
      <c r="BW212" s="154"/>
      <c r="BX212" s="154"/>
      <c r="BY212" s="154"/>
      <c r="BZ212" s="154"/>
      <c r="CA212" s="154"/>
      <c r="CB212" s="154"/>
      <c r="CC212" s="154"/>
      <c r="CD212" s="154"/>
      <c r="CE212" s="154"/>
      <c r="CF212" s="154"/>
      <c r="CG212" s="154"/>
      <c r="CH212" s="154"/>
      <c r="CI212" s="154"/>
      <c r="CJ212" s="154"/>
      <c r="CK212" s="154"/>
      <c r="CL212" s="154"/>
      <c r="CM212" s="154"/>
      <c r="CN212" s="154"/>
      <c r="CO212" s="154"/>
      <c r="CP212" s="154"/>
      <c r="CQ212" s="154"/>
      <c r="CR212" s="154"/>
      <c r="CS212" s="154"/>
      <c r="CT212" s="154"/>
      <c r="CU212" s="154"/>
      <c r="CV212" s="154"/>
      <c r="CW212" s="154"/>
      <c r="CX212" s="154"/>
      <c r="CY212" s="154"/>
      <c r="CZ212" s="154"/>
      <c r="DA212" s="154"/>
      <c r="DB212" s="154"/>
      <c r="DC212" s="154"/>
      <c r="DD212" s="154"/>
      <c r="DE212" s="154"/>
      <c r="DF212" s="154"/>
      <c r="DG212" s="154"/>
      <c r="DH212" s="154"/>
      <c r="DI212" s="154"/>
      <c r="DJ212" s="154"/>
      <c r="DK212" s="154"/>
      <c r="DL212" s="154"/>
      <c r="DM212" s="154"/>
      <c r="DN212" s="154"/>
      <c r="DO212" s="154"/>
      <c r="DP212" s="154"/>
      <c r="DQ212" s="154"/>
      <c r="DR212" s="154"/>
      <c r="DS212" s="154"/>
      <c r="DT212" s="154"/>
      <c r="DU212" s="154"/>
      <c r="DV212" s="154"/>
      <c r="DW212" s="154"/>
      <c r="DX212" s="154"/>
      <c r="DY212" s="154"/>
      <c r="DZ212" s="154"/>
      <c r="EA212" s="154"/>
      <c r="EB212" s="154"/>
      <c r="EC212" s="154"/>
      <c r="ED212" s="154"/>
      <c r="EE212" s="154"/>
      <c r="EF212" s="154"/>
      <c r="EG212" s="154"/>
      <c r="EH212" s="154"/>
      <c r="EI212" s="154"/>
      <c r="EJ212" s="154"/>
      <c r="EK212" s="154"/>
      <c r="EL212" s="154"/>
      <c r="EM212" s="154"/>
      <c r="EN212" s="154"/>
      <c r="EO212" s="154"/>
      <c r="EP212" s="154"/>
      <c r="EQ212" s="154"/>
      <c r="ER212" s="154"/>
      <c r="ES212" s="154"/>
      <c r="ET212" s="154"/>
      <c r="EU212" s="154"/>
      <c r="EV212" s="154"/>
      <c r="EW212" s="154"/>
      <c r="EX212" s="154"/>
      <c r="EY212" s="154"/>
      <c r="EZ212" s="154"/>
      <c r="FA212" s="154"/>
      <c r="FB212" s="154"/>
      <c r="FC212" s="154"/>
      <c r="FD212" s="154"/>
      <c r="FE212" s="154"/>
      <c r="FF212" s="154"/>
      <c r="FG212" s="154"/>
      <c r="FH212" s="154"/>
      <c r="FI212" s="154"/>
      <c r="FJ212" s="154"/>
      <c r="FK212" s="154"/>
      <c r="FL212" s="154"/>
      <c r="FM212" s="154"/>
      <c r="FN212" s="154"/>
      <c r="FO212" s="154"/>
      <c r="FP212" s="154"/>
      <c r="FQ212" s="154"/>
      <c r="FR212" s="154"/>
      <c r="FS212" s="154"/>
      <c r="FT212" s="154"/>
      <c r="FU212" s="154"/>
      <c r="FV212" s="154"/>
      <c r="FW212" s="154"/>
      <c r="FX212" s="154"/>
      <c r="FY212" s="154"/>
      <c r="FZ212" s="154"/>
      <c r="GA212" s="154"/>
      <c r="GB212" s="154"/>
      <c r="GC212" s="154"/>
      <c r="GD212" s="154"/>
      <c r="GE212" s="154"/>
      <c r="GF212" s="154"/>
      <c r="GG212" s="154"/>
      <c r="GH212" s="154"/>
      <c r="GI212" s="154"/>
      <c r="GJ212" s="154"/>
      <c r="GK212" s="154"/>
      <c r="GL212" s="154"/>
      <c r="GM212" s="154"/>
      <c r="GN212" s="154"/>
      <c r="GO212" s="154"/>
      <c r="GP212" s="154"/>
      <c r="GQ212" s="154"/>
      <c r="GR212" s="154"/>
      <c r="GS212" s="154"/>
      <c r="GT212" s="154"/>
      <c r="GU212" s="154"/>
      <c r="GV212" s="154"/>
      <c r="GW212" s="154"/>
      <c r="GX212" s="154"/>
      <c r="GY212" s="154"/>
      <c r="GZ212" s="154"/>
      <c r="HA212" s="154"/>
      <c r="HB212" s="154"/>
      <c r="HC212" s="154"/>
      <c r="HD212" s="154"/>
      <c r="HE212" s="154"/>
      <c r="HF212" s="154"/>
      <c r="HG212" s="154"/>
      <c r="HH212" s="154"/>
      <c r="HI212" s="154"/>
      <c r="HJ212" s="154"/>
      <c r="HK212" s="154"/>
      <c r="HL212" s="154"/>
      <c r="HM212" s="154"/>
      <c r="HN212" s="154"/>
      <c r="HO212" s="154"/>
      <c r="HP212" s="154"/>
      <c r="HQ212" s="154"/>
      <c r="HR212" s="154"/>
      <c r="HS212" s="154"/>
      <c r="HT212" s="154"/>
      <c r="HU212" s="154"/>
      <c r="HV212" s="154"/>
      <c r="HW212" s="154"/>
      <c r="HX212" s="154"/>
      <c r="HY212" s="154"/>
      <c r="HZ212" s="154"/>
      <c r="IA212" s="154"/>
      <c r="IB212" s="154"/>
      <c r="IC212" s="154"/>
      <c r="ID212" s="154"/>
      <c r="IE212" s="154"/>
      <c r="IF212" s="154"/>
      <c r="IG212" s="154"/>
      <c r="IH212" s="154"/>
      <c r="II212" s="154"/>
      <c r="IJ212" s="154"/>
      <c r="IK212" s="154"/>
      <c r="IL212" s="154"/>
      <c r="IM212" s="154"/>
      <c r="IN212" s="154"/>
      <c r="IO212" s="154"/>
      <c r="IP212" s="154"/>
      <c r="IQ212" s="154"/>
      <c r="IR212" s="154"/>
      <c r="IS212" s="154"/>
      <c r="IT212" s="154"/>
      <c r="IU212" s="154"/>
      <c r="IV212" s="154"/>
      <c r="IW212" s="154"/>
    </row>
    <row r="213" customFormat="false" ht="15.75" hidden="false" customHeight="false" outlineLevel="0" collapsed="false">
      <c r="A213" s="152"/>
      <c r="B213" s="153"/>
      <c r="C213" s="154"/>
      <c r="D213" s="165"/>
      <c r="E213" s="166"/>
      <c r="F213" s="167"/>
      <c r="G213" s="167"/>
      <c r="H213" s="167"/>
      <c r="I213" s="167"/>
      <c r="J213" s="167"/>
      <c r="K213" s="167"/>
      <c r="L213" s="167"/>
      <c r="M213" s="167"/>
      <c r="N213" s="167"/>
      <c r="O213" s="167"/>
      <c r="P213" s="167"/>
      <c r="Q213" s="167"/>
      <c r="R213" s="168"/>
      <c r="S213" s="168"/>
      <c r="T213" s="168"/>
      <c r="U213" s="154"/>
      <c r="V213" s="154"/>
      <c r="W213" s="154"/>
      <c r="X213" s="154"/>
      <c r="Y213" s="154"/>
      <c r="Z213" s="154"/>
      <c r="AA213" s="154"/>
      <c r="AB213" s="154"/>
      <c r="AC213" s="154"/>
      <c r="AD213" s="154"/>
      <c r="AE213" s="154"/>
      <c r="AF213" s="154"/>
      <c r="AG213" s="154"/>
      <c r="AH213" s="154"/>
      <c r="AI213" s="154"/>
      <c r="AJ213" s="154"/>
      <c r="AK213" s="154"/>
      <c r="AL213" s="154"/>
      <c r="AM213" s="154"/>
      <c r="AN213" s="154"/>
      <c r="AO213" s="154"/>
      <c r="AP213" s="154"/>
      <c r="AQ213" s="154"/>
      <c r="AR213" s="154"/>
      <c r="AS213" s="154"/>
      <c r="AT213" s="154"/>
      <c r="AU213" s="154"/>
      <c r="AV213" s="154"/>
      <c r="AW213" s="154"/>
      <c r="AX213" s="154"/>
      <c r="AY213" s="154"/>
      <c r="AZ213" s="154"/>
      <c r="BA213" s="154"/>
      <c r="BB213" s="154"/>
      <c r="BC213" s="154"/>
      <c r="BD213" s="154"/>
      <c r="BE213" s="154"/>
      <c r="BF213" s="154"/>
      <c r="BG213" s="154"/>
      <c r="BH213" s="154"/>
      <c r="BI213" s="154"/>
      <c r="BJ213" s="154"/>
      <c r="BK213" s="154"/>
      <c r="BL213" s="154"/>
      <c r="BM213" s="154"/>
      <c r="BN213" s="154"/>
      <c r="BO213" s="154"/>
      <c r="BP213" s="154"/>
      <c r="BQ213" s="154"/>
      <c r="BR213" s="154"/>
      <c r="BS213" s="154"/>
      <c r="BT213" s="154"/>
      <c r="BU213" s="154"/>
      <c r="BV213" s="154"/>
      <c r="BW213" s="154"/>
      <c r="BX213" s="154"/>
      <c r="BY213" s="154"/>
      <c r="BZ213" s="154"/>
      <c r="CA213" s="154"/>
      <c r="CB213" s="154"/>
      <c r="CC213" s="154"/>
      <c r="CD213" s="154"/>
      <c r="CE213" s="154"/>
      <c r="CF213" s="154"/>
      <c r="CG213" s="154"/>
      <c r="CH213" s="154"/>
      <c r="CI213" s="154"/>
      <c r="CJ213" s="154"/>
      <c r="CK213" s="154"/>
      <c r="CL213" s="154"/>
      <c r="CM213" s="154"/>
      <c r="CN213" s="154"/>
      <c r="CO213" s="154"/>
      <c r="CP213" s="154"/>
      <c r="CQ213" s="154"/>
      <c r="CR213" s="154"/>
      <c r="CS213" s="154"/>
      <c r="CT213" s="154"/>
      <c r="CU213" s="154"/>
      <c r="CV213" s="154"/>
      <c r="CW213" s="154"/>
      <c r="CX213" s="154"/>
      <c r="CY213" s="154"/>
      <c r="CZ213" s="154"/>
      <c r="DA213" s="154"/>
      <c r="DB213" s="154"/>
      <c r="DC213" s="154"/>
      <c r="DD213" s="154"/>
      <c r="DE213" s="154"/>
      <c r="DF213" s="154"/>
      <c r="DG213" s="154"/>
      <c r="DH213" s="154"/>
      <c r="DI213" s="154"/>
      <c r="DJ213" s="154"/>
      <c r="DK213" s="154"/>
      <c r="DL213" s="154"/>
      <c r="DM213" s="154"/>
      <c r="DN213" s="154"/>
      <c r="DO213" s="154"/>
      <c r="DP213" s="154"/>
      <c r="DQ213" s="154"/>
      <c r="DR213" s="154"/>
      <c r="DS213" s="154"/>
      <c r="DT213" s="154"/>
      <c r="DU213" s="154"/>
      <c r="DV213" s="154"/>
      <c r="DW213" s="154"/>
      <c r="DX213" s="154"/>
      <c r="DY213" s="154"/>
      <c r="DZ213" s="154"/>
      <c r="EA213" s="154"/>
      <c r="EB213" s="154"/>
      <c r="EC213" s="154"/>
      <c r="ED213" s="154"/>
      <c r="EE213" s="154"/>
      <c r="EF213" s="154"/>
      <c r="EG213" s="154"/>
      <c r="EH213" s="154"/>
      <c r="EI213" s="154"/>
      <c r="EJ213" s="154"/>
      <c r="EK213" s="154"/>
      <c r="EL213" s="154"/>
      <c r="EM213" s="154"/>
      <c r="EN213" s="154"/>
      <c r="EO213" s="154"/>
      <c r="EP213" s="154"/>
      <c r="EQ213" s="154"/>
      <c r="ER213" s="154"/>
      <c r="ES213" s="154"/>
      <c r="ET213" s="154"/>
      <c r="EU213" s="154"/>
      <c r="EV213" s="154"/>
      <c r="EW213" s="154"/>
      <c r="EX213" s="154"/>
      <c r="EY213" s="154"/>
      <c r="EZ213" s="154"/>
      <c r="FA213" s="154"/>
      <c r="FB213" s="154"/>
      <c r="FC213" s="154"/>
      <c r="FD213" s="154"/>
      <c r="FE213" s="154"/>
      <c r="FF213" s="154"/>
      <c r="FG213" s="154"/>
      <c r="FH213" s="154"/>
      <c r="FI213" s="154"/>
      <c r="FJ213" s="154"/>
      <c r="FK213" s="154"/>
      <c r="FL213" s="154"/>
      <c r="FM213" s="154"/>
      <c r="FN213" s="154"/>
      <c r="FO213" s="154"/>
      <c r="FP213" s="154"/>
      <c r="FQ213" s="154"/>
      <c r="FR213" s="154"/>
      <c r="FS213" s="154"/>
      <c r="FT213" s="154"/>
      <c r="FU213" s="154"/>
      <c r="FV213" s="154"/>
      <c r="FW213" s="154"/>
      <c r="FX213" s="154"/>
      <c r="FY213" s="154"/>
      <c r="FZ213" s="154"/>
      <c r="GA213" s="154"/>
      <c r="GB213" s="154"/>
      <c r="GC213" s="154"/>
      <c r="GD213" s="154"/>
      <c r="GE213" s="154"/>
      <c r="GF213" s="154"/>
      <c r="GG213" s="154"/>
      <c r="GH213" s="154"/>
      <c r="GI213" s="154"/>
      <c r="GJ213" s="154"/>
      <c r="GK213" s="154"/>
      <c r="GL213" s="154"/>
      <c r="GM213" s="154"/>
      <c r="GN213" s="154"/>
      <c r="GO213" s="154"/>
      <c r="GP213" s="154"/>
      <c r="GQ213" s="154"/>
      <c r="GR213" s="154"/>
      <c r="GS213" s="154"/>
      <c r="GT213" s="154"/>
      <c r="GU213" s="154"/>
      <c r="GV213" s="154"/>
      <c r="GW213" s="154"/>
      <c r="GX213" s="154"/>
      <c r="GY213" s="154"/>
      <c r="GZ213" s="154"/>
      <c r="HA213" s="154"/>
      <c r="HB213" s="154"/>
      <c r="HC213" s="154"/>
      <c r="HD213" s="154"/>
      <c r="HE213" s="154"/>
      <c r="HF213" s="154"/>
      <c r="HG213" s="154"/>
      <c r="HH213" s="154"/>
      <c r="HI213" s="154"/>
      <c r="HJ213" s="154"/>
      <c r="HK213" s="154"/>
      <c r="HL213" s="154"/>
      <c r="HM213" s="154"/>
      <c r="HN213" s="154"/>
      <c r="HO213" s="154"/>
      <c r="HP213" s="154"/>
      <c r="HQ213" s="154"/>
      <c r="HR213" s="154"/>
      <c r="HS213" s="154"/>
      <c r="HT213" s="154"/>
      <c r="HU213" s="154"/>
      <c r="HV213" s="154"/>
      <c r="HW213" s="154"/>
      <c r="HX213" s="154"/>
      <c r="HY213" s="154"/>
      <c r="HZ213" s="154"/>
      <c r="IA213" s="154"/>
      <c r="IB213" s="154"/>
      <c r="IC213" s="154"/>
      <c r="ID213" s="154"/>
      <c r="IE213" s="154"/>
      <c r="IF213" s="154"/>
      <c r="IG213" s="154"/>
      <c r="IH213" s="154"/>
      <c r="II213" s="154"/>
      <c r="IJ213" s="154"/>
      <c r="IK213" s="154"/>
      <c r="IL213" s="154"/>
      <c r="IM213" s="154"/>
      <c r="IN213" s="154"/>
      <c r="IO213" s="154"/>
      <c r="IP213" s="154"/>
      <c r="IQ213" s="154"/>
      <c r="IR213" s="154"/>
      <c r="IS213" s="154"/>
      <c r="IT213" s="154"/>
      <c r="IU213" s="154"/>
      <c r="IV213" s="154"/>
      <c r="IW213" s="154"/>
    </row>
    <row r="214" customFormat="false" ht="15" hidden="false" customHeight="false" outlineLevel="0" collapsed="false">
      <c r="A214" s="108"/>
      <c r="B214" s="109"/>
      <c r="C214" s="28"/>
      <c r="D214" s="100"/>
      <c r="E214" s="100"/>
      <c r="F214" s="110"/>
      <c r="G214" s="110"/>
      <c r="H214" s="110"/>
      <c r="I214" s="110"/>
      <c r="J214" s="110"/>
      <c r="K214" s="110"/>
      <c r="L214" s="110"/>
      <c r="M214" s="110"/>
      <c r="N214" s="110"/>
      <c r="O214" s="110"/>
      <c r="P214" s="110"/>
      <c r="Q214" s="110"/>
      <c r="R214" s="107"/>
      <c r="S214" s="107"/>
      <c r="T214" s="107"/>
    </row>
    <row r="215" customFormat="false" ht="15.75" hidden="false" customHeight="false" outlineLevel="0" collapsed="false">
      <c r="A215" s="146"/>
      <c r="B215" s="147" t="s">
        <v>189</v>
      </c>
      <c r="C215" s="148"/>
      <c r="D215" s="100"/>
      <c r="E215" s="100"/>
      <c r="F215" s="110"/>
      <c r="G215" s="110"/>
      <c r="H215" s="110"/>
      <c r="I215" s="110"/>
      <c r="J215" s="110"/>
      <c r="K215" s="110"/>
      <c r="L215" s="110"/>
      <c r="M215" s="110"/>
      <c r="N215" s="110"/>
      <c r="O215" s="110"/>
      <c r="P215" s="110"/>
      <c r="Q215" s="110"/>
      <c r="R215" s="107"/>
      <c r="S215" s="107"/>
      <c r="T215" s="107"/>
    </row>
    <row r="216" customFormat="false" ht="15" hidden="false" customHeight="false" outlineLevel="0" collapsed="false">
      <c r="A216" s="169" t="s">
        <v>190</v>
      </c>
      <c r="B216" s="118" t="n">
        <v>52502000</v>
      </c>
      <c r="C216" s="96" t="s">
        <v>191</v>
      </c>
      <c r="D216" s="120" t="n">
        <v>54996</v>
      </c>
      <c r="E216" s="120" t="n">
        <v>74818</v>
      </c>
      <c r="F216" s="170" t="n">
        <v>24704</v>
      </c>
      <c r="G216" s="170" t="n">
        <v>24704</v>
      </c>
      <c r="H216" s="170" t="n">
        <v>24704</v>
      </c>
      <c r="I216" s="170" t="n">
        <v>24704</v>
      </c>
      <c r="J216" s="170" t="n">
        <v>24704</v>
      </c>
      <c r="K216" s="170" t="n">
        <v>24704</v>
      </c>
      <c r="L216" s="170" t="n">
        <v>24704</v>
      </c>
      <c r="M216" s="170" t="n">
        <v>24704</v>
      </c>
      <c r="N216" s="170" t="n">
        <v>24704</v>
      </c>
      <c r="O216" s="170" t="n">
        <v>24704</v>
      </c>
      <c r="P216" s="170" t="n">
        <v>24704</v>
      </c>
      <c r="Q216" s="170" t="n">
        <v>24704</v>
      </c>
      <c r="R216" s="81" t="n">
        <f aca="false">SUM(F216:Q216)</f>
        <v>296448</v>
      </c>
      <c r="S216" s="120" t="n">
        <f aca="false">ROUND(R216*1.05,0)</f>
        <v>311270</v>
      </c>
      <c r="T216" s="120" t="n">
        <f aca="false">ROUND(S216*1.05,0)</f>
        <v>326834</v>
      </c>
      <c r="U216" s="96"/>
      <c r="V216" s="96"/>
      <c r="W216" s="96"/>
      <c r="X216" s="96"/>
      <c r="Y216" s="96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6"/>
      <c r="AM216" s="96"/>
      <c r="AN216" s="96"/>
      <c r="AO216" s="96"/>
      <c r="AP216" s="96"/>
      <c r="AQ216" s="96"/>
      <c r="AR216" s="96"/>
      <c r="AS216" s="96"/>
      <c r="AT216" s="96"/>
      <c r="AU216" s="96"/>
      <c r="AV216" s="96"/>
      <c r="AW216" s="96"/>
      <c r="AX216" s="96"/>
      <c r="AY216" s="96"/>
      <c r="AZ216" s="96"/>
      <c r="BA216" s="96"/>
      <c r="BB216" s="96"/>
      <c r="BC216" s="96"/>
      <c r="BD216" s="96"/>
      <c r="BE216" s="96"/>
      <c r="BF216" s="96"/>
      <c r="BG216" s="96"/>
      <c r="BH216" s="96"/>
      <c r="BI216" s="96"/>
      <c r="BJ216" s="96"/>
      <c r="BK216" s="96"/>
      <c r="BL216" s="96"/>
      <c r="BM216" s="96"/>
      <c r="BN216" s="96"/>
      <c r="BO216" s="96"/>
      <c r="BP216" s="96"/>
      <c r="BQ216" s="96"/>
      <c r="BR216" s="96"/>
      <c r="BS216" s="96"/>
      <c r="BT216" s="96"/>
      <c r="BU216" s="96"/>
      <c r="BV216" s="96"/>
      <c r="BW216" s="96"/>
      <c r="BX216" s="96"/>
      <c r="BY216" s="96"/>
      <c r="BZ216" s="96"/>
      <c r="CA216" s="96"/>
      <c r="CB216" s="96"/>
      <c r="CC216" s="96"/>
      <c r="CD216" s="96"/>
      <c r="CE216" s="96"/>
      <c r="CF216" s="96"/>
      <c r="CG216" s="96"/>
      <c r="CH216" s="96"/>
      <c r="CI216" s="96"/>
      <c r="CJ216" s="96"/>
      <c r="CK216" s="96"/>
      <c r="CL216" s="96"/>
      <c r="CM216" s="96"/>
      <c r="CN216" s="96"/>
      <c r="CO216" s="96"/>
      <c r="CP216" s="96"/>
      <c r="CQ216" s="96"/>
      <c r="CR216" s="96"/>
      <c r="CS216" s="96"/>
      <c r="CT216" s="96"/>
      <c r="CU216" s="96"/>
      <c r="CV216" s="96"/>
      <c r="CW216" s="96"/>
      <c r="CX216" s="96"/>
      <c r="CY216" s="96"/>
      <c r="CZ216" s="96"/>
      <c r="DA216" s="96"/>
      <c r="DB216" s="96"/>
      <c r="DC216" s="96"/>
      <c r="DD216" s="96"/>
      <c r="DE216" s="96"/>
      <c r="DF216" s="96"/>
      <c r="DG216" s="96"/>
      <c r="DH216" s="96"/>
      <c r="DI216" s="96"/>
      <c r="DJ216" s="96"/>
      <c r="DK216" s="96"/>
      <c r="DL216" s="96"/>
      <c r="DM216" s="96"/>
      <c r="DN216" s="96"/>
      <c r="DO216" s="96"/>
      <c r="DP216" s="96"/>
      <c r="DQ216" s="96"/>
      <c r="DR216" s="96"/>
      <c r="DS216" s="96"/>
      <c r="DT216" s="96"/>
      <c r="DU216" s="96"/>
      <c r="DV216" s="96"/>
      <c r="DW216" s="96"/>
      <c r="DX216" s="96"/>
      <c r="DY216" s="96"/>
      <c r="DZ216" s="96"/>
      <c r="EA216" s="96"/>
      <c r="EB216" s="96"/>
      <c r="EC216" s="96"/>
      <c r="ED216" s="96"/>
      <c r="EE216" s="96"/>
      <c r="EF216" s="96"/>
      <c r="EG216" s="96"/>
      <c r="EH216" s="96"/>
      <c r="EI216" s="96"/>
      <c r="EJ216" s="96"/>
      <c r="EK216" s="96"/>
      <c r="EL216" s="96"/>
      <c r="EM216" s="96"/>
      <c r="EN216" s="96"/>
      <c r="EO216" s="96"/>
      <c r="EP216" s="96"/>
      <c r="EQ216" s="96"/>
      <c r="ER216" s="96"/>
      <c r="ES216" s="96"/>
      <c r="ET216" s="96"/>
      <c r="EU216" s="96"/>
      <c r="EV216" s="96"/>
      <c r="EW216" s="96"/>
      <c r="EX216" s="96"/>
      <c r="EY216" s="96"/>
      <c r="EZ216" s="96"/>
      <c r="FA216" s="96"/>
      <c r="FB216" s="96"/>
      <c r="FC216" s="96"/>
      <c r="FD216" s="96"/>
      <c r="FE216" s="96"/>
      <c r="FF216" s="96"/>
      <c r="FG216" s="96"/>
      <c r="FH216" s="96"/>
      <c r="FI216" s="96"/>
      <c r="FJ216" s="96"/>
      <c r="FK216" s="96"/>
      <c r="FL216" s="96"/>
      <c r="FM216" s="96"/>
      <c r="FN216" s="96"/>
      <c r="FO216" s="96"/>
      <c r="FP216" s="96"/>
      <c r="FQ216" s="96"/>
      <c r="FR216" s="96"/>
      <c r="FS216" s="96"/>
      <c r="FT216" s="96"/>
      <c r="FU216" s="96"/>
      <c r="FV216" s="96"/>
      <c r="FW216" s="96"/>
      <c r="FX216" s="96"/>
      <c r="FY216" s="96"/>
      <c r="FZ216" s="96"/>
      <c r="GA216" s="96"/>
      <c r="GB216" s="96"/>
      <c r="GC216" s="96"/>
      <c r="GD216" s="96"/>
      <c r="GE216" s="96"/>
      <c r="GF216" s="96"/>
      <c r="GG216" s="96"/>
      <c r="GH216" s="96"/>
      <c r="GI216" s="96"/>
      <c r="GJ216" s="96"/>
      <c r="GK216" s="96"/>
      <c r="GL216" s="96"/>
      <c r="GM216" s="96"/>
      <c r="GN216" s="96"/>
      <c r="GO216" s="96"/>
      <c r="GP216" s="96"/>
      <c r="GQ216" s="96"/>
      <c r="GR216" s="96"/>
      <c r="GS216" s="96"/>
      <c r="GT216" s="96"/>
      <c r="GU216" s="96"/>
      <c r="GV216" s="96"/>
      <c r="GW216" s="96"/>
      <c r="GX216" s="96"/>
      <c r="GY216" s="96"/>
      <c r="GZ216" s="96"/>
      <c r="HA216" s="96"/>
      <c r="HB216" s="96"/>
      <c r="HC216" s="96"/>
      <c r="HD216" s="96"/>
      <c r="HE216" s="96"/>
      <c r="HF216" s="96"/>
      <c r="HG216" s="96"/>
      <c r="HH216" s="96"/>
      <c r="HI216" s="96"/>
      <c r="HJ216" s="96"/>
      <c r="HK216" s="96"/>
      <c r="HL216" s="96"/>
      <c r="HM216" s="96"/>
      <c r="HN216" s="96"/>
      <c r="HO216" s="96"/>
      <c r="HP216" s="96"/>
      <c r="HQ216" s="96"/>
      <c r="HR216" s="96"/>
      <c r="HS216" s="96"/>
      <c r="HT216" s="96"/>
      <c r="HU216" s="96"/>
      <c r="HV216" s="96"/>
      <c r="HW216" s="96"/>
      <c r="HX216" s="96"/>
      <c r="HY216" s="96"/>
      <c r="HZ216" s="96"/>
      <c r="IA216" s="96"/>
      <c r="IB216" s="96"/>
      <c r="IC216" s="96"/>
      <c r="ID216" s="96"/>
      <c r="IE216" s="96"/>
      <c r="IF216" s="96"/>
      <c r="IG216" s="96"/>
      <c r="IH216" s="96"/>
      <c r="II216" s="96"/>
      <c r="IJ216" s="96"/>
      <c r="IK216" s="96"/>
      <c r="IL216" s="96"/>
      <c r="IM216" s="96"/>
      <c r="IN216" s="96"/>
      <c r="IO216" s="96"/>
      <c r="IP216" s="96"/>
      <c r="IQ216" s="96"/>
      <c r="IR216" s="96"/>
      <c r="IS216" s="96"/>
      <c r="IT216" s="96"/>
      <c r="IU216" s="96"/>
      <c r="IV216" s="96"/>
      <c r="IW216" s="96"/>
    </row>
    <row r="217" customFormat="false" ht="15" hidden="false" customHeight="false" outlineLevel="0" collapsed="false">
      <c r="A217" s="169" t="n">
        <v>810</v>
      </c>
      <c r="B217" s="118" t="n">
        <v>52502500</v>
      </c>
      <c r="C217" s="96" t="s">
        <v>192</v>
      </c>
      <c r="D217" s="120" t="n">
        <v>75000</v>
      </c>
      <c r="E217" s="120" t="n">
        <v>203520</v>
      </c>
      <c r="F217" s="170" t="n">
        <v>16960</v>
      </c>
      <c r="G217" s="170" t="n">
        <v>16960</v>
      </c>
      <c r="H217" s="170" t="n">
        <v>16960</v>
      </c>
      <c r="I217" s="170" t="n">
        <v>16960</v>
      </c>
      <c r="J217" s="170" t="n">
        <v>16960</v>
      </c>
      <c r="K217" s="170" t="n">
        <v>16960</v>
      </c>
      <c r="L217" s="170" t="n">
        <v>16960</v>
      </c>
      <c r="M217" s="170" t="n">
        <v>16960</v>
      </c>
      <c r="N217" s="170" t="n">
        <v>16960</v>
      </c>
      <c r="O217" s="170" t="n">
        <v>16960</v>
      </c>
      <c r="P217" s="170" t="n">
        <v>16960</v>
      </c>
      <c r="Q217" s="170" t="n">
        <v>16960</v>
      </c>
      <c r="R217" s="81" t="n">
        <f aca="false">SUM(F217:Q217)</f>
        <v>203520</v>
      </c>
      <c r="S217" s="120" t="n">
        <f aca="false">ROUND(R217*1.05,0)</f>
        <v>213696</v>
      </c>
      <c r="T217" s="120" t="n">
        <f aca="false">ROUND(S217*1.05,0)</f>
        <v>224381</v>
      </c>
      <c r="U217" s="96"/>
      <c r="V217" s="96"/>
      <c r="W217" s="96"/>
      <c r="X217" s="96"/>
      <c r="Y217" s="96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6"/>
      <c r="AM217" s="96"/>
      <c r="AN217" s="96"/>
      <c r="AO217" s="96"/>
      <c r="AP217" s="96"/>
      <c r="AQ217" s="96"/>
      <c r="AR217" s="96"/>
      <c r="AS217" s="96"/>
      <c r="AT217" s="96"/>
      <c r="AU217" s="96"/>
      <c r="AV217" s="96"/>
      <c r="AW217" s="96"/>
      <c r="AX217" s="96"/>
      <c r="AY217" s="96"/>
      <c r="AZ217" s="96"/>
      <c r="BA217" s="96"/>
      <c r="BB217" s="96"/>
      <c r="BC217" s="96"/>
      <c r="BD217" s="96"/>
      <c r="BE217" s="96"/>
      <c r="BF217" s="96"/>
      <c r="BG217" s="96"/>
      <c r="BH217" s="96"/>
      <c r="BI217" s="96"/>
      <c r="BJ217" s="96"/>
      <c r="BK217" s="96"/>
      <c r="BL217" s="96"/>
      <c r="BM217" s="96"/>
      <c r="BN217" s="96"/>
      <c r="BO217" s="96"/>
      <c r="BP217" s="96"/>
      <c r="BQ217" s="96"/>
      <c r="BR217" s="96"/>
      <c r="BS217" s="96"/>
      <c r="BT217" s="96"/>
      <c r="BU217" s="96"/>
      <c r="BV217" s="96"/>
      <c r="BW217" s="96"/>
      <c r="BX217" s="96"/>
      <c r="BY217" s="96"/>
      <c r="BZ217" s="96"/>
      <c r="CA217" s="96"/>
      <c r="CB217" s="96"/>
      <c r="CC217" s="96"/>
      <c r="CD217" s="96"/>
      <c r="CE217" s="96"/>
      <c r="CF217" s="96"/>
      <c r="CG217" s="96"/>
      <c r="CH217" s="96"/>
      <c r="CI217" s="96"/>
      <c r="CJ217" s="96"/>
      <c r="CK217" s="96"/>
      <c r="CL217" s="96"/>
      <c r="CM217" s="96"/>
      <c r="CN217" s="96"/>
      <c r="CO217" s="96"/>
      <c r="CP217" s="96"/>
      <c r="CQ217" s="96"/>
      <c r="CR217" s="96"/>
      <c r="CS217" s="96"/>
      <c r="CT217" s="96"/>
      <c r="CU217" s="96"/>
      <c r="CV217" s="96"/>
      <c r="CW217" s="96"/>
      <c r="CX217" s="96"/>
      <c r="CY217" s="96"/>
      <c r="CZ217" s="96"/>
      <c r="DA217" s="96"/>
      <c r="DB217" s="96"/>
      <c r="DC217" s="96"/>
      <c r="DD217" s="96"/>
      <c r="DE217" s="96"/>
      <c r="DF217" s="96"/>
      <c r="DG217" s="96"/>
      <c r="DH217" s="96"/>
      <c r="DI217" s="96"/>
      <c r="DJ217" s="96"/>
      <c r="DK217" s="96"/>
      <c r="DL217" s="96"/>
      <c r="DM217" s="96"/>
      <c r="DN217" s="96"/>
      <c r="DO217" s="96"/>
      <c r="DP217" s="96"/>
      <c r="DQ217" s="96"/>
      <c r="DR217" s="96"/>
      <c r="DS217" s="96"/>
      <c r="DT217" s="96"/>
      <c r="DU217" s="96"/>
      <c r="DV217" s="96"/>
      <c r="DW217" s="96"/>
      <c r="DX217" s="96"/>
      <c r="DY217" s="96"/>
      <c r="DZ217" s="96"/>
      <c r="EA217" s="96"/>
      <c r="EB217" s="96"/>
      <c r="EC217" s="96"/>
      <c r="ED217" s="96"/>
      <c r="EE217" s="96"/>
      <c r="EF217" s="96"/>
      <c r="EG217" s="96"/>
      <c r="EH217" s="96"/>
      <c r="EI217" s="96"/>
      <c r="EJ217" s="96"/>
      <c r="EK217" s="96"/>
      <c r="EL217" s="96"/>
      <c r="EM217" s="96"/>
      <c r="EN217" s="96"/>
      <c r="EO217" s="96"/>
      <c r="EP217" s="96"/>
      <c r="EQ217" s="96"/>
      <c r="ER217" s="96"/>
      <c r="ES217" s="96"/>
      <c r="ET217" s="96"/>
      <c r="EU217" s="96"/>
      <c r="EV217" s="96"/>
      <c r="EW217" s="96"/>
      <c r="EX217" s="96"/>
      <c r="EY217" s="96"/>
      <c r="EZ217" s="96"/>
      <c r="FA217" s="96"/>
      <c r="FB217" s="96"/>
      <c r="FC217" s="96"/>
      <c r="FD217" s="96"/>
      <c r="FE217" s="96"/>
      <c r="FF217" s="96"/>
      <c r="FG217" s="96"/>
      <c r="FH217" s="96"/>
      <c r="FI217" s="96"/>
      <c r="FJ217" s="96"/>
      <c r="FK217" s="96"/>
      <c r="FL217" s="96"/>
      <c r="FM217" s="96"/>
      <c r="FN217" s="96"/>
      <c r="FO217" s="96"/>
      <c r="FP217" s="96"/>
      <c r="FQ217" s="96"/>
      <c r="FR217" s="96"/>
      <c r="FS217" s="96"/>
      <c r="FT217" s="96"/>
      <c r="FU217" s="96"/>
      <c r="FV217" s="96"/>
      <c r="FW217" s="96"/>
      <c r="FX217" s="96"/>
      <c r="FY217" s="96"/>
      <c r="FZ217" s="96"/>
      <c r="GA217" s="96"/>
      <c r="GB217" s="96"/>
      <c r="GC217" s="96"/>
      <c r="GD217" s="96"/>
      <c r="GE217" s="96"/>
      <c r="GF217" s="96"/>
      <c r="GG217" s="96"/>
      <c r="GH217" s="96"/>
      <c r="GI217" s="96"/>
      <c r="GJ217" s="96"/>
      <c r="GK217" s="96"/>
      <c r="GL217" s="96"/>
      <c r="GM217" s="96"/>
      <c r="GN217" s="96"/>
      <c r="GO217" s="96"/>
      <c r="GP217" s="96"/>
      <c r="GQ217" s="96"/>
      <c r="GR217" s="96"/>
      <c r="GS217" s="96"/>
      <c r="GT217" s="96"/>
      <c r="GU217" s="96"/>
      <c r="GV217" s="96"/>
      <c r="GW217" s="96"/>
      <c r="GX217" s="96"/>
      <c r="GY217" s="96"/>
      <c r="GZ217" s="96"/>
      <c r="HA217" s="96"/>
      <c r="HB217" s="96"/>
      <c r="HC217" s="96"/>
      <c r="HD217" s="96"/>
      <c r="HE217" s="96"/>
      <c r="HF217" s="96"/>
      <c r="HG217" s="96"/>
      <c r="HH217" s="96"/>
      <c r="HI217" s="96"/>
      <c r="HJ217" s="96"/>
      <c r="HK217" s="96"/>
      <c r="HL217" s="96"/>
      <c r="HM217" s="96"/>
      <c r="HN217" s="96"/>
      <c r="HO217" s="96"/>
      <c r="HP217" s="96"/>
      <c r="HQ217" s="96"/>
      <c r="HR217" s="96"/>
      <c r="HS217" s="96"/>
      <c r="HT217" s="96"/>
      <c r="HU217" s="96"/>
      <c r="HV217" s="96"/>
      <c r="HW217" s="96"/>
      <c r="HX217" s="96"/>
      <c r="HY217" s="96"/>
      <c r="HZ217" s="96"/>
      <c r="IA217" s="96"/>
      <c r="IB217" s="96"/>
      <c r="IC217" s="96"/>
      <c r="ID217" s="96"/>
      <c r="IE217" s="96"/>
      <c r="IF217" s="96"/>
      <c r="IG217" s="96"/>
      <c r="IH217" s="96"/>
      <c r="II217" s="96"/>
      <c r="IJ217" s="96"/>
      <c r="IK217" s="96"/>
      <c r="IL217" s="96"/>
      <c r="IM217" s="96"/>
      <c r="IN217" s="96"/>
      <c r="IO217" s="96"/>
      <c r="IP217" s="96"/>
      <c r="IQ217" s="96"/>
      <c r="IR217" s="96"/>
      <c r="IS217" s="96"/>
      <c r="IT217" s="96"/>
      <c r="IU217" s="96"/>
      <c r="IV217" s="96"/>
      <c r="IW217" s="96"/>
    </row>
    <row r="218" customFormat="false" ht="15" hidden="false" customHeight="false" outlineLevel="0" collapsed="false">
      <c r="A218" s="169"/>
      <c r="B218" s="118" t="n">
        <v>52503000</v>
      </c>
      <c r="C218" s="96" t="s">
        <v>193</v>
      </c>
      <c r="D218" s="120" t="n">
        <v>188040</v>
      </c>
      <c r="E218" s="120" t="n">
        <v>372261</v>
      </c>
      <c r="F218" s="170" t="n">
        <v>15670</v>
      </c>
      <c r="G218" s="170" t="n">
        <v>15670</v>
      </c>
      <c r="H218" s="170" t="n">
        <v>15670</v>
      </c>
      <c r="I218" s="170" t="n">
        <v>15670</v>
      </c>
      <c r="J218" s="170" t="n">
        <v>15670</v>
      </c>
      <c r="K218" s="170" t="n">
        <v>15670</v>
      </c>
      <c r="L218" s="170" t="n">
        <v>15670</v>
      </c>
      <c r="M218" s="170" t="n">
        <v>15670</v>
      </c>
      <c r="N218" s="170" t="n">
        <v>15670</v>
      </c>
      <c r="O218" s="170" t="n">
        <v>15670</v>
      </c>
      <c r="P218" s="170" t="n">
        <v>15670</v>
      </c>
      <c r="Q218" s="170" t="n">
        <v>15670</v>
      </c>
      <c r="R218" s="81" t="n">
        <f aca="false">SUM(F218:Q218)</f>
        <v>188040</v>
      </c>
      <c r="S218" s="133" t="n">
        <v>194000</v>
      </c>
      <c r="T218" s="133" t="n">
        <v>199000</v>
      </c>
      <c r="U218" s="96"/>
      <c r="V218" s="96"/>
      <c r="W218" s="96"/>
      <c r="X218" s="96"/>
      <c r="Y218" s="96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6"/>
      <c r="AM218" s="96"/>
      <c r="AN218" s="96"/>
      <c r="AO218" s="96"/>
      <c r="AP218" s="96"/>
      <c r="AQ218" s="96"/>
      <c r="AR218" s="96"/>
      <c r="AS218" s="96"/>
      <c r="AT218" s="96"/>
      <c r="AU218" s="96"/>
      <c r="AV218" s="96"/>
      <c r="AW218" s="96"/>
      <c r="AX218" s="96"/>
      <c r="AY218" s="96"/>
      <c r="AZ218" s="96"/>
      <c r="BA218" s="96"/>
      <c r="BB218" s="96"/>
      <c r="BC218" s="96"/>
      <c r="BD218" s="96"/>
      <c r="BE218" s="96"/>
      <c r="BF218" s="96"/>
      <c r="BG218" s="96"/>
      <c r="BH218" s="96"/>
      <c r="BI218" s="96"/>
      <c r="BJ218" s="96"/>
      <c r="BK218" s="96"/>
      <c r="BL218" s="96"/>
      <c r="BM218" s="96"/>
      <c r="BN218" s="96"/>
      <c r="BO218" s="96"/>
      <c r="BP218" s="96"/>
      <c r="BQ218" s="96"/>
      <c r="BR218" s="96"/>
      <c r="BS218" s="96"/>
      <c r="BT218" s="96"/>
      <c r="BU218" s="96"/>
      <c r="BV218" s="96"/>
      <c r="BW218" s="96"/>
      <c r="BX218" s="96"/>
      <c r="BY218" s="96"/>
      <c r="BZ218" s="96"/>
      <c r="CA218" s="96"/>
      <c r="CB218" s="96"/>
      <c r="CC218" s="96"/>
      <c r="CD218" s="96"/>
      <c r="CE218" s="96"/>
      <c r="CF218" s="96"/>
      <c r="CG218" s="96"/>
      <c r="CH218" s="96"/>
      <c r="CI218" s="96"/>
      <c r="CJ218" s="96"/>
      <c r="CK218" s="96"/>
      <c r="CL218" s="96"/>
      <c r="CM218" s="96"/>
      <c r="CN218" s="96"/>
      <c r="CO218" s="96"/>
      <c r="CP218" s="96"/>
      <c r="CQ218" s="96"/>
      <c r="CR218" s="96"/>
      <c r="CS218" s="96"/>
      <c r="CT218" s="96"/>
      <c r="CU218" s="96"/>
      <c r="CV218" s="96"/>
      <c r="CW218" s="96"/>
      <c r="CX218" s="96"/>
      <c r="CY218" s="96"/>
      <c r="CZ218" s="96"/>
      <c r="DA218" s="96"/>
      <c r="DB218" s="96"/>
      <c r="DC218" s="96"/>
      <c r="DD218" s="96"/>
      <c r="DE218" s="96"/>
      <c r="DF218" s="96"/>
      <c r="DG218" s="96"/>
      <c r="DH218" s="96"/>
      <c r="DI218" s="96"/>
      <c r="DJ218" s="96"/>
      <c r="DK218" s="96"/>
      <c r="DL218" s="96"/>
      <c r="DM218" s="96"/>
      <c r="DN218" s="96"/>
      <c r="DO218" s="96"/>
      <c r="DP218" s="96"/>
      <c r="DQ218" s="96"/>
      <c r="DR218" s="96"/>
      <c r="DS218" s="96"/>
      <c r="DT218" s="96"/>
      <c r="DU218" s="96"/>
      <c r="DV218" s="96"/>
      <c r="DW218" s="96"/>
      <c r="DX218" s="96"/>
      <c r="DY218" s="96"/>
      <c r="DZ218" s="96"/>
      <c r="EA218" s="96"/>
      <c r="EB218" s="96"/>
      <c r="EC218" s="96"/>
      <c r="ED218" s="96"/>
      <c r="EE218" s="96"/>
      <c r="EF218" s="96"/>
      <c r="EG218" s="96"/>
      <c r="EH218" s="96"/>
      <c r="EI218" s="96"/>
      <c r="EJ218" s="96"/>
      <c r="EK218" s="96"/>
      <c r="EL218" s="96"/>
      <c r="EM218" s="96"/>
      <c r="EN218" s="96"/>
      <c r="EO218" s="96"/>
      <c r="EP218" s="96"/>
      <c r="EQ218" s="96"/>
      <c r="ER218" s="96"/>
      <c r="ES218" s="96"/>
      <c r="ET218" s="96"/>
      <c r="EU218" s="96"/>
      <c r="EV218" s="96"/>
      <c r="EW218" s="96"/>
      <c r="EX218" s="96"/>
      <c r="EY218" s="96"/>
      <c r="EZ218" s="96"/>
      <c r="FA218" s="96"/>
      <c r="FB218" s="96"/>
      <c r="FC218" s="96"/>
      <c r="FD218" s="96"/>
      <c r="FE218" s="96"/>
      <c r="FF218" s="96"/>
      <c r="FG218" s="96"/>
      <c r="FH218" s="96"/>
      <c r="FI218" s="96"/>
      <c r="FJ218" s="96"/>
      <c r="FK218" s="96"/>
      <c r="FL218" s="96"/>
      <c r="FM218" s="96"/>
      <c r="FN218" s="96"/>
      <c r="FO218" s="96"/>
      <c r="FP218" s="96"/>
      <c r="FQ218" s="96"/>
      <c r="FR218" s="96"/>
      <c r="FS218" s="96"/>
      <c r="FT218" s="96"/>
      <c r="FU218" s="96"/>
      <c r="FV218" s="96"/>
      <c r="FW218" s="96"/>
      <c r="FX218" s="96"/>
      <c r="FY218" s="96"/>
      <c r="FZ218" s="96"/>
      <c r="GA218" s="96"/>
      <c r="GB218" s="96"/>
      <c r="GC218" s="96"/>
      <c r="GD218" s="96"/>
      <c r="GE218" s="96"/>
      <c r="GF218" s="96"/>
      <c r="GG218" s="96"/>
      <c r="GH218" s="96"/>
      <c r="GI218" s="96"/>
      <c r="GJ218" s="96"/>
      <c r="GK218" s="96"/>
      <c r="GL218" s="96"/>
      <c r="GM218" s="96"/>
      <c r="GN218" s="96"/>
      <c r="GO218" s="96"/>
      <c r="GP218" s="96"/>
      <c r="GQ218" s="96"/>
      <c r="GR218" s="96"/>
      <c r="GS218" s="96"/>
      <c r="GT218" s="96"/>
      <c r="GU218" s="96"/>
      <c r="GV218" s="96"/>
      <c r="GW218" s="96"/>
      <c r="GX218" s="96"/>
      <c r="GY218" s="96"/>
      <c r="GZ218" s="96"/>
      <c r="HA218" s="96"/>
      <c r="HB218" s="96"/>
      <c r="HC218" s="96"/>
      <c r="HD218" s="96"/>
      <c r="HE218" s="96"/>
      <c r="HF218" s="96"/>
      <c r="HG218" s="96"/>
      <c r="HH218" s="96"/>
      <c r="HI218" s="96"/>
      <c r="HJ218" s="96"/>
      <c r="HK218" s="96"/>
      <c r="HL218" s="96"/>
      <c r="HM218" s="96"/>
      <c r="HN218" s="96"/>
      <c r="HO218" s="96"/>
      <c r="HP218" s="96"/>
      <c r="HQ218" s="96"/>
      <c r="HR218" s="96"/>
      <c r="HS218" s="96"/>
      <c r="HT218" s="96"/>
      <c r="HU218" s="96"/>
      <c r="HV218" s="96"/>
      <c r="HW218" s="96"/>
      <c r="HX218" s="96"/>
      <c r="HY218" s="96"/>
      <c r="HZ218" s="96"/>
      <c r="IA218" s="96"/>
      <c r="IB218" s="96"/>
      <c r="IC218" s="96"/>
      <c r="ID218" s="96"/>
      <c r="IE218" s="96"/>
      <c r="IF218" s="96"/>
      <c r="IG218" s="96"/>
      <c r="IH218" s="96"/>
      <c r="II218" s="96"/>
      <c r="IJ218" s="96"/>
      <c r="IK218" s="96"/>
      <c r="IL218" s="96"/>
      <c r="IM218" s="96"/>
      <c r="IN218" s="96"/>
      <c r="IO218" s="96"/>
      <c r="IP218" s="96"/>
      <c r="IQ218" s="96"/>
      <c r="IR218" s="96"/>
      <c r="IS218" s="96"/>
      <c r="IT218" s="96"/>
      <c r="IU218" s="96"/>
      <c r="IV218" s="96"/>
      <c r="IW218" s="96"/>
    </row>
    <row r="219" customFormat="false" ht="15.75" hidden="false" customHeight="false" outlineLevel="0" collapsed="false">
      <c r="A219" s="152"/>
      <c r="B219" s="153"/>
      <c r="C219" s="154" t="s">
        <v>194</v>
      </c>
      <c r="D219" s="155" t="n">
        <f aca="false">SUM(D216:D218)</f>
        <v>318036</v>
      </c>
      <c r="E219" s="155" t="n">
        <f aca="false">SUM(E216:E218)</f>
        <v>650599</v>
      </c>
      <c r="F219" s="162" t="n">
        <f aca="false">SUM(F216:F218)</f>
        <v>57334</v>
      </c>
      <c r="G219" s="162" t="n">
        <f aca="false">SUM(G216:G218)</f>
        <v>57334</v>
      </c>
      <c r="H219" s="162" t="n">
        <f aca="false">SUM(H216:H218)</f>
        <v>57334</v>
      </c>
      <c r="I219" s="162" t="n">
        <f aca="false">SUM(I216:I218)</f>
        <v>57334</v>
      </c>
      <c r="J219" s="162" t="n">
        <f aca="false">SUM(J216:J218)</f>
        <v>57334</v>
      </c>
      <c r="K219" s="162" t="n">
        <f aca="false">SUM(K216:K218)</f>
        <v>57334</v>
      </c>
      <c r="L219" s="162" t="n">
        <f aca="false">SUM(L216:L218)</f>
        <v>57334</v>
      </c>
      <c r="M219" s="162" t="n">
        <f aca="false">SUM(M216:M218)</f>
        <v>57334</v>
      </c>
      <c r="N219" s="162" t="n">
        <f aca="false">SUM(N216:N218)</f>
        <v>57334</v>
      </c>
      <c r="O219" s="162" t="n">
        <f aca="false">SUM(O216:O218)</f>
        <v>57334</v>
      </c>
      <c r="P219" s="162" t="n">
        <f aca="false">SUM(P216:P218)</f>
        <v>57334</v>
      </c>
      <c r="Q219" s="162" t="n">
        <f aca="false">SUM(Q216:Q218)</f>
        <v>57334</v>
      </c>
      <c r="R219" s="164" t="n">
        <f aca="false">SUM(R216:R218)</f>
        <v>688008</v>
      </c>
      <c r="S219" s="164" t="n">
        <f aca="false">SUM(S216:S218)</f>
        <v>718966</v>
      </c>
      <c r="T219" s="164" t="n">
        <f aca="false">SUM(T216:T218)</f>
        <v>750215</v>
      </c>
      <c r="U219" s="154"/>
      <c r="V219" s="154"/>
      <c r="W219" s="154"/>
      <c r="X219" s="154"/>
      <c r="Y219" s="154"/>
      <c r="Z219" s="154"/>
      <c r="AA219" s="154"/>
      <c r="AB219" s="154"/>
      <c r="AC219" s="154"/>
      <c r="AD219" s="154"/>
      <c r="AE219" s="154"/>
      <c r="AF219" s="154"/>
      <c r="AG219" s="154"/>
      <c r="AH219" s="154"/>
      <c r="AI219" s="154"/>
      <c r="AJ219" s="154"/>
      <c r="AK219" s="154"/>
      <c r="AL219" s="154"/>
      <c r="AM219" s="154"/>
      <c r="AN219" s="154"/>
      <c r="AO219" s="154"/>
      <c r="AP219" s="154"/>
      <c r="AQ219" s="154"/>
      <c r="AR219" s="154"/>
      <c r="AS219" s="154"/>
      <c r="AT219" s="154"/>
      <c r="AU219" s="154"/>
      <c r="AV219" s="154"/>
      <c r="AW219" s="154"/>
      <c r="AX219" s="154"/>
      <c r="AY219" s="154"/>
      <c r="AZ219" s="154"/>
      <c r="BA219" s="154"/>
      <c r="BB219" s="154"/>
      <c r="BC219" s="154"/>
      <c r="BD219" s="154"/>
      <c r="BE219" s="154"/>
      <c r="BF219" s="154"/>
      <c r="BG219" s="154"/>
      <c r="BH219" s="154"/>
      <c r="BI219" s="154"/>
      <c r="BJ219" s="154"/>
      <c r="BK219" s="154"/>
      <c r="BL219" s="154"/>
      <c r="BM219" s="154"/>
      <c r="BN219" s="154"/>
      <c r="BO219" s="154"/>
      <c r="BP219" s="154"/>
      <c r="BQ219" s="154"/>
      <c r="BR219" s="154"/>
      <c r="BS219" s="154"/>
      <c r="BT219" s="154"/>
      <c r="BU219" s="154"/>
      <c r="BV219" s="154"/>
      <c r="BW219" s="154"/>
      <c r="BX219" s="154"/>
      <c r="BY219" s="154"/>
      <c r="BZ219" s="154"/>
      <c r="CA219" s="154"/>
      <c r="CB219" s="154"/>
      <c r="CC219" s="154"/>
      <c r="CD219" s="154"/>
      <c r="CE219" s="154"/>
      <c r="CF219" s="154"/>
      <c r="CG219" s="154"/>
      <c r="CH219" s="154"/>
      <c r="CI219" s="154"/>
      <c r="CJ219" s="154"/>
      <c r="CK219" s="154"/>
      <c r="CL219" s="154"/>
      <c r="CM219" s="154"/>
      <c r="CN219" s="154"/>
      <c r="CO219" s="154"/>
      <c r="CP219" s="154"/>
      <c r="CQ219" s="154"/>
      <c r="CR219" s="154"/>
      <c r="CS219" s="154"/>
      <c r="CT219" s="154"/>
      <c r="CU219" s="154"/>
      <c r="CV219" s="154"/>
      <c r="CW219" s="154"/>
      <c r="CX219" s="154"/>
      <c r="CY219" s="154"/>
      <c r="CZ219" s="154"/>
      <c r="DA219" s="154"/>
      <c r="DB219" s="154"/>
      <c r="DC219" s="154"/>
      <c r="DD219" s="154"/>
      <c r="DE219" s="154"/>
      <c r="DF219" s="154"/>
      <c r="DG219" s="154"/>
      <c r="DH219" s="154"/>
      <c r="DI219" s="154"/>
      <c r="DJ219" s="154"/>
      <c r="DK219" s="154"/>
      <c r="DL219" s="154"/>
      <c r="DM219" s="154"/>
      <c r="DN219" s="154"/>
      <c r="DO219" s="154"/>
      <c r="DP219" s="154"/>
      <c r="DQ219" s="154"/>
      <c r="DR219" s="154"/>
      <c r="DS219" s="154"/>
      <c r="DT219" s="154"/>
      <c r="DU219" s="154"/>
      <c r="DV219" s="154"/>
      <c r="DW219" s="154"/>
      <c r="DX219" s="154"/>
      <c r="DY219" s="154"/>
      <c r="DZ219" s="154"/>
      <c r="EA219" s="154"/>
      <c r="EB219" s="154"/>
      <c r="EC219" s="154"/>
      <c r="ED219" s="154"/>
      <c r="EE219" s="154"/>
      <c r="EF219" s="154"/>
      <c r="EG219" s="154"/>
      <c r="EH219" s="154"/>
      <c r="EI219" s="154"/>
      <c r="EJ219" s="154"/>
      <c r="EK219" s="154"/>
      <c r="EL219" s="154"/>
      <c r="EM219" s="154"/>
      <c r="EN219" s="154"/>
      <c r="EO219" s="154"/>
      <c r="EP219" s="154"/>
      <c r="EQ219" s="154"/>
      <c r="ER219" s="154"/>
      <c r="ES219" s="154"/>
      <c r="ET219" s="154"/>
      <c r="EU219" s="154"/>
      <c r="EV219" s="154"/>
      <c r="EW219" s="154"/>
      <c r="EX219" s="154"/>
      <c r="EY219" s="154"/>
      <c r="EZ219" s="154"/>
      <c r="FA219" s="154"/>
      <c r="FB219" s="154"/>
      <c r="FC219" s="154"/>
      <c r="FD219" s="154"/>
      <c r="FE219" s="154"/>
      <c r="FF219" s="154"/>
      <c r="FG219" s="154"/>
      <c r="FH219" s="154"/>
      <c r="FI219" s="154"/>
      <c r="FJ219" s="154"/>
      <c r="FK219" s="154"/>
      <c r="FL219" s="154"/>
      <c r="FM219" s="154"/>
      <c r="FN219" s="154"/>
      <c r="FO219" s="154"/>
      <c r="FP219" s="154"/>
      <c r="FQ219" s="154"/>
      <c r="FR219" s="154"/>
      <c r="FS219" s="154"/>
      <c r="FT219" s="154"/>
      <c r="FU219" s="154"/>
      <c r="FV219" s="154"/>
      <c r="FW219" s="154"/>
      <c r="FX219" s="154"/>
      <c r="FY219" s="154"/>
      <c r="FZ219" s="154"/>
      <c r="GA219" s="154"/>
      <c r="GB219" s="154"/>
      <c r="GC219" s="154"/>
      <c r="GD219" s="154"/>
      <c r="GE219" s="154"/>
      <c r="GF219" s="154"/>
      <c r="GG219" s="154"/>
      <c r="GH219" s="154"/>
      <c r="GI219" s="154"/>
      <c r="GJ219" s="154"/>
      <c r="GK219" s="154"/>
      <c r="GL219" s="154"/>
      <c r="GM219" s="154"/>
      <c r="GN219" s="154"/>
      <c r="GO219" s="154"/>
      <c r="GP219" s="154"/>
      <c r="GQ219" s="154"/>
      <c r="GR219" s="154"/>
      <c r="GS219" s="154"/>
      <c r="GT219" s="154"/>
      <c r="GU219" s="154"/>
      <c r="GV219" s="154"/>
      <c r="GW219" s="154"/>
      <c r="GX219" s="154"/>
      <c r="GY219" s="154"/>
      <c r="GZ219" s="154"/>
      <c r="HA219" s="154"/>
      <c r="HB219" s="154"/>
      <c r="HC219" s="154"/>
      <c r="HD219" s="154"/>
      <c r="HE219" s="154"/>
      <c r="HF219" s="154"/>
      <c r="HG219" s="154"/>
      <c r="HH219" s="154"/>
      <c r="HI219" s="154"/>
      <c r="HJ219" s="154"/>
      <c r="HK219" s="154"/>
      <c r="HL219" s="154"/>
      <c r="HM219" s="154"/>
      <c r="HN219" s="154"/>
      <c r="HO219" s="154"/>
      <c r="HP219" s="154"/>
      <c r="HQ219" s="154"/>
      <c r="HR219" s="154"/>
      <c r="HS219" s="154"/>
      <c r="HT219" s="154"/>
      <c r="HU219" s="154"/>
      <c r="HV219" s="154"/>
      <c r="HW219" s="154"/>
      <c r="HX219" s="154"/>
      <c r="HY219" s="154"/>
      <c r="HZ219" s="154"/>
      <c r="IA219" s="154"/>
      <c r="IB219" s="154"/>
      <c r="IC219" s="154"/>
      <c r="ID219" s="154"/>
      <c r="IE219" s="154"/>
      <c r="IF219" s="154"/>
      <c r="IG219" s="154"/>
      <c r="IH219" s="154"/>
      <c r="II219" s="154"/>
      <c r="IJ219" s="154"/>
      <c r="IK219" s="154"/>
      <c r="IL219" s="154"/>
      <c r="IM219" s="154"/>
      <c r="IN219" s="154"/>
      <c r="IO219" s="154"/>
      <c r="IP219" s="154"/>
      <c r="IQ219" s="154"/>
      <c r="IR219" s="154"/>
      <c r="IS219" s="154"/>
      <c r="IT219" s="154"/>
      <c r="IU219" s="154"/>
      <c r="IV219" s="154"/>
      <c r="IW219" s="154"/>
    </row>
    <row r="220" customFormat="false" ht="15" hidden="false" customHeight="false" outlineLevel="0" collapsed="false">
      <c r="A220" s="108"/>
      <c r="B220" s="109"/>
      <c r="D220" s="81"/>
      <c r="E220" s="81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107"/>
      <c r="S220" s="107"/>
      <c r="T220" s="107"/>
    </row>
    <row r="221" customFormat="false" ht="15" hidden="false" customHeight="false" outlineLevel="0" collapsed="false">
      <c r="A221" s="136"/>
      <c r="B221" s="137"/>
      <c r="C221" s="138"/>
      <c r="D221" s="139"/>
      <c r="E221" s="139"/>
      <c r="F221" s="138"/>
      <c r="G221" s="138"/>
      <c r="H221" s="138"/>
      <c r="I221" s="138"/>
      <c r="J221" s="138"/>
      <c r="K221" s="138"/>
      <c r="L221" s="138"/>
      <c r="M221" s="138"/>
      <c r="N221" s="138"/>
      <c r="O221" s="138"/>
      <c r="P221" s="138"/>
      <c r="Q221" s="138"/>
      <c r="R221" s="140"/>
      <c r="S221" s="140"/>
      <c r="T221" s="140"/>
      <c r="U221" s="138"/>
      <c r="V221" s="138"/>
      <c r="W221" s="138"/>
      <c r="X221" s="138"/>
      <c r="Y221" s="138"/>
      <c r="Z221" s="138"/>
      <c r="AA221" s="138"/>
      <c r="AB221" s="138"/>
      <c r="AC221" s="138"/>
      <c r="AD221" s="138"/>
      <c r="AE221" s="138"/>
      <c r="AF221" s="138"/>
      <c r="AG221" s="138"/>
      <c r="AH221" s="138"/>
      <c r="AI221" s="138"/>
      <c r="AJ221" s="138"/>
      <c r="AK221" s="138"/>
      <c r="AL221" s="138"/>
      <c r="AM221" s="138"/>
      <c r="AN221" s="138"/>
      <c r="AO221" s="138"/>
      <c r="AP221" s="138"/>
      <c r="AQ221" s="138"/>
      <c r="AR221" s="138"/>
      <c r="AS221" s="138"/>
      <c r="AT221" s="138"/>
      <c r="AU221" s="138"/>
      <c r="AV221" s="138"/>
      <c r="AW221" s="138"/>
      <c r="AX221" s="138"/>
      <c r="AY221" s="138"/>
      <c r="AZ221" s="138"/>
      <c r="BA221" s="138"/>
      <c r="BB221" s="138"/>
      <c r="BC221" s="138"/>
      <c r="BD221" s="138"/>
      <c r="BE221" s="138"/>
      <c r="BF221" s="138"/>
      <c r="BG221" s="138"/>
      <c r="BH221" s="138"/>
      <c r="BI221" s="138"/>
      <c r="BJ221" s="138"/>
      <c r="BK221" s="138"/>
      <c r="BL221" s="138"/>
      <c r="BM221" s="138"/>
      <c r="BN221" s="138"/>
      <c r="BO221" s="138"/>
      <c r="BP221" s="138"/>
      <c r="BQ221" s="138"/>
      <c r="BR221" s="138"/>
      <c r="BS221" s="138"/>
      <c r="BT221" s="138"/>
      <c r="BU221" s="138"/>
      <c r="BV221" s="138"/>
      <c r="BW221" s="138"/>
      <c r="BX221" s="138"/>
      <c r="BY221" s="138"/>
      <c r="BZ221" s="138"/>
      <c r="CA221" s="138"/>
      <c r="CB221" s="138"/>
      <c r="CC221" s="138"/>
      <c r="CD221" s="138"/>
      <c r="CE221" s="138"/>
      <c r="CF221" s="138"/>
      <c r="CG221" s="138"/>
      <c r="CH221" s="138"/>
      <c r="CI221" s="138"/>
      <c r="CJ221" s="138"/>
      <c r="CK221" s="138"/>
      <c r="CL221" s="138"/>
      <c r="CM221" s="138"/>
      <c r="CN221" s="138"/>
      <c r="CO221" s="138"/>
      <c r="CP221" s="138"/>
      <c r="CQ221" s="138"/>
      <c r="CR221" s="138"/>
      <c r="CS221" s="138"/>
      <c r="CT221" s="138"/>
      <c r="CU221" s="138"/>
      <c r="CV221" s="138"/>
      <c r="CW221" s="138"/>
      <c r="CX221" s="138"/>
      <c r="CY221" s="138"/>
      <c r="CZ221" s="138"/>
      <c r="DA221" s="138"/>
      <c r="DB221" s="138"/>
      <c r="DC221" s="138"/>
      <c r="DD221" s="138"/>
      <c r="DE221" s="138"/>
      <c r="DF221" s="138"/>
      <c r="DG221" s="138"/>
      <c r="DH221" s="138"/>
      <c r="DI221" s="138"/>
      <c r="DJ221" s="138"/>
      <c r="DK221" s="138"/>
      <c r="DL221" s="138"/>
      <c r="DM221" s="138"/>
      <c r="DN221" s="138"/>
      <c r="DO221" s="138"/>
      <c r="DP221" s="138"/>
      <c r="DQ221" s="138"/>
      <c r="DR221" s="138"/>
      <c r="DS221" s="138"/>
      <c r="DT221" s="138"/>
      <c r="DU221" s="138"/>
      <c r="DV221" s="138"/>
      <c r="DW221" s="138"/>
      <c r="DX221" s="138"/>
      <c r="DY221" s="138"/>
      <c r="DZ221" s="138"/>
      <c r="EA221" s="138"/>
      <c r="EB221" s="138"/>
      <c r="EC221" s="138"/>
      <c r="ED221" s="138"/>
      <c r="EE221" s="138"/>
      <c r="EF221" s="138"/>
      <c r="EG221" s="138"/>
      <c r="EH221" s="138"/>
      <c r="EI221" s="138"/>
      <c r="EJ221" s="138"/>
      <c r="EK221" s="138"/>
      <c r="EL221" s="138"/>
      <c r="EM221" s="138"/>
      <c r="EN221" s="138"/>
      <c r="EO221" s="138"/>
      <c r="EP221" s="138"/>
      <c r="EQ221" s="138"/>
      <c r="ER221" s="138"/>
      <c r="ES221" s="138"/>
      <c r="ET221" s="138"/>
      <c r="EU221" s="138"/>
      <c r="EV221" s="138"/>
      <c r="EW221" s="138"/>
      <c r="EX221" s="138"/>
      <c r="EY221" s="138"/>
      <c r="EZ221" s="138"/>
      <c r="FA221" s="138"/>
      <c r="FB221" s="138"/>
      <c r="FC221" s="138"/>
      <c r="FD221" s="138"/>
      <c r="FE221" s="138"/>
      <c r="FF221" s="138"/>
      <c r="FG221" s="138"/>
      <c r="FH221" s="138"/>
      <c r="FI221" s="138"/>
      <c r="FJ221" s="138"/>
      <c r="FK221" s="138"/>
      <c r="FL221" s="138"/>
      <c r="FM221" s="138"/>
      <c r="FN221" s="138"/>
      <c r="FO221" s="138"/>
      <c r="FP221" s="138"/>
      <c r="FQ221" s="138"/>
      <c r="FR221" s="138"/>
      <c r="FS221" s="138"/>
      <c r="FT221" s="138"/>
      <c r="FU221" s="138"/>
      <c r="FV221" s="138"/>
      <c r="FW221" s="138"/>
      <c r="FX221" s="138"/>
      <c r="FY221" s="138"/>
      <c r="FZ221" s="138"/>
      <c r="GA221" s="138"/>
      <c r="GB221" s="138"/>
      <c r="GC221" s="138"/>
      <c r="GD221" s="138"/>
      <c r="GE221" s="138"/>
      <c r="GF221" s="138"/>
      <c r="GG221" s="138"/>
      <c r="GH221" s="138"/>
      <c r="GI221" s="138"/>
      <c r="GJ221" s="138"/>
      <c r="GK221" s="138"/>
      <c r="GL221" s="138"/>
      <c r="GM221" s="138"/>
      <c r="GN221" s="138"/>
      <c r="GO221" s="138"/>
      <c r="GP221" s="138"/>
      <c r="GQ221" s="138"/>
      <c r="GR221" s="138"/>
      <c r="GS221" s="138"/>
      <c r="GT221" s="138"/>
      <c r="GU221" s="138"/>
      <c r="GV221" s="138"/>
      <c r="GW221" s="138"/>
      <c r="GX221" s="138"/>
      <c r="GY221" s="138"/>
      <c r="GZ221" s="138"/>
      <c r="HA221" s="138"/>
      <c r="HB221" s="138"/>
      <c r="HC221" s="138"/>
      <c r="HD221" s="138"/>
      <c r="HE221" s="138"/>
      <c r="HF221" s="138"/>
      <c r="HG221" s="138"/>
      <c r="HH221" s="138"/>
      <c r="HI221" s="138"/>
      <c r="HJ221" s="138"/>
      <c r="HK221" s="138"/>
      <c r="HL221" s="138"/>
      <c r="HM221" s="138"/>
      <c r="HN221" s="138"/>
      <c r="HO221" s="138"/>
      <c r="HP221" s="138"/>
      <c r="HQ221" s="138"/>
      <c r="HR221" s="138"/>
      <c r="HS221" s="138"/>
      <c r="HT221" s="138"/>
      <c r="HU221" s="138"/>
      <c r="HV221" s="138"/>
      <c r="HW221" s="138"/>
      <c r="HX221" s="138"/>
      <c r="HY221" s="138"/>
      <c r="HZ221" s="138"/>
      <c r="IA221" s="138"/>
      <c r="IB221" s="138"/>
      <c r="IC221" s="138"/>
      <c r="ID221" s="138"/>
      <c r="IE221" s="138"/>
      <c r="IF221" s="138"/>
      <c r="IG221" s="138"/>
      <c r="IH221" s="138"/>
      <c r="II221" s="138"/>
      <c r="IJ221" s="138"/>
      <c r="IK221" s="138"/>
      <c r="IL221" s="138"/>
      <c r="IM221" s="138"/>
      <c r="IN221" s="138"/>
      <c r="IO221" s="138"/>
      <c r="IP221" s="138"/>
      <c r="IQ221" s="138"/>
      <c r="IR221" s="138"/>
      <c r="IS221" s="138"/>
      <c r="IT221" s="138"/>
      <c r="IU221" s="138"/>
      <c r="IV221" s="138"/>
      <c r="IW221" s="138"/>
    </row>
    <row r="222" customFormat="false" ht="15.75" hidden="false" customHeight="false" outlineLevel="0" collapsed="false">
      <c r="A222" s="171"/>
      <c r="B222" s="172" t="s">
        <v>195</v>
      </c>
      <c r="C222" s="148"/>
      <c r="D222" s="100"/>
      <c r="E222" s="100"/>
      <c r="F222" s="110"/>
      <c r="G222" s="110"/>
      <c r="H222" s="110"/>
      <c r="I222" s="110"/>
      <c r="J222" s="110"/>
      <c r="K222" s="110"/>
      <c r="L222" s="110"/>
      <c r="M222" s="110"/>
      <c r="N222" s="110"/>
      <c r="O222" s="110"/>
      <c r="P222" s="110"/>
      <c r="Q222" s="110"/>
      <c r="R222" s="107"/>
      <c r="S222" s="107"/>
      <c r="T222" s="107"/>
    </row>
    <row r="223" customFormat="false" ht="15" hidden="false" customHeight="false" outlineLevel="0" collapsed="false">
      <c r="A223" s="129" t="n">
        <v>553</v>
      </c>
      <c r="B223" s="109" t="n">
        <v>45019000</v>
      </c>
      <c r="C223" s="0" t="s">
        <v>196</v>
      </c>
      <c r="D223" s="100"/>
      <c r="E223" s="100"/>
      <c r="F223" s="110"/>
      <c r="G223" s="111"/>
      <c r="H223" s="111"/>
      <c r="I223" s="111"/>
      <c r="J223" s="111"/>
      <c r="K223" s="111"/>
      <c r="L223" s="111"/>
      <c r="M223" s="111"/>
      <c r="N223" s="111"/>
      <c r="O223" s="111"/>
      <c r="P223" s="111"/>
      <c r="Q223" s="111"/>
      <c r="R223" s="107"/>
      <c r="S223" s="107"/>
      <c r="T223" s="107"/>
    </row>
    <row r="224" customFormat="false" ht="15" hidden="false" customHeight="false" outlineLevel="0" collapsed="false">
      <c r="A224" s="117"/>
      <c r="B224" s="118"/>
      <c r="C224" s="96" t="s">
        <v>78</v>
      </c>
      <c r="D224" s="100" t="n">
        <v>0</v>
      </c>
      <c r="E224" s="100" t="n">
        <v>0</v>
      </c>
      <c r="F224" s="119" t="n">
        <v>0</v>
      </c>
      <c r="G224" s="119" t="n">
        <v>0</v>
      </c>
      <c r="H224" s="119" t="n">
        <v>0</v>
      </c>
      <c r="I224" s="119" t="n">
        <v>0</v>
      </c>
      <c r="J224" s="119" t="n">
        <v>0</v>
      </c>
      <c r="K224" s="119" t="n">
        <v>0</v>
      </c>
      <c r="L224" s="119" t="n">
        <v>0</v>
      </c>
      <c r="M224" s="119" t="n">
        <v>0</v>
      </c>
      <c r="N224" s="119" t="n">
        <v>0</v>
      </c>
      <c r="O224" s="119" t="n">
        <v>0</v>
      </c>
      <c r="P224" s="119" t="n">
        <v>0</v>
      </c>
      <c r="Q224" s="119" t="n">
        <v>0</v>
      </c>
      <c r="R224" s="81" t="n">
        <f aca="false">SUM(F224:Q224)</f>
        <v>0</v>
      </c>
      <c r="S224" s="120" t="n">
        <f aca="false">ROUND(R224*1.05,0)</f>
        <v>0</v>
      </c>
      <c r="T224" s="120" t="n">
        <f aca="false">ROUND(S224*1.05,0)</f>
        <v>0</v>
      </c>
      <c r="U224" s="96"/>
      <c r="V224" s="96"/>
      <c r="W224" s="96"/>
      <c r="X224" s="96"/>
      <c r="Y224" s="96"/>
      <c r="Z224" s="96"/>
      <c r="AA224" s="96"/>
      <c r="AB224" s="96"/>
      <c r="AC224" s="96"/>
      <c r="AD224" s="96"/>
      <c r="AE224" s="96"/>
      <c r="AF224" s="96"/>
      <c r="AG224" s="96"/>
      <c r="AH224" s="96"/>
      <c r="AI224" s="96"/>
      <c r="AJ224" s="96"/>
      <c r="AK224" s="96"/>
      <c r="AL224" s="96"/>
      <c r="AM224" s="96"/>
      <c r="AN224" s="96"/>
      <c r="AO224" s="96"/>
      <c r="AP224" s="96"/>
      <c r="AQ224" s="96"/>
      <c r="AR224" s="96"/>
      <c r="AS224" s="96"/>
      <c r="AT224" s="96"/>
      <c r="AU224" s="96"/>
      <c r="AV224" s="96"/>
      <c r="AW224" s="96"/>
      <c r="AX224" s="96"/>
      <c r="AY224" s="96"/>
      <c r="AZ224" s="96"/>
      <c r="BA224" s="96"/>
      <c r="BB224" s="96"/>
      <c r="BC224" s="96"/>
      <c r="BD224" s="96"/>
      <c r="BE224" s="96"/>
      <c r="BF224" s="96"/>
      <c r="BG224" s="96"/>
      <c r="BH224" s="96"/>
      <c r="BI224" s="96"/>
      <c r="BJ224" s="96"/>
      <c r="BK224" s="96"/>
      <c r="BL224" s="96"/>
      <c r="BM224" s="96"/>
      <c r="BN224" s="96"/>
      <c r="BO224" s="96"/>
      <c r="BP224" s="96"/>
      <c r="BQ224" s="96"/>
      <c r="BR224" s="96"/>
      <c r="BS224" s="96"/>
      <c r="BT224" s="96"/>
      <c r="BU224" s="96"/>
      <c r="BV224" s="96"/>
      <c r="BW224" s="96"/>
      <c r="BX224" s="96"/>
      <c r="BY224" s="96"/>
      <c r="BZ224" s="96"/>
      <c r="CA224" s="96"/>
      <c r="CB224" s="96"/>
      <c r="CC224" s="96"/>
      <c r="CD224" s="96"/>
      <c r="CE224" s="96"/>
      <c r="CF224" s="96"/>
      <c r="CG224" s="96"/>
      <c r="CH224" s="96"/>
      <c r="CI224" s="96"/>
      <c r="CJ224" s="96"/>
      <c r="CK224" s="96"/>
      <c r="CL224" s="96"/>
      <c r="CM224" s="96"/>
      <c r="CN224" s="96"/>
      <c r="CO224" s="96"/>
      <c r="CP224" s="96"/>
      <c r="CQ224" s="96"/>
      <c r="CR224" s="96"/>
      <c r="CS224" s="96"/>
      <c r="CT224" s="96"/>
      <c r="CU224" s="96"/>
      <c r="CV224" s="96"/>
      <c r="CW224" s="96"/>
      <c r="CX224" s="96"/>
      <c r="CY224" s="96"/>
      <c r="CZ224" s="96"/>
      <c r="DA224" s="96"/>
      <c r="DB224" s="96"/>
      <c r="DC224" s="96"/>
      <c r="DD224" s="96"/>
      <c r="DE224" s="96"/>
      <c r="DF224" s="96"/>
      <c r="DG224" s="96"/>
      <c r="DH224" s="96"/>
      <c r="DI224" s="96"/>
      <c r="DJ224" s="96"/>
      <c r="DK224" s="96"/>
      <c r="DL224" s="96"/>
      <c r="DM224" s="96"/>
      <c r="DN224" s="96"/>
      <c r="DO224" s="96"/>
      <c r="DP224" s="96"/>
      <c r="DQ224" s="96"/>
      <c r="DR224" s="96"/>
      <c r="DS224" s="96"/>
      <c r="DT224" s="96"/>
      <c r="DU224" s="96"/>
      <c r="DV224" s="96"/>
      <c r="DW224" s="96"/>
      <c r="DX224" s="96"/>
      <c r="DY224" s="96"/>
      <c r="DZ224" s="96"/>
      <c r="EA224" s="96"/>
      <c r="EB224" s="96"/>
      <c r="EC224" s="96"/>
      <c r="ED224" s="96"/>
      <c r="EE224" s="96"/>
      <c r="EF224" s="96"/>
      <c r="EG224" s="96"/>
      <c r="EH224" s="96"/>
      <c r="EI224" s="96"/>
      <c r="EJ224" s="96"/>
      <c r="EK224" s="96"/>
      <c r="EL224" s="96"/>
      <c r="EM224" s="96"/>
      <c r="EN224" s="96"/>
      <c r="EO224" s="96"/>
      <c r="EP224" s="96"/>
      <c r="EQ224" s="96"/>
      <c r="ER224" s="96"/>
      <c r="ES224" s="96"/>
      <c r="ET224" s="96"/>
      <c r="EU224" s="96"/>
      <c r="EV224" s="96"/>
      <c r="EW224" s="96"/>
      <c r="EX224" s="96"/>
      <c r="EY224" s="96"/>
      <c r="EZ224" s="96"/>
      <c r="FA224" s="96"/>
      <c r="FB224" s="96"/>
      <c r="FC224" s="96"/>
      <c r="FD224" s="96"/>
      <c r="FE224" s="96"/>
      <c r="FF224" s="96"/>
      <c r="FG224" s="96"/>
      <c r="FH224" s="96"/>
      <c r="FI224" s="96"/>
      <c r="FJ224" s="96"/>
      <c r="FK224" s="96"/>
      <c r="FL224" s="96"/>
      <c r="FM224" s="96"/>
      <c r="FN224" s="96"/>
      <c r="FO224" s="96"/>
      <c r="FP224" s="96"/>
      <c r="FQ224" s="96"/>
      <c r="FR224" s="96"/>
      <c r="FS224" s="96"/>
      <c r="FT224" s="96"/>
      <c r="FU224" s="96"/>
      <c r="FV224" s="96"/>
      <c r="FW224" s="96"/>
      <c r="FX224" s="96"/>
      <c r="FY224" s="96"/>
      <c r="FZ224" s="96"/>
      <c r="GA224" s="96"/>
      <c r="GB224" s="96"/>
      <c r="GC224" s="96"/>
      <c r="GD224" s="96"/>
      <c r="GE224" s="96"/>
      <c r="GF224" s="96"/>
      <c r="GG224" s="96"/>
      <c r="GH224" s="96"/>
      <c r="GI224" s="96"/>
      <c r="GJ224" s="96"/>
      <c r="GK224" s="96"/>
      <c r="GL224" s="96"/>
      <c r="GM224" s="96"/>
      <c r="GN224" s="96"/>
      <c r="GO224" s="96"/>
      <c r="GP224" s="96"/>
      <c r="GQ224" s="96"/>
      <c r="GR224" s="96"/>
      <c r="GS224" s="96"/>
      <c r="GT224" s="96"/>
      <c r="GU224" s="96"/>
      <c r="GV224" s="96"/>
      <c r="GW224" s="96"/>
      <c r="GX224" s="96"/>
      <c r="GY224" s="96"/>
      <c r="GZ224" s="96"/>
      <c r="HA224" s="96"/>
      <c r="HB224" s="96"/>
      <c r="HC224" s="96"/>
      <c r="HD224" s="96"/>
      <c r="HE224" s="96"/>
      <c r="HF224" s="96"/>
      <c r="HG224" s="96"/>
      <c r="HH224" s="96"/>
      <c r="HI224" s="96"/>
      <c r="HJ224" s="96"/>
      <c r="HK224" s="96"/>
      <c r="HL224" s="96"/>
      <c r="HM224" s="96"/>
      <c r="HN224" s="96"/>
      <c r="HO224" s="96"/>
      <c r="HP224" s="96"/>
      <c r="HQ224" s="96"/>
      <c r="HR224" s="96"/>
      <c r="HS224" s="96"/>
      <c r="HT224" s="96"/>
      <c r="HU224" s="96"/>
      <c r="HV224" s="96"/>
      <c r="HW224" s="96"/>
      <c r="HX224" s="96"/>
      <c r="HY224" s="96"/>
      <c r="HZ224" s="96"/>
      <c r="IA224" s="96"/>
      <c r="IB224" s="96"/>
      <c r="IC224" s="96"/>
      <c r="ID224" s="96"/>
      <c r="IE224" s="96"/>
      <c r="IF224" s="96"/>
      <c r="IG224" s="96"/>
      <c r="IH224" s="96"/>
      <c r="II224" s="96"/>
      <c r="IJ224" s="96"/>
      <c r="IK224" s="96"/>
      <c r="IL224" s="96"/>
      <c r="IM224" s="96"/>
      <c r="IN224" s="96"/>
      <c r="IO224" s="96"/>
      <c r="IP224" s="96"/>
      <c r="IQ224" s="96"/>
      <c r="IR224" s="96"/>
      <c r="IS224" s="96"/>
      <c r="IT224" s="96"/>
      <c r="IU224" s="96"/>
      <c r="IV224" s="96"/>
      <c r="IW224" s="96"/>
    </row>
    <row r="225" customFormat="false" ht="15" hidden="false" customHeight="false" outlineLevel="0" collapsed="false">
      <c r="A225" s="117"/>
      <c r="B225" s="118"/>
      <c r="C225" s="96" t="s">
        <v>78</v>
      </c>
      <c r="D225" s="121" t="n">
        <v>0</v>
      </c>
      <c r="E225" s="121" t="n">
        <v>0</v>
      </c>
      <c r="F225" s="122" t="n">
        <v>0</v>
      </c>
      <c r="G225" s="122" t="n">
        <v>0</v>
      </c>
      <c r="H225" s="122" t="n">
        <v>0</v>
      </c>
      <c r="I225" s="122" t="n">
        <v>0</v>
      </c>
      <c r="J225" s="122" t="n">
        <v>0</v>
      </c>
      <c r="K225" s="122" t="n">
        <v>0</v>
      </c>
      <c r="L225" s="122" t="n">
        <v>0</v>
      </c>
      <c r="M225" s="122" t="n">
        <v>0</v>
      </c>
      <c r="N225" s="122" t="n">
        <v>0</v>
      </c>
      <c r="O225" s="122" t="n">
        <v>0</v>
      </c>
      <c r="P225" s="122" t="n">
        <v>0</v>
      </c>
      <c r="Q225" s="122" t="n">
        <v>0</v>
      </c>
      <c r="R225" s="123" t="n">
        <f aca="false">SUM(F225:Q225)</f>
        <v>0</v>
      </c>
      <c r="S225" s="133" t="n">
        <f aca="false">ROUND(R225*1.05,0)</f>
        <v>0</v>
      </c>
      <c r="T225" s="133" t="n">
        <f aca="false">ROUND(S225*1.05,0)</f>
        <v>0</v>
      </c>
      <c r="U225" s="96"/>
      <c r="V225" s="96"/>
      <c r="W225" s="96"/>
      <c r="X225" s="96"/>
      <c r="Y225" s="96"/>
      <c r="Z225" s="96"/>
      <c r="AA225" s="96"/>
      <c r="AB225" s="96"/>
      <c r="AC225" s="96"/>
      <c r="AD225" s="96"/>
      <c r="AE225" s="96"/>
      <c r="AF225" s="96"/>
      <c r="AG225" s="96"/>
      <c r="AH225" s="96"/>
      <c r="AI225" s="96"/>
      <c r="AJ225" s="96"/>
      <c r="AK225" s="96"/>
      <c r="AL225" s="96"/>
      <c r="AM225" s="96"/>
      <c r="AN225" s="96"/>
      <c r="AO225" s="96"/>
      <c r="AP225" s="96"/>
      <c r="AQ225" s="96"/>
      <c r="AR225" s="96"/>
      <c r="AS225" s="96"/>
      <c r="AT225" s="96"/>
      <c r="AU225" s="96"/>
      <c r="AV225" s="96"/>
      <c r="AW225" s="96"/>
      <c r="AX225" s="96"/>
      <c r="AY225" s="96"/>
      <c r="AZ225" s="96"/>
      <c r="BA225" s="96"/>
      <c r="BB225" s="96"/>
      <c r="BC225" s="96"/>
      <c r="BD225" s="96"/>
      <c r="BE225" s="96"/>
      <c r="BF225" s="96"/>
      <c r="BG225" s="96"/>
      <c r="BH225" s="96"/>
      <c r="BI225" s="96"/>
      <c r="BJ225" s="96"/>
      <c r="BK225" s="96"/>
      <c r="BL225" s="96"/>
      <c r="BM225" s="96"/>
      <c r="BN225" s="96"/>
      <c r="BO225" s="96"/>
      <c r="BP225" s="96"/>
      <c r="BQ225" s="96"/>
      <c r="BR225" s="96"/>
      <c r="BS225" s="96"/>
      <c r="BT225" s="96"/>
      <c r="BU225" s="96"/>
      <c r="BV225" s="96"/>
      <c r="BW225" s="96"/>
      <c r="BX225" s="96"/>
      <c r="BY225" s="96"/>
      <c r="BZ225" s="96"/>
      <c r="CA225" s="96"/>
      <c r="CB225" s="96"/>
      <c r="CC225" s="96"/>
      <c r="CD225" s="96"/>
      <c r="CE225" s="96"/>
      <c r="CF225" s="96"/>
      <c r="CG225" s="96"/>
      <c r="CH225" s="96"/>
      <c r="CI225" s="96"/>
      <c r="CJ225" s="96"/>
      <c r="CK225" s="96"/>
      <c r="CL225" s="96"/>
      <c r="CM225" s="96"/>
      <c r="CN225" s="96"/>
      <c r="CO225" s="96"/>
      <c r="CP225" s="96"/>
      <c r="CQ225" s="96"/>
      <c r="CR225" s="96"/>
      <c r="CS225" s="96"/>
      <c r="CT225" s="96"/>
      <c r="CU225" s="96"/>
      <c r="CV225" s="96"/>
      <c r="CW225" s="96"/>
      <c r="CX225" s="96"/>
      <c r="CY225" s="96"/>
      <c r="CZ225" s="96"/>
      <c r="DA225" s="96"/>
      <c r="DB225" s="96"/>
      <c r="DC225" s="96"/>
      <c r="DD225" s="96"/>
      <c r="DE225" s="96"/>
      <c r="DF225" s="96"/>
      <c r="DG225" s="96"/>
      <c r="DH225" s="96"/>
      <c r="DI225" s="96"/>
      <c r="DJ225" s="96"/>
      <c r="DK225" s="96"/>
      <c r="DL225" s="96"/>
      <c r="DM225" s="96"/>
      <c r="DN225" s="96"/>
      <c r="DO225" s="96"/>
      <c r="DP225" s="96"/>
      <c r="DQ225" s="96"/>
      <c r="DR225" s="96"/>
      <c r="DS225" s="96"/>
      <c r="DT225" s="96"/>
      <c r="DU225" s="96"/>
      <c r="DV225" s="96"/>
      <c r="DW225" s="96"/>
      <c r="DX225" s="96"/>
      <c r="DY225" s="96"/>
      <c r="DZ225" s="96"/>
      <c r="EA225" s="96"/>
      <c r="EB225" s="96"/>
      <c r="EC225" s="96"/>
      <c r="ED225" s="96"/>
      <c r="EE225" s="96"/>
      <c r="EF225" s="96"/>
      <c r="EG225" s="96"/>
      <c r="EH225" s="96"/>
      <c r="EI225" s="96"/>
      <c r="EJ225" s="96"/>
      <c r="EK225" s="96"/>
      <c r="EL225" s="96"/>
      <c r="EM225" s="96"/>
      <c r="EN225" s="96"/>
      <c r="EO225" s="96"/>
      <c r="EP225" s="96"/>
      <c r="EQ225" s="96"/>
      <c r="ER225" s="96"/>
      <c r="ES225" s="96"/>
      <c r="ET225" s="96"/>
      <c r="EU225" s="96"/>
      <c r="EV225" s="96"/>
      <c r="EW225" s="96"/>
      <c r="EX225" s="96"/>
      <c r="EY225" s="96"/>
      <c r="EZ225" s="96"/>
      <c r="FA225" s="96"/>
      <c r="FB225" s="96"/>
      <c r="FC225" s="96"/>
      <c r="FD225" s="96"/>
      <c r="FE225" s="96"/>
      <c r="FF225" s="96"/>
      <c r="FG225" s="96"/>
      <c r="FH225" s="96"/>
      <c r="FI225" s="96"/>
      <c r="FJ225" s="96"/>
      <c r="FK225" s="96"/>
      <c r="FL225" s="96"/>
      <c r="FM225" s="96"/>
      <c r="FN225" s="96"/>
      <c r="FO225" s="96"/>
      <c r="FP225" s="96"/>
      <c r="FQ225" s="96"/>
      <c r="FR225" s="96"/>
      <c r="FS225" s="96"/>
      <c r="FT225" s="96"/>
      <c r="FU225" s="96"/>
      <c r="FV225" s="96"/>
      <c r="FW225" s="96"/>
      <c r="FX225" s="96"/>
      <c r="FY225" s="96"/>
      <c r="FZ225" s="96"/>
      <c r="GA225" s="96"/>
      <c r="GB225" s="96"/>
      <c r="GC225" s="96"/>
      <c r="GD225" s="96"/>
      <c r="GE225" s="96"/>
      <c r="GF225" s="96"/>
      <c r="GG225" s="96"/>
      <c r="GH225" s="96"/>
      <c r="GI225" s="96"/>
      <c r="GJ225" s="96"/>
      <c r="GK225" s="96"/>
      <c r="GL225" s="96"/>
      <c r="GM225" s="96"/>
      <c r="GN225" s="96"/>
      <c r="GO225" s="96"/>
      <c r="GP225" s="96"/>
      <c r="GQ225" s="96"/>
      <c r="GR225" s="96"/>
      <c r="GS225" s="96"/>
      <c r="GT225" s="96"/>
      <c r="GU225" s="96"/>
      <c r="GV225" s="96"/>
      <c r="GW225" s="96"/>
      <c r="GX225" s="96"/>
      <c r="GY225" s="96"/>
      <c r="GZ225" s="96"/>
      <c r="HA225" s="96"/>
      <c r="HB225" s="96"/>
      <c r="HC225" s="96"/>
      <c r="HD225" s="96"/>
      <c r="HE225" s="96"/>
      <c r="HF225" s="96"/>
      <c r="HG225" s="96"/>
      <c r="HH225" s="96"/>
      <c r="HI225" s="96"/>
      <c r="HJ225" s="96"/>
      <c r="HK225" s="96"/>
      <c r="HL225" s="96"/>
      <c r="HM225" s="96"/>
      <c r="HN225" s="96"/>
      <c r="HO225" s="96"/>
      <c r="HP225" s="96"/>
      <c r="HQ225" s="96"/>
      <c r="HR225" s="96"/>
      <c r="HS225" s="96"/>
      <c r="HT225" s="96"/>
      <c r="HU225" s="96"/>
      <c r="HV225" s="96"/>
      <c r="HW225" s="96"/>
      <c r="HX225" s="96"/>
      <c r="HY225" s="96"/>
      <c r="HZ225" s="96"/>
      <c r="IA225" s="96"/>
      <c r="IB225" s="96"/>
      <c r="IC225" s="96"/>
      <c r="ID225" s="96"/>
      <c r="IE225" s="96"/>
      <c r="IF225" s="96"/>
      <c r="IG225" s="96"/>
      <c r="IH225" s="96"/>
      <c r="II225" s="96"/>
      <c r="IJ225" s="96"/>
      <c r="IK225" s="96"/>
      <c r="IL225" s="96"/>
      <c r="IM225" s="96"/>
      <c r="IN225" s="96"/>
      <c r="IO225" s="96"/>
      <c r="IP225" s="96"/>
      <c r="IQ225" s="96"/>
      <c r="IR225" s="96"/>
      <c r="IS225" s="96"/>
      <c r="IT225" s="96"/>
      <c r="IU225" s="96"/>
      <c r="IV225" s="96"/>
      <c r="IW225" s="96"/>
    </row>
    <row r="226" customFormat="false" ht="15" hidden="false" customHeight="false" outlineLevel="0" collapsed="false">
      <c r="A226" s="124"/>
      <c r="B226" s="125"/>
      <c r="C226" s="28" t="s">
        <v>66</v>
      </c>
      <c r="D226" s="134" t="n">
        <f aca="false">SUM(D224:D225)</f>
        <v>0</v>
      </c>
      <c r="E226" s="134" t="n">
        <f aca="false">SUM(E224:E225)</f>
        <v>0</v>
      </c>
      <c r="F226" s="28" t="n">
        <f aca="false">SUM(F224:F225)</f>
        <v>0</v>
      </c>
      <c r="G226" s="28" t="n">
        <f aca="false">SUM(G224:G225)</f>
        <v>0</v>
      </c>
      <c r="H226" s="28" t="n">
        <f aca="false">SUM(H224:H225)</f>
        <v>0</v>
      </c>
      <c r="I226" s="28" t="n">
        <f aca="false">SUM(I224:I225)</f>
        <v>0</v>
      </c>
      <c r="J226" s="28" t="n">
        <f aca="false">SUM(J224:J225)</f>
        <v>0</v>
      </c>
      <c r="K226" s="28" t="n">
        <f aca="false">SUM(K224:K225)</f>
        <v>0</v>
      </c>
      <c r="L226" s="28" t="n">
        <f aca="false">SUM(L224:L225)</f>
        <v>0</v>
      </c>
      <c r="M226" s="28" t="n">
        <f aca="false">SUM(M224:M225)</f>
        <v>0</v>
      </c>
      <c r="N226" s="28" t="n">
        <f aca="false">SUM(N224:N225)</f>
        <v>0</v>
      </c>
      <c r="O226" s="28" t="n">
        <f aca="false">SUM(O224:O225)</f>
        <v>0</v>
      </c>
      <c r="P226" s="28" t="n">
        <f aca="false">SUM(P224:P225)</f>
        <v>0</v>
      </c>
      <c r="Q226" s="28" t="n">
        <f aca="false">SUM(Q224:Q225)</f>
        <v>0</v>
      </c>
      <c r="R226" s="135" t="n">
        <f aca="false">SUM(F226:Q226)</f>
        <v>0</v>
      </c>
      <c r="S226" s="135" t="n">
        <f aca="false">SUM(S224:S225)</f>
        <v>0</v>
      </c>
      <c r="T226" s="135" t="n">
        <f aca="false">SUM(T224:T225)</f>
        <v>0</v>
      </c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  <c r="BH226" s="28"/>
      <c r="BI226" s="28"/>
      <c r="BJ226" s="28"/>
      <c r="BK226" s="28"/>
      <c r="BL226" s="28"/>
      <c r="BM226" s="28"/>
      <c r="BN226" s="28"/>
      <c r="BO226" s="28"/>
      <c r="BP226" s="28"/>
      <c r="BQ226" s="28"/>
      <c r="BR226" s="28"/>
      <c r="BS226" s="28"/>
      <c r="BT226" s="28"/>
      <c r="BU226" s="28"/>
      <c r="BV226" s="28"/>
      <c r="BW226" s="28"/>
      <c r="BX226" s="28"/>
      <c r="BY226" s="28"/>
      <c r="BZ226" s="28"/>
      <c r="CA226" s="28"/>
      <c r="CB226" s="28"/>
      <c r="CC226" s="28"/>
      <c r="CD226" s="28"/>
      <c r="CE226" s="28"/>
      <c r="CF226" s="28"/>
      <c r="CG226" s="28"/>
      <c r="CH226" s="28"/>
      <c r="CI226" s="28"/>
      <c r="CJ226" s="28"/>
      <c r="CK226" s="28"/>
      <c r="CL226" s="28"/>
      <c r="CM226" s="28"/>
      <c r="CN226" s="28"/>
      <c r="CO226" s="28"/>
      <c r="CP226" s="28"/>
      <c r="CQ226" s="28"/>
      <c r="CR226" s="28"/>
      <c r="CS226" s="28"/>
      <c r="CT226" s="28"/>
      <c r="CU226" s="28"/>
      <c r="CV226" s="28"/>
      <c r="CW226" s="28"/>
      <c r="CX226" s="28"/>
      <c r="CY226" s="28"/>
      <c r="CZ226" s="28"/>
      <c r="DA226" s="28"/>
      <c r="DB226" s="28"/>
      <c r="DC226" s="28"/>
      <c r="DD226" s="28"/>
      <c r="DE226" s="28"/>
      <c r="DF226" s="28"/>
      <c r="DG226" s="28"/>
      <c r="DH226" s="28"/>
      <c r="DI226" s="28"/>
      <c r="DJ226" s="28"/>
      <c r="DK226" s="28"/>
      <c r="DL226" s="28"/>
      <c r="DM226" s="28"/>
      <c r="DN226" s="28"/>
      <c r="DO226" s="28"/>
      <c r="DP226" s="28"/>
      <c r="DQ226" s="28"/>
      <c r="DR226" s="28"/>
      <c r="DS226" s="28"/>
      <c r="DT226" s="28"/>
      <c r="DU226" s="28"/>
      <c r="DV226" s="28"/>
      <c r="DW226" s="28"/>
      <c r="DX226" s="28"/>
      <c r="DY226" s="28"/>
      <c r="DZ226" s="28"/>
      <c r="EA226" s="28"/>
      <c r="EB226" s="28"/>
      <c r="EC226" s="28"/>
      <c r="ED226" s="28"/>
      <c r="EE226" s="28"/>
      <c r="EF226" s="28"/>
      <c r="EG226" s="28"/>
      <c r="EH226" s="28"/>
      <c r="EI226" s="28"/>
      <c r="EJ226" s="28"/>
      <c r="EK226" s="28"/>
      <c r="EL226" s="28"/>
      <c r="EM226" s="28"/>
      <c r="EN226" s="28"/>
      <c r="EO226" s="28"/>
      <c r="EP226" s="28"/>
      <c r="EQ226" s="28"/>
      <c r="ER226" s="28"/>
      <c r="ES226" s="28"/>
      <c r="ET226" s="28"/>
      <c r="EU226" s="28"/>
      <c r="EV226" s="28"/>
      <c r="EW226" s="28"/>
      <c r="EX226" s="28"/>
      <c r="EY226" s="28"/>
      <c r="EZ226" s="28"/>
      <c r="FA226" s="28"/>
      <c r="FB226" s="28"/>
      <c r="FC226" s="28"/>
      <c r="FD226" s="28"/>
      <c r="FE226" s="28"/>
      <c r="FF226" s="28"/>
      <c r="FG226" s="28"/>
      <c r="FH226" s="28"/>
      <c r="FI226" s="28"/>
      <c r="FJ226" s="28"/>
      <c r="FK226" s="28"/>
      <c r="FL226" s="28"/>
      <c r="FM226" s="28"/>
      <c r="FN226" s="28"/>
      <c r="FO226" s="28"/>
      <c r="FP226" s="28"/>
      <c r="FQ226" s="28"/>
      <c r="FR226" s="28"/>
      <c r="FS226" s="28"/>
      <c r="FT226" s="28"/>
      <c r="FU226" s="28"/>
      <c r="FV226" s="28"/>
      <c r="FW226" s="28"/>
      <c r="FX226" s="28"/>
      <c r="FY226" s="28"/>
      <c r="FZ226" s="28"/>
      <c r="GA226" s="28"/>
      <c r="GB226" s="28"/>
      <c r="GC226" s="28"/>
      <c r="GD226" s="28"/>
      <c r="GE226" s="28"/>
      <c r="GF226" s="28"/>
      <c r="GG226" s="28"/>
      <c r="GH226" s="28"/>
      <c r="GI226" s="28"/>
      <c r="GJ226" s="28"/>
      <c r="GK226" s="28"/>
      <c r="GL226" s="28"/>
      <c r="GM226" s="28"/>
      <c r="GN226" s="28"/>
      <c r="GO226" s="28"/>
      <c r="GP226" s="28"/>
      <c r="GQ226" s="28"/>
      <c r="GR226" s="28"/>
      <c r="GS226" s="28"/>
      <c r="GT226" s="28"/>
      <c r="GU226" s="28"/>
      <c r="GV226" s="28"/>
      <c r="GW226" s="28"/>
      <c r="GX226" s="28"/>
      <c r="GY226" s="28"/>
      <c r="GZ226" s="28"/>
      <c r="HA226" s="28"/>
      <c r="HB226" s="28"/>
      <c r="HC226" s="28"/>
      <c r="HD226" s="28"/>
      <c r="HE226" s="28"/>
      <c r="HF226" s="28"/>
      <c r="HG226" s="28"/>
      <c r="HH226" s="28"/>
      <c r="HI226" s="28"/>
      <c r="HJ226" s="28"/>
      <c r="HK226" s="28"/>
      <c r="HL226" s="28"/>
      <c r="HM226" s="28"/>
      <c r="HN226" s="28"/>
      <c r="HO226" s="28"/>
      <c r="HP226" s="28"/>
      <c r="HQ226" s="28"/>
      <c r="HR226" s="28"/>
      <c r="HS226" s="28"/>
      <c r="HT226" s="28"/>
      <c r="HU226" s="28"/>
      <c r="HV226" s="28"/>
      <c r="HW226" s="28"/>
      <c r="HX226" s="28"/>
      <c r="HY226" s="28"/>
      <c r="HZ226" s="28"/>
      <c r="IA226" s="28"/>
      <c r="IB226" s="28"/>
      <c r="IC226" s="28"/>
      <c r="ID226" s="28"/>
      <c r="IE226" s="28"/>
      <c r="IF226" s="28"/>
      <c r="IG226" s="28"/>
      <c r="IH226" s="28"/>
      <c r="II226" s="28"/>
      <c r="IJ226" s="28"/>
      <c r="IK226" s="28"/>
      <c r="IL226" s="28"/>
      <c r="IM226" s="28"/>
      <c r="IN226" s="28"/>
      <c r="IO226" s="28"/>
      <c r="IP226" s="28"/>
      <c r="IQ226" s="28"/>
      <c r="IR226" s="28"/>
      <c r="IS226" s="28"/>
      <c r="IT226" s="28"/>
      <c r="IU226" s="28"/>
      <c r="IV226" s="28"/>
      <c r="IW226" s="28"/>
    </row>
    <row r="227" customFormat="false" ht="15" hidden="false" customHeight="false" outlineLevel="0" collapsed="false">
      <c r="A227" s="129"/>
      <c r="B227" s="109" t="n">
        <v>57000000</v>
      </c>
      <c r="C227" s="0" t="s">
        <v>197</v>
      </c>
      <c r="D227" s="100"/>
      <c r="E227" s="100"/>
      <c r="F227" s="110"/>
      <c r="G227" s="111"/>
      <c r="H227" s="111"/>
      <c r="I227" s="111"/>
      <c r="J227" s="111"/>
      <c r="K227" s="111"/>
      <c r="L227" s="111"/>
      <c r="M227" s="111"/>
      <c r="N227" s="111"/>
      <c r="O227" s="111"/>
      <c r="P227" s="111"/>
      <c r="Q227" s="111"/>
      <c r="R227" s="107"/>
      <c r="S227" s="107"/>
      <c r="T227" s="107"/>
    </row>
    <row r="228" customFormat="false" ht="15" hidden="false" customHeight="false" outlineLevel="0" collapsed="false">
      <c r="A228" s="117"/>
      <c r="B228" s="118"/>
      <c r="C228" s="96" t="s">
        <v>78</v>
      </c>
      <c r="D228" s="100" t="n">
        <v>0</v>
      </c>
      <c r="E228" s="100" t="n">
        <v>0</v>
      </c>
      <c r="F228" s="119" t="n">
        <v>0</v>
      </c>
      <c r="G228" s="119" t="n">
        <v>0</v>
      </c>
      <c r="H228" s="119" t="n">
        <v>0</v>
      </c>
      <c r="I228" s="119" t="n">
        <v>0</v>
      </c>
      <c r="J228" s="119" t="n">
        <v>0</v>
      </c>
      <c r="K228" s="119" t="n">
        <v>0</v>
      </c>
      <c r="L228" s="119" t="n">
        <v>0</v>
      </c>
      <c r="M228" s="119" t="n">
        <v>0</v>
      </c>
      <c r="N228" s="119" t="n">
        <v>0</v>
      </c>
      <c r="O228" s="119" t="n">
        <v>0</v>
      </c>
      <c r="P228" s="119" t="n">
        <v>0</v>
      </c>
      <c r="Q228" s="119" t="n">
        <v>0</v>
      </c>
      <c r="R228" s="81" t="n">
        <f aca="false">SUM(F228:Q228)</f>
        <v>0</v>
      </c>
      <c r="S228" s="120" t="n">
        <f aca="false">ROUND(R228*1.05,0)</f>
        <v>0</v>
      </c>
      <c r="T228" s="120" t="n">
        <f aca="false">ROUND(S228*1.05,0)</f>
        <v>0</v>
      </c>
      <c r="U228" s="96"/>
      <c r="V228" s="96"/>
      <c r="W228" s="96"/>
      <c r="X228" s="96"/>
      <c r="Y228" s="96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/>
      <c r="AL228" s="96"/>
      <c r="AM228" s="96"/>
      <c r="AN228" s="96"/>
      <c r="AO228" s="96"/>
      <c r="AP228" s="96"/>
      <c r="AQ228" s="96"/>
      <c r="AR228" s="96"/>
      <c r="AS228" s="96"/>
      <c r="AT228" s="96"/>
      <c r="AU228" s="96"/>
      <c r="AV228" s="96"/>
      <c r="AW228" s="96"/>
      <c r="AX228" s="96"/>
      <c r="AY228" s="96"/>
      <c r="AZ228" s="96"/>
      <c r="BA228" s="96"/>
      <c r="BB228" s="96"/>
      <c r="BC228" s="96"/>
      <c r="BD228" s="96"/>
      <c r="BE228" s="96"/>
      <c r="BF228" s="96"/>
      <c r="BG228" s="96"/>
      <c r="BH228" s="96"/>
      <c r="BI228" s="96"/>
      <c r="BJ228" s="96"/>
      <c r="BK228" s="96"/>
      <c r="BL228" s="96"/>
      <c r="BM228" s="96"/>
      <c r="BN228" s="96"/>
      <c r="BO228" s="96"/>
      <c r="BP228" s="96"/>
      <c r="BQ228" s="96"/>
      <c r="BR228" s="96"/>
      <c r="BS228" s="96"/>
      <c r="BT228" s="96"/>
      <c r="BU228" s="96"/>
      <c r="BV228" s="96"/>
      <c r="BW228" s="96"/>
      <c r="BX228" s="96"/>
      <c r="BY228" s="96"/>
      <c r="BZ228" s="96"/>
      <c r="CA228" s="96"/>
      <c r="CB228" s="96"/>
      <c r="CC228" s="96"/>
      <c r="CD228" s="96"/>
      <c r="CE228" s="96"/>
      <c r="CF228" s="96"/>
      <c r="CG228" s="96"/>
      <c r="CH228" s="96"/>
      <c r="CI228" s="96"/>
      <c r="CJ228" s="96"/>
      <c r="CK228" s="96"/>
      <c r="CL228" s="96"/>
      <c r="CM228" s="96"/>
      <c r="CN228" s="96"/>
      <c r="CO228" s="96"/>
      <c r="CP228" s="96"/>
      <c r="CQ228" s="96"/>
      <c r="CR228" s="96"/>
      <c r="CS228" s="96"/>
      <c r="CT228" s="96"/>
      <c r="CU228" s="96"/>
      <c r="CV228" s="96"/>
      <c r="CW228" s="96"/>
      <c r="CX228" s="96"/>
      <c r="CY228" s="96"/>
      <c r="CZ228" s="96"/>
      <c r="DA228" s="96"/>
      <c r="DB228" s="96"/>
      <c r="DC228" s="96"/>
      <c r="DD228" s="96"/>
      <c r="DE228" s="96"/>
      <c r="DF228" s="96"/>
      <c r="DG228" s="96"/>
      <c r="DH228" s="96"/>
      <c r="DI228" s="96"/>
      <c r="DJ228" s="96"/>
      <c r="DK228" s="96"/>
      <c r="DL228" s="96"/>
      <c r="DM228" s="96"/>
      <c r="DN228" s="96"/>
      <c r="DO228" s="96"/>
      <c r="DP228" s="96"/>
      <c r="DQ228" s="96"/>
      <c r="DR228" s="96"/>
      <c r="DS228" s="96"/>
      <c r="DT228" s="96"/>
      <c r="DU228" s="96"/>
      <c r="DV228" s="96"/>
      <c r="DW228" s="96"/>
      <c r="DX228" s="96"/>
      <c r="DY228" s="96"/>
      <c r="DZ228" s="96"/>
      <c r="EA228" s="96"/>
      <c r="EB228" s="96"/>
      <c r="EC228" s="96"/>
      <c r="ED228" s="96"/>
      <c r="EE228" s="96"/>
      <c r="EF228" s="96"/>
      <c r="EG228" s="96"/>
      <c r="EH228" s="96"/>
      <c r="EI228" s="96"/>
      <c r="EJ228" s="96"/>
      <c r="EK228" s="96"/>
      <c r="EL228" s="96"/>
      <c r="EM228" s="96"/>
      <c r="EN228" s="96"/>
      <c r="EO228" s="96"/>
      <c r="EP228" s="96"/>
      <c r="EQ228" s="96"/>
      <c r="ER228" s="96"/>
      <c r="ES228" s="96"/>
      <c r="ET228" s="96"/>
      <c r="EU228" s="96"/>
      <c r="EV228" s="96"/>
      <c r="EW228" s="96"/>
      <c r="EX228" s="96"/>
      <c r="EY228" s="96"/>
      <c r="EZ228" s="96"/>
      <c r="FA228" s="96"/>
      <c r="FB228" s="96"/>
      <c r="FC228" s="96"/>
      <c r="FD228" s="96"/>
      <c r="FE228" s="96"/>
      <c r="FF228" s="96"/>
      <c r="FG228" s="96"/>
      <c r="FH228" s="96"/>
      <c r="FI228" s="96"/>
      <c r="FJ228" s="96"/>
      <c r="FK228" s="96"/>
      <c r="FL228" s="96"/>
      <c r="FM228" s="96"/>
      <c r="FN228" s="96"/>
      <c r="FO228" s="96"/>
      <c r="FP228" s="96"/>
      <c r="FQ228" s="96"/>
      <c r="FR228" s="96"/>
      <c r="FS228" s="96"/>
      <c r="FT228" s="96"/>
      <c r="FU228" s="96"/>
      <c r="FV228" s="96"/>
      <c r="FW228" s="96"/>
      <c r="FX228" s="96"/>
      <c r="FY228" s="96"/>
      <c r="FZ228" s="96"/>
      <c r="GA228" s="96"/>
      <c r="GB228" s="96"/>
      <c r="GC228" s="96"/>
      <c r="GD228" s="96"/>
      <c r="GE228" s="96"/>
      <c r="GF228" s="96"/>
      <c r="GG228" s="96"/>
      <c r="GH228" s="96"/>
      <c r="GI228" s="96"/>
      <c r="GJ228" s="96"/>
      <c r="GK228" s="96"/>
      <c r="GL228" s="96"/>
      <c r="GM228" s="96"/>
      <c r="GN228" s="96"/>
      <c r="GO228" s="96"/>
      <c r="GP228" s="96"/>
      <c r="GQ228" s="96"/>
      <c r="GR228" s="96"/>
      <c r="GS228" s="96"/>
      <c r="GT228" s="96"/>
      <c r="GU228" s="96"/>
      <c r="GV228" s="96"/>
      <c r="GW228" s="96"/>
      <c r="GX228" s="96"/>
      <c r="GY228" s="96"/>
      <c r="GZ228" s="96"/>
      <c r="HA228" s="96"/>
      <c r="HB228" s="96"/>
      <c r="HC228" s="96"/>
      <c r="HD228" s="96"/>
      <c r="HE228" s="96"/>
      <c r="HF228" s="96"/>
      <c r="HG228" s="96"/>
      <c r="HH228" s="96"/>
      <c r="HI228" s="96"/>
      <c r="HJ228" s="96"/>
      <c r="HK228" s="96"/>
      <c r="HL228" s="96"/>
      <c r="HM228" s="96"/>
      <c r="HN228" s="96"/>
      <c r="HO228" s="96"/>
      <c r="HP228" s="96"/>
      <c r="HQ228" s="96"/>
      <c r="HR228" s="96"/>
      <c r="HS228" s="96"/>
      <c r="HT228" s="96"/>
      <c r="HU228" s="96"/>
      <c r="HV228" s="96"/>
      <c r="HW228" s="96"/>
      <c r="HX228" s="96"/>
      <c r="HY228" s="96"/>
      <c r="HZ228" s="96"/>
      <c r="IA228" s="96"/>
      <c r="IB228" s="96"/>
      <c r="IC228" s="96"/>
      <c r="ID228" s="96"/>
      <c r="IE228" s="96"/>
      <c r="IF228" s="96"/>
      <c r="IG228" s="96"/>
      <c r="IH228" s="96"/>
      <c r="II228" s="96"/>
      <c r="IJ228" s="96"/>
      <c r="IK228" s="96"/>
      <c r="IL228" s="96"/>
      <c r="IM228" s="96"/>
      <c r="IN228" s="96"/>
      <c r="IO228" s="96"/>
      <c r="IP228" s="96"/>
      <c r="IQ228" s="96"/>
      <c r="IR228" s="96"/>
      <c r="IS228" s="96"/>
      <c r="IT228" s="96"/>
      <c r="IU228" s="96"/>
      <c r="IV228" s="96"/>
      <c r="IW228" s="96"/>
    </row>
    <row r="229" customFormat="false" ht="15" hidden="false" customHeight="false" outlineLevel="0" collapsed="false">
      <c r="A229" s="117"/>
      <c r="B229" s="118"/>
      <c r="C229" s="96" t="s">
        <v>78</v>
      </c>
      <c r="D229" s="121" t="n">
        <v>0</v>
      </c>
      <c r="E229" s="121" t="n">
        <v>0</v>
      </c>
      <c r="F229" s="122" t="n">
        <v>0</v>
      </c>
      <c r="G229" s="122" t="n">
        <v>0</v>
      </c>
      <c r="H229" s="122" t="n">
        <v>0</v>
      </c>
      <c r="I229" s="122" t="n">
        <v>0</v>
      </c>
      <c r="J229" s="122" t="n">
        <v>0</v>
      </c>
      <c r="K229" s="122" t="n">
        <v>0</v>
      </c>
      <c r="L229" s="122" t="n">
        <v>0</v>
      </c>
      <c r="M229" s="122" t="n">
        <v>0</v>
      </c>
      <c r="N229" s="122" t="n">
        <v>0</v>
      </c>
      <c r="O229" s="122" t="n">
        <v>0</v>
      </c>
      <c r="P229" s="122" t="n">
        <v>0</v>
      </c>
      <c r="Q229" s="122" t="n">
        <v>0</v>
      </c>
      <c r="R229" s="123" t="n">
        <f aca="false">SUM(F229:Q229)</f>
        <v>0</v>
      </c>
      <c r="S229" s="133" t="n">
        <f aca="false">ROUND(R229*1.05,0)</f>
        <v>0</v>
      </c>
      <c r="T229" s="133" t="n">
        <f aca="false">ROUND(S229*1.05,0)</f>
        <v>0</v>
      </c>
      <c r="U229" s="96"/>
      <c r="V229" s="96"/>
      <c r="W229" s="96"/>
      <c r="X229" s="96"/>
      <c r="Y229" s="96"/>
      <c r="Z229" s="96"/>
      <c r="AA229" s="96"/>
      <c r="AB229" s="96"/>
      <c r="AC229" s="96"/>
      <c r="AD229" s="96"/>
      <c r="AE229" s="96"/>
      <c r="AF229" s="96"/>
      <c r="AG229" s="96"/>
      <c r="AH229" s="96"/>
      <c r="AI229" s="96"/>
      <c r="AJ229" s="96"/>
      <c r="AK229" s="96"/>
      <c r="AL229" s="96"/>
      <c r="AM229" s="96"/>
      <c r="AN229" s="96"/>
      <c r="AO229" s="96"/>
      <c r="AP229" s="96"/>
      <c r="AQ229" s="96"/>
      <c r="AR229" s="96"/>
      <c r="AS229" s="96"/>
      <c r="AT229" s="96"/>
      <c r="AU229" s="96"/>
      <c r="AV229" s="96"/>
      <c r="AW229" s="96"/>
      <c r="AX229" s="96"/>
      <c r="AY229" s="96"/>
      <c r="AZ229" s="96"/>
      <c r="BA229" s="96"/>
      <c r="BB229" s="96"/>
      <c r="BC229" s="96"/>
      <c r="BD229" s="96"/>
      <c r="BE229" s="96"/>
      <c r="BF229" s="96"/>
      <c r="BG229" s="96"/>
      <c r="BH229" s="96"/>
      <c r="BI229" s="96"/>
      <c r="BJ229" s="96"/>
      <c r="BK229" s="96"/>
      <c r="BL229" s="96"/>
      <c r="BM229" s="96"/>
      <c r="BN229" s="96"/>
      <c r="BO229" s="96"/>
      <c r="BP229" s="96"/>
      <c r="BQ229" s="96"/>
      <c r="BR229" s="96"/>
      <c r="BS229" s="96"/>
      <c r="BT229" s="96"/>
      <c r="BU229" s="96"/>
      <c r="BV229" s="96"/>
      <c r="BW229" s="96"/>
      <c r="BX229" s="96"/>
      <c r="BY229" s="96"/>
      <c r="BZ229" s="96"/>
      <c r="CA229" s="96"/>
      <c r="CB229" s="96"/>
      <c r="CC229" s="96"/>
      <c r="CD229" s="96"/>
      <c r="CE229" s="96"/>
      <c r="CF229" s="96"/>
      <c r="CG229" s="96"/>
      <c r="CH229" s="96"/>
      <c r="CI229" s="96"/>
      <c r="CJ229" s="96"/>
      <c r="CK229" s="96"/>
      <c r="CL229" s="96"/>
      <c r="CM229" s="96"/>
      <c r="CN229" s="96"/>
      <c r="CO229" s="96"/>
      <c r="CP229" s="96"/>
      <c r="CQ229" s="96"/>
      <c r="CR229" s="96"/>
      <c r="CS229" s="96"/>
      <c r="CT229" s="96"/>
      <c r="CU229" s="96"/>
      <c r="CV229" s="96"/>
      <c r="CW229" s="96"/>
      <c r="CX229" s="96"/>
      <c r="CY229" s="96"/>
      <c r="CZ229" s="96"/>
      <c r="DA229" s="96"/>
      <c r="DB229" s="96"/>
      <c r="DC229" s="96"/>
      <c r="DD229" s="96"/>
      <c r="DE229" s="96"/>
      <c r="DF229" s="96"/>
      <c r="DG229" s="96"/>
      <c r="DH229" s="96"/>
      <c r="DI229" s="96"/>
      <c r="DJ229" s="96"/>
      <c r="DK229" s="96"/>
      <c r="DL229" s="96"/>
      <c r="DM229" s="96"/>
      <c r="DN229" s="96"/>
      <c r="DO229" s="96"/>
      <c r="DP229" s="96"/>
      <c r="DQ229" s="96"/>
      <c r="DR229" s="96"/>
      <c r="DS229" s="96"/>
      <c r="DT229" s="96"/>
      <c r="DU229" s="96"/>
      <c r="DV229" s="96"/>
      <c r="DW229" s="96"/>
      <c r="DX229" s="96"/>
      <c r="DY229" s="96"/>
      <c r="DZ229" s="96"/>
      <c r="EA229" s="96"/>
      <c r="EB229" s="96"/>
      <c r="EC229" s="96"/>
      <c r="ED229" s="96"/>
      <c r="EE229" s="96"/>
      <c r="EF229" s="96"/>
      <c r="EG229" s="96"/>
      <c r="EH229" s="96"/>
      <c r="EI229" s="96"/>
      <c r="EJ229" s="96"/>
      <c r="EK229" s="96"/>
      <c r="EL229" s="96"/>
      <c r="EM229" s="96"/>
      <c r="EN229" s="96"/>
      <c r="EO229" s="96"/>
      <c r="EP229" s="96"/>
      <c r="EQ229" s="96"/>
      <c r="ER229" s="96"/>
      <c r="ES229" s="96"/>
      <c r="ET229" s="96"/>
      <c r="EU229" s="96"/>
      <c r="EV229" s="96"/>
      <c r="EW229" s="96"/>
      <c r="EX229" s="96"/>
      <c r="EY229" s="96"/>
      <c r="EZ229" s="96"/>
      <c r="FA229" s="96"/>
      <c r="FB229" s="96"/>
      <c r="FC229" s="96"/>
      <c r="FD229" s="96"/>
      <c r="FE229" s="96"/>
      <c r="FF229" s="96"/>
      <c r="FG229" s="96"/>
      <c r="FH229" s="96"/>
      <c r="FI229" s="96"/>
      <c r="FJ229" s="96"/>
      <c r="FK229" s="96"/>
      <c r="FL229" s="96"/>
      <c r="FM229" s="96"/>
      <c r="FN229" s="96"/>
      <c r="FO229" s="96"/>
      <c r="FP229" s="96"/>
      <c r="FQ229" s="96"/>
      <c r="FR229" s="96"/>
      <c r="FS229" s="96"/>
      <c r="FT229" s="96"/>
      <c r="FU229" s="96"/>
      <c r="FV229" s="96"/>
      <c r="FW229" s="96"/>
      <c r="FX229" s="96"/>
      <c r="FY229" s="96"/>
      <c r="FZ229" s="96"/>
      <c r="GA229" s="96"/>
      <c r="GB229" s="96"/>
      <c r="GC229" s="96"/>
      <c r="GD229" s="96"/>
      <c r="GE229" s="96"/>
      <c r="GF229" s="96"/>
      <c r="GG229" s="96"/>
      <c r="GH229" s="96"/>
      <c r="GI229" s="96"/>
      <c r="GJ229" s="96"/>
      <c r="GK229" s="96"/>
      <c r="GL229" s="96"/>
      <c r="GM229" s="96"/>
      <c r="GN229" s="96"/>
      <c r="GO229" s="96"/>
      <c r="GP229" s="96"/>
      <c r="GQ229" s="96"/>
      <c r="GR229" s="96"/>
      <c r="GS229" s="96"/>
      <c r="GT229" s="96"/>
      <c r="GU229" s="96"/>
      <c r="GV229" s="96"/>
      <c r="GW229" s="96"/>
      <c r="GX229" s="96"/>
      <c r="GY229" s="96"/>
      <c r="GZ229" s="96"/>
      <c r="HA229" s="96"/>
      <c r="HB229" s="96"/>
      <c r="HC229" s="96"/>
      <c r="HD229" s="96"/>
      <c r="HE229" s="96"/>
      <c r="HF229" s="96"/>
      <c r="HG229" s="96"/>
      <c r="HH229" s="96"/>
      <c r="HI229" s="96"/>
      <c r="HJ229" s="96"/>
      <c r="HK229" s="96"/>
      <c r="HL229" s="96"/>
      <c r="HM229" s="96"/>
      <c r="HN229" s="96"/>
      <c r="HO229" s="96"/>
      <c r="HP229" s="96"/>
      <c r="HQ229" s="96"/>
      <c r="HR229" s="96"/>
      <c r="HS229" s="96"/>
      <c r="HT229" s="96"/>
      <c r="HU229" s="96"/>
      <c r="HV229" s="96"/>
      <c r="HW229" s="96"/>
      <c r="HX229" s="96"/>
      <c r="HY229" s="96"/>
      <c r="HZ229" s="96"/>
      <c r="IA229" s="96"/>
      <c r="IB229" s="96"/>
      <c r="IC229" s="96"/>
      <c r="ID229" s="96"/>
      <c r="IE229" s="96"/>
      <c r="IF229" s="96"/>
      <c r="IG229" s="96"/>
      <c r="IH229" s="96"/>
      <c r="II229" s="96"/>
      <c r="IJ229" s="96"/>
      <c r="IK229" s="96"/>
      <c r="IL229" s="96"/>
      <c r="IM229" s="96"/>
      <c r="IN229" s="96"/>
      <c r="IO229" s="96"/>
      <c r="IP229" s="96"/>
      <c r="IQ229" s="96"/>
      <c r="IR229" s="96"/>
      <c r="IS229" s="96"/>
      <c r="IT229" s="96"/>
      <c r="IU229" s="96"/>
      <c r="IV229" s="96"/>
      <c r="IW229" s="96"/>
    </row>
    <row r="230" customFormat="false" ht="15" hidden="false" customHeight="false" outlineLevel="0" collapsed="false">
      <c r="A230" s="124"/>
      <c r="B230" s="125"/>
      <c r="C230" s="28" t="s">
        <v>66</v>
      </c>
      <c r="D230" s="134" t="n">
        <f aca="false">SUM(D228:D229)</f>
        <v>0</v>
      </c>
      <c r="E230" s="134" t="n">
        <f aca="false">SUM(E228:E229)</f>
        <v>0</v>
      </c>
      <c r="F230" s="28" t="n">
        <f aca="false">SUM(F228:F229)</f>
        <v>0</v>
      </c>
      <c r="G230" s="28" t="n">
        <f aca="false">SUM(G228:G229)</f>
        <v>0</v>
      </c>
      <c r="H230" s="28" t="n">
        <f aca="false">SUM(H228:H229)</f>
        <v>0</v>
      </c>
      <c r="I230" s="28" t="n">
        <f aca="false">SUM(I228:I229)</f>
        <v>0</v>
      </c>
      <c r="J230" s="28" t="n">
        <f aca="false">SUM(J228:J229)</f>
        <v>0</v>
      </c>
      <c r="K230" s="28" t="n">
        <f aca="false">SUM(K228:K229)</f>
        <v>0</v>
      </c>
      <c r="L230" s="28" t="n">
        <f aca="false">SUM(L228:L229)</f>
        <v>0</v>
      </c>
      <c r="M230" s="28" t="n">
        <f aca="false">SUM(M228:M229)</f>
        <v>0</v>
      </c>
      <c r="N230" s="28" t="n">
        <f aca="false">SUM(N228:N229)</f>
        <v>0</v>
      </c>
      <c r="O230" s="28" t="n">
        <f aca="false">SUM(O228:O229)</f>
        <v>0</v>
      </c>
      <c r="P230" s="28" t="n">
        <f aca="false">SUM(P228:P229)</f>
        <v>0</v>
      </c>
      <c r="Q230" s="28" t="n">
        <f aca="false">SUM(Q228:Q229)</f>
        <v>0</v>
      </c>
      <c r="R230" s="135" t="n">
        <f aca="false">SUM(F230:Q230)</f>
        <v>0</v>
      </c>
      <c r="S230" s="135" t="n">
        <f aca="false">SUM(S228:S229)</f>
        <v>0</v>
      </c>
      <c r="T230" s="135" t="n">
        <f aca="false">SUM(T228:T229)</f>
        <v>0</v>
      </c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  <c r="BH230" s="28"/>
      <c r="BI230" s="28"/>
      <c r="BJ230" s="28"/>
      <c r="BK230" s="28"/>
      <c r="BL230" s="28"/>
      <c r="BM230" s="28"/>
      <c r="BN230" s="28"/>
      <c r="BO230" s="28"/>
      <c r="BP230" s="28"/>
      <c r="BQ230" s="28"/>
      <c r="BR230" s="28"/>
      <c r="BS230" s="28"/>
      <c r="BT230" s="28"/>
      <c r="BU230" s="28"/>
      <c r="BV230" s="28"/>
      <c r="BW230" s="28"/>
      <c r="BX230" s="28"/>
      <c r="BY230" s="28"/>
      <c r="BZ230" s="28"/>
      <c r="CA230" s="28"/>
      <c r="CB230" s="28"/>
      <c r="CC230" s="28"/>
      <c r="CD230" s="28"/>
      <c r="CE230" s="28"/>
      <c r="CF230" s="28"/>
      <c r="CG230" s="28"/>
      <c r="CH230" s="28"/>
      <c r="CI230" s="28"/>
      <c r="CJ230" s="28"/>
      <c r="CK230" s="28"/>
      <c r="CL230" s="28"/>
      <c r="CM230" s="28"/>
      <c r="CN230" s="28"/>
      <c r="CO230" s="28"/>
      <c r="CP230" s="28"/>
      <c r="CQ230" s="28"/>
      <c r="CR230" s="28"/>
      <c r="CS230" s="28"/>
      <c r="CT230" s="28"/>
      <c r="CU230" s="28"/>
      <c r="CV230" s="28"/>
      <c r="CW230" s="28"/>
      <c r="CX230" s="28"/>
      <c r="CY230" s="28"/>
      <c r="CZ230" s="28"/>
      <c r="DA230" s="28"/>
      <c r="DB230" s="28"/>
      <c r="DC230" s="28"/>
      <c r="DD230" s="28"/>
      <c r="DE230" s="28"/>
      <c r="DF230" s="28"/>
      <c r="DG230" s="28"/>
      <c r="DH230" s="28"/>
      <c r="DI230" s="28"/>
      <c r="DJ230" s="28"/>
      <c r="DK230" s="28"/>
      <c r="DL230" s="28"/>
      <c r="DM230" s="28"/>
      <c r="DN230" s="28"/>
      <c r="DO230" s="28"/>
      <c r="DP230" s="28"/>
      <c r="DQ230" s="28"/>
      <c r="DR230" s="28"/>
      <c r="DS230" s="28"/>
      <c r="DT230" s="28"/>
      <c r="DU230" s="28"/>
      <c r="DV230" s="28"/>
      <c r="DW230" s="28"/>
      <c r="DX230" s="28"/>
      <c r="DY230" s="28"/>
      <c r="DZ230" s="28"/>
      <c r="EA230" s="28"/>
      <c r="EB230" s="28"/>
      <c r="EC230" s="28"/>
      <c r="ED230" s="28"/>
      <c r="EE230" s="28"/>
      <c r="EF230" s="28"/>
      <c r="EG230" s="28"/>
      <c r="EH230" s="28"/>
      <c r="EI230" s="28"/>
      <c r="EJ230" s="28"/>
      <c r="EK230" s="28"/>
      <c r="EL230" s="28"/>
      <c r="EM230" s="28"/>
      <c r="EN230" s="28"/>
      <c r="EO230" s="28"/>
      <c r="EP230" s="28"/>
      <c r="EQ230" s="28"/>
      <c r="ER230" s="28"/>
      <c r="ES230" s="28"/>
      <c r="ET230" s="28"/>
      <c r="EU230" s="28"/>
      <c r="EV230" s="28"/>
      <c r="EW230" s="28"/>
      <c r="EX230" s="28"/>
      <c r="EY230" s="28"/>
      <c r="EZ230" s="28"/>
      <c r="FA230" s="28"/>
      <c r="FB230" s="28"/>
      <c r="FC230" s="28"/>
      <c r="FD230" s="28"/>
      <c r="FE230" s="28"/>
      <c r="FF230" s="28"/>
      <c r="FG230" s="28"/>
      <c r="FH230" s="28"/>
      <c r="FI230" s="28"/>
      <c r="FJ230" s="28"/>
      <c r="FK230" s="28"/>
      <c r="FL230" s="28"/>
      <c r="FM230" s="28"/>
      <c r="FN230" s="28"/>
      <c r="FO230" s="28"/>
      <c r="FP230" s="28"/>
      <c r="FQ230" s="28"/>
      <c r="FR230" s="28"/>
      <c r="FS230" s="28"/>
      <c r="FT230" s="28"/>
      <c r="FU230" s="28"/>
      <c r="FV230" s="28"/>
      <c r="FW230" s="28"/>
      <c r="FX230" s="28"/>
      <c r="FY230" s="28"/>
      <c r="FZ230" s="28"/>
      <c r="GA230" s="28"/>
      <c r="GB230" s="28"/>
      <c r="GC230" s="28"/>
      <c r="GD230" s="28"/>
      <c r="GE230" s="28"/>
      <c r="GF230" s="28"/>
      <c r="GG230" s="28"/>
      <c r="GH230" s="28"/>
      <c r="GI230" s="28"/>
      <c r="GJ230" s="28"/>
      <c r="GK230" s="28"/>
      <c r="GL230" s="28"/>
      <c r="GM230" s="28"/>
      <c r="GN230" s="28"/>
      <c r="GO230" s="28"/>
      <c r="GP230" s="28"/>
      <c r="GQ230" s="28"/>
      <c r="GR230" s="28"/>
      <c r="GS230" s="28"/>
      <c r="GT230" s="28"/>
      <c r="GU230" s="28"/>
      <c r="GV230" s="28"/>
      <c r="GW230" s="28"/>
      <c r="GX230" s="28"/>
      <c r="GY230" s="28"/>
      <c r="GZ230" s="28"/>
      <c r="HA230" s="28"/>
      <c r="HB230" s="28"/>
      <c r="HC230" s="28"/>
      <c r="HD230" s="28"/>
      <c r="HE230" s="28"/>
      <c r="HF230" s="28"/>
      <c r="HG230" s="28"/>
      <c r="HH230" s="28"/>
      <c r="HI230" s="28"/>
      <c r="HJ230" s="28"/>
      <c r="HK230" s="28"/>
      <c r="HL230" s="28"/>
      <c r="HM230" s="28"/>
      <c r="HN230" s="28"/>
      <c r="HO230" s="28"/>
      <c r="HP230" s="28"/>
      <c r="HQ230" s="28"/>
      <c r="HR230" s="28"/>
      <c r="HS230" s="28"/>
      <c r="HT230" s="28"/>
      <c r="HU230" s="28"/>
      <c r="HV230" s="28"/>
      <c r="HW230" s="28"/>
      <c r="HX230" s="28"/>
      <c r="HY230" s="28"/>
      <c r="HZ230" s="28"/>
      <c r="IA230" s="28"/>
      <c r="IB230" s="28"/>
      <c r="IC230" s="28"/>
      <c r="ID230" s="28"/>
      <c r="IE230" s="28"/>
      <c r="IF230" s="28"/>
      <c r="IG230" s="28"/>
      <c r="IH230" s="28"/>
      <c r="II230" s="28"/>
      <c r="IJ230" s="28"/>
      <c r="IK230" s="28"/>
      <c r="IL230" s="28"/>
      <c r="IM230" s="28"/>
      <c r="IN230" s="28"/>
      <c r="IO230" s="28"/>
      <c r="IP230" s="28"/>
      <c r="IQ230" s="28"/>
      <c r="IR230" s="28"/>
      <c r="IS230" s="28"/>
      <c r="IT230" s="28"/>
      <c r="IU230" s="28"/>
      <c r="IV230" s="28"/>
      <c r="IW230" s="28"/>
    </row>
    <row r="231" customFormat="false" ht="15" hidden="true" customHeight="false" outlineLevel="0" collapsed="false">
      <c r="A231" s="129"/>
      <c r="B231" s="109" t="n">
        <v>57000500</v>
      </c>
      <c r="C231" s="0" t="s">
        <v>198</v>
      </c>
      <c r="D231" s="100"/>
      <c r="E231" s="100"/>
      <c r="F231" s="110"/>
      <c r="G231" s="111"/>
      <c r="H231" s="111"/>
      <c r="I231" s="111"/>
      <c r="J231" s="111"/>
      <c r="K231" s="111"/>
      <c r="L231" s="111"/>
      <c r="M231" s="111"/>
      <c r="N231" s="111"/>
      <c r="O231" s="111"/>
      <c r="P231" s="111"/>
      <c r="Q231" s="111"/>
      <c r="R231" s="107"/>
      <c r="S231" s="107"/>
      <c r="T231" s="107"/>
    </row>
    <row r="232" customFormat="false" ht="15" hidden="true" customHeight="false" outlineLevel="0" collapsed="false">
      <c r="A232" s="108"/>
      <c r="B232" s="109"/>
      <c r="C232" s="0" t="s">
        <v>78</v>
      </c>
      <c r="D232" s="100" t="n">
        <v>0</v>
      </c>
      <c r="E232" s="100" t="n">
        <v>0</v>
      </c>
      <c r="F232" s="110" t="n">
        <v>0</v>
      </c>
      <c r="G232" s="110" t="n">
        <v>0</v>
      </c>
      <c r="H232" s="110" t="n">
        <v>0</v>
      </c>
      <c r="I232" s="110" t="n">
        <v>0</v>
      </c>
      <c r="J232" s="110" t="n">
        <v>0</v>
      </c>
      <c r="K232" s="110" t="n">
        <v>0</v>
      </c>
      <c r="L232" s="110" t="n">
        <v>0</v>
      </c>
      <c r="M232" s="110" t="n">
        <v>0</v>
      </c>
      <c r="N232" s="110" t="n">
        <v>0</v>
      </c>
      <c r="O232" s="110" t="n">
        <v>0</v>
      </c>
      <c r="P232" s="110" t="n">
        <v>0</v>
      </c>
      <c r="Q232" s="110" t="n">
        <v>0</v>
      </c>
      <c r="R232" s="107" t="n">
        <f aca="false">SUM(F232:Q232)</f>
        <v>0</v>
      </c>
      <c r="S232" s="151" t="n">
        <v>0</v>
      </c>
      <c r="T232" s="151" t="n">
        <v>0</v>
      </c>
    </row>
    <row r="233" customFormat="false" ht="15" hidden="true" customHeight="false" outlineLevel="0" collapsed="false">
      <c r="A233" s="108"/>
      <c r="B233" s="109"/>
      <c r="C233" s="0" t="s">
        <v>78</v>
      </c>
      <c r="D233" s="121" t="n">
        <v>0</v>
      </c>
      <c r="E233" s="121" t="n">
        <v>0</v>
      </c>
      <c r="F233" s="159" t="n">
        <v>0</v>
      </c>
      <c r="G233" s="159" t="n">
        <v>0</v>
      </c>
      <c r="H233" s="159" t="n">
        <v>0</v>
      </c>
      <c r="I233" s="159" t="n">
        <v>0</v>
      </c>
      <c r="J233" s="159" t="n">
        <v>0</v>
      </c>
      <c r="K233" s="159" t="n">
        <v>0</v>
      </c>
      <c r="L233" s="159" t="n">
        <v>0</v>
      </c>
      <c r="M233" s="159" t="n">
        <v>0</v>
      </c>
      <c r="N233" s="159" t="n">
        <v>0</v>
      </c>
      <c r="O233" s="159" t="n">
        <v>0</v>
      </c>
      <c r="P233" s="159" t="n">
        <v>0</v>
      </c>
      <c r="Q233" s="159" t="n">
        <v>0</v>
      </c>
      <c r="R233" s="160" t="n">
        <f aca="false">SUM(F233:Q233)</f>
        <v>0</v>
      </c>
      <c r="S233" s="161" t="n">
        <v>0</v>
      </c>
      <c r="T233" s="161" t="n">
        <v>0</v>
      </c>
    </row>
    <row r="234" customFormat="false" ht="15" hidden="true" customHeight="false" outlineLevel="0" collapsed="false">
      <c r="A234" s="124"/>
      <c r="B234" s="125"/>
      <c r="C234" s="28" t="s">
        <v>66</v>
      </c>
      <c r="D234" s="134" t="n">
        <f aca="false">SUM(D232:D233)</f>
        <v>0</v>
      </c>
      <c r="E234" s="134" t="n">
        <f aca="false">SUM(E232:E233)</f>
        <v>0</v>
      </c>
      <c r="F234" s="28" t="n">
        <f aca="false">SUM(F232:F233)</f>
        <v>0</v>
      </c>
      <c r="G234" s="28" t="n">
        <f aca="false">SUM(G232:G233)</f>
        <v>0</v>
      </c>
      <c r="H234" s="28" t="n">
        <f aca="false">SUM(H232:H233)</f>
        <v>0</v>
      </c>
      <c r="I234" s="28" t="n">
        <f aca="false">SUM(I232:I233)</f>
        <v>0</v>
      </c>
      <c r="J234" s="28" t="n">
        <f aca="false">SUM(J232:J233)</f>
        <v>0</v>
      </c>
      <c r="K234" s="28" t="n">
        <f aca="false">SUM(K232:K233)</f>
        <v>0</v>
      </c>
      <c r="L234" s="28" t="n">
        <f aca="false">SUM(L232:L233)</f>
        <v>0</v>
      </c>
      <c r="M234" s="28" t="n">
        <f aca="false">SUM(M232:M233)</f>
        <v>0</v>
      </c>
      <c r="N234" s="28" t="n">
        <f aca="false">SUM(N232:N233)</f>
        <v>0</v>
      </c>
      <c r="O234" s="28" t="n">
        <f aca="false">SUM(O232:O233)</f>
        <v>0</v>
      </c>
      <c r="P234" s="28" t="n">
        <f aca="false">SUM(P232:P233)</f>
        <v>0</v>
      </c>
      <c r="Q234" s="28" t="n">
        <f aca="false">SUM(Q232:Q233)</f>
        <v>0</v>
      </c>
      <c r="R234" s="135" t="n">
        <f aca="false">SUM(F234:Q234)</f>
        <v>0</v>
      </c>
      <c r="S234" s="135" t="n">
        <f aca="false">SUM(S232:S233)</f>
        <v>0</v>
      </c>
      <c r="T234" s="135" t="n">
        <f aca="false">SUM(T232:T233)</f>
        <v>0</v>
      </c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  <c r="BH234" s="28"/>
      <c r="BI234" s="28"/>
      <c r="BJ234" s="28"/>
      <c r="BK234" s="28"/>
      <c r="BL234" s="28"/>
      <c r="BM234" s="28"/>
      <c r="BN234" s="28"/>
      <c r="BO234" s="28"/>
      <c r="BP234" s="28"/>
      <c r="BQ234" s="28"/>
      <c r="BR234" s="28"/>
      <c r="BS234" s="28"/>
      <c r="BT234" s="28"/>
      <c r="BU234" s="28"/>
      <c r="BV234" s="28"/>
      <c r="BW234" s="28"/>
      <c r="BX234" s="28"/>
      <c r="BY234" s="28"/>
      <c r="BZ234" s="28"/>
      <c r="CA234" s="28"/>
      <c r="CB234" s="28"/>
      <c r="CC234" s="28"/>
      <c r="CD234" s="28"/>
      <c r="CE234" s="28"/>
      <c r="CF234" s="28"/>
      <c r="CG234" s="28"/>
      <c r="CH234" s="28"/>
      <c r="CI234" s="28"/>
      <c r="CJ234" s="28"/>
      <c r="CK234" s="28"/>
      <c r="CL234" s="28"/>
      <c r="CM234" s="28"/>
      <c r="CN234" s="28"/>
      <c r="CO234" s="28"/>
      <c r="CP234" s="28"/>
      <c r="CQ234" s="28"/>
      <c r="CR234" s="28"/>
      <c r="CS234" s="28"/>
      <c r="CT234" s="28"/>
      <c r="CU234" s="28"/>
      <c r="CV234" s="28"/>
      <c r="CW234" s="28"/>
      <c r="CX234" s="28"/>
      <c r="CY234" s="28"/>
      <c r="CZ234" s="28"/>
      <c r="DA234" s="28"/>
      <c r="DB234" s="28"/>
      <c r="DC234" s="28"/>
      <c r="DD234" s="28"/>
      <c r="DE234" s="28"/>
      <c r="DF234" s="28"/>
      <c r="DG234" s="28"/>
      <c r="DH234" s="28"/>
      <c r="DI234" s="28"/>
      <c r="DJ234" s="28"/>
      <c r="DK234" s="28"/>
      <c r="DL234" s="28"/>
      <c r="DM234" s="28"/>
      <c r="DN234" s="28"/>
      <c r="DO234" s="28"/>
      <c r="DP234" s="28"/>
      <c r="DQ234" s="28"/>
      <c r="DR234" s="28"/>
      <c r="DS234" s="28"/>
      <c r="DT234" s="28"/>
      <c r="DU234" s="28"/>
      <c r="DV234" s="28"/>
      <c r="DW234" s="28"/>
      <c r="DX234" s="28"/>
      <c r="DY234" s="28"/>
      <c r="DZ234" s="28"/>
      <c r="EA234" s="28"/>
      <c r="EB234" s="28"/>
      <c r="EC234" s="28"/>
      <c r="ED234" s="28"/>
      <c r="EE234" s="28"/>
      <c r="EF234" s="28"/>
      <c r="EG234" s="28"/>
      <c r="EH234" s="28"/>
      <c r="EI234" s="28"/>
      <c r="EJ234" s="28"/>
      <c r="EK234" s="28"/>
      <c r="EL234" s="28"/>
      <c r="EM234" s="28"/>
      <c r="EN234" s="28"/>
      <c r="EO234" s="28"/>
      <c r="EP234" s="28"/>
      <c r="EQ234" s="28"/>
      <c r="ER234" s="28"/>
      <c r="ES234" s="28"/>
      <c r="ET234" s="28"/>
      <c r="EU234" s="28"/>
      <c r="EV234" s="28"/>
      <c r="EW234" s="28"/>
      <c r="EX234" s="28"/>
      <c r="EY234" s="28"/>
      <c r="EZ234" s="28"/>
      <c r="FA234" s="28"/>
      <c r="FB234" s="28"/>
      <c r="FC234" s="28"/>
      <c r="FD234" s="28"/>
      <c r="FE234" s="28"/>
      <c r="FF234" s="28"/>
      <c r="FG234" s="28"/>
      <c r="FH234" s="28"/>
      <c r="FI234" s="28"/>
      <c r="FJ234" s="28"/>
      <c r="FK234" s="28"/>
      <c r="FL234" s="28"/>
      <c r="FM234" s="28"/>
      <c r="FN234" s="28"/>
      <c r="FO234" s="28"/>
      <c r="FP234" s="28"/>
      <c r="FQ234" s="28"/>
      <c r="FR234" s="28"/>
      <c r="FS234" s="28"/>
      <c r="FT234" s="28"/>
      <c r="FU234" s="28"/>
      <c r="FV234" s="28"/>
      <c r="FW234" s="28"/>
      <c r="FX234" s="28"/>
      <c r="FY234" s="28"/>
      <c r="FZ234" s="28"/>
      <c r="GA234" s="28"/>
      <c r="GB234" s="28"/>
      <c r="GC234" s="28"/>
      <c r="GD234" s="28"/>
      <c r="GE234" s="28"/>
      <c r="GF234" s="28"/>
      <c r="GG234" s="28"/>
      <c r="GH234" s="28"/>
      <c r="GI234" s="28"/>
      <c r="GJ234" s="28"/>
      <c r="GK234" s="28"/>
      <c r="GL234" s="28"/>
      <c r="GM234" s="28"/>
      <c r="GN234" s="28"/>
      <c r="GO234" s="28"/>
      <c r="GP234" s="28"/>
      <c r="GQ234" s="28"/>
      <c r="GR234" s="28"/>
      <c r="GS234" s="28"/>
      <c r="GT234" s="28"/>
      <c r="GU234" s="28"/>
      <c r="GV234" s="28"/>
      <c r="GW234" s="28"/>
      <c r="GX234" s="28"/>
      <c r="GY234" s="28"/>
      <c r="GZ234" s="28"/>
      <c r="HA234" s="28"/>
      <c r="HB234" s="28"/>
      <c r="HC234" s="28"/>
      <c r="HD234" s="28"/>
      <c r="HE234" s="28"/>
      <c r="HF234" s="28"/>
      <c r="HG234" s="28"/>
      <c r="HH234" s="28"/>
      <c r="HI234" s="28"/>
      <c r="HJ234" s="28"/>
      <c r="HK234" s="28"/>
      <c r="HL234" s="28"/>
      <c r="HM234" s="28"/>
      <c r="HN234" s="28"/>
      <c r="HO234" s="28"/>
      <c r="HP234" s="28"/>
      <c r="HQ234" s="28"/>
      <c r="HR234" s="28"/>
      <c r="HS234" s="28"/>
      <c r="HT234" s="28"/>
      <c r="HU234" s="28"/>
      <c r="HV234" s="28"/>
      <c r="HW234" s="28"/>
      <c r="HX234" s="28"/>
      <c r="HY234" s="28"/>
      <c r="HZ234" s="28"/>
      <c r="IA234" s="28"/>
      <c r="IB234" s="28"/>
      <c r="IC234" s="28"/>
      <c r="ID234" s="28"/>
      <c r="IE234" s="28"/>
      <c r="IF234" s="28"/>
      <c r="IG234" s="28"/>
      <c r="IH234" s="28"/>
      <c r="II234" s="28"/>
      <c r="IJ234" s="28"/>
      <c r="IK234" s="28"/>
      <c r="IL234" s="28"/>
      <c r="IM234" s="28"/>
      <c r="IN234" s="28"/>
      <c r="IO234" s="28"/>
      <c r="IP234" s="28"/>
      <c r="IQ234" s="28"/>
      <c r="IR234" s="28"/>
      <c r="IS234" s="28"/>
      <c r="IT234" s="28"/>
      <c r="IU234" s="28"/>
      <c r="IV234" s="28"/>
      <c r="IW234" s="28"/>
    </row>
    <row r="235" customFormat="false" ht="15" hidden="true" customHeight="false" outlineLevel="0" collapsed="false">
      <c r="A235" s="129"/>
      <c r="B235" s="109" t="n">
        <v>57001000</v>
      </c>
      <c r="C235" s="0" t="s">
        <v>199</v>
      </c>
      <c r="D235" s="100"/>
      <c r="E235" s="100"/>
      <c r="F235" s="110"/>
      <c r="G235" s="111"/>
      <c r="H235" s="111"/>
      <c r="I235" s="111"/>
      <c r="J235" s="111"/>
      <c r="K235" s="111"/>
      <c r="L235" s="111"/>
      <c r="M235" s="111"/>
      <c r="N235" s="111"/>
      <c r="O235" s="111"/>
      <c r="P235" s="111"/>
      <c r="Q235" s="111"/>
      <c r="R235" s="107"/>
      <c r="S235" s="107"/>
      <c r="T235" s="107"/>
    </row>
    <row r="236" customFormat="false" ht="15" hidden="true" customHeight="false" outlineLevel="0" collapsed="false">
      <c r="A236" s="108"/>
      <c r="B236" s="109"/>
      <c r="C236" s="0" t="s">
        <v>78</v>
      </c>
      <c r="D236" s="100" t="n">
        <v>0</v>
      </c>
      <c r="E236" s="100" t="n">
        <v>0</v>
      </c>
      <c r="F236" s="110" t="n">
        <v>0</v>
      </c>
      <c r="G236" s="110" t="n">
        <v>0</v>
      </c>
      <c r="H236" s="110" t="n">
        <v>0</v>
      </c>
      <c r="I236" s="110" t="n">
        <v>0</v>
      </c>
      <c r="J236" s="110" t="n">
        <v>0</v>
      </c>
      <c r="K236" s="110" t="n">
        <v>0</v>
      </c>
      <c r="L236" s="110" t="n">
        <v>0</v>
      </c>
      <c r="M236" s="110" t="n">
        <v>0</v>
      </c>
      <c r="N236" s="110" t="n">
        <v>0</v>
      </c>
      <c r="O236" s="110" t="n">
        <v>0</v>
      </c>
      <c r="P236" s="110" t="n">
        <v>0</v>
      </c>
      <c r="Q236" s="110" t="n">
        <v>0</v>
      </c>
      <c r="R236" s="107" t="n">
        <f aca="false">SUM(F236:Q236)</f>
        <v>0</v>
      </c>
      <c r="S236" s="151" t="n">
        <v>0</v>
      </c>
      <c r="T236" s="151" t="n">
        <v>0</v>
      </c>
    </row>
    <row r="237" customFormat="false" ht="15" hidden="true" customHeight="false" outlineLevel="0" collapsed="false">
      <c r="A237" s="108"/>
      <c r="B237" s="109"/>
      <c r="C237" s="0" t="s">
        <v>78</v>
      </c>
      <c r="D237" s="121" t="n">
        <v>0</v>
      </c>
      <c r="E237" s="121" t="n">
        <v>0</v>
      </c>
      <c r="F237" s="159" t="n">
        <v>0</v>
      </c>
      <c r="G237" s="159" t="n">
        <v>0</v>
      </c>
      <c r="H237" s="159" t="n">
        <v>0</v>
      </c>
      <c r="I237" s="159" t="n">
        <v>0</v>
      </c>
      <c r="J237" s="159" t="n">
        <v>0</v>
      </c>
      <c r="K237" s="159" t="n">
        <v>0</v>
      </c>
      <c r="L237" s="159" t="n">
        <v>0</v>
      </c>
      <c r="M237" s="159" t="n">
        <v>0</v>
      </c>
      <c r="N237" s="159" t="n">
        <v>0</v>
      </c>
      <c r="O237" s="159" t="n">
        <v>0</v>
      </c>
      <c r="P237" s="159" t="n">
        <v>0</v>
      </c>
      <c r="Q237" s="159" t="n">
        <v>0</v>
      </c>
      <c r="R237" s="160" t="n">
        <f aca="false">SUM(F237:Q237)</f>
        <v>0</v>
      </c>
      <c r="S237" s="161" t="n">
        <v>0</v>
      </c>
      <c r="T237" s="161" t="n">
        <v>0</v>
      </c>
    </row>
    <row r="238" customFormat="false" ht="15" hidden="true" customHeight="false" outlineLevel="0" collapsed="false">
      <c r="A238" s="124"/>
      <c r="B238" s="125"/>
      <c r="C238" s="28" t="s">
        <v>66</v>
      </c>
      <c r="D238" s="134" t="n">
        <f aca="false">SUM(D236:D237)</f>
        <v>0</v>
      </c>
      <c r="E238" s="134" t="n">
        <f aca="false">SUM(E236:E237)</f>
        <v>0</v>
      </c>
      <c r="F238" s="28" t="n">
        <f aca="false">SUM(F236:F237)</f>
        <v>0</v>
      </c>
      <c r="G238" s="28" t="n">
        <f aca="false">SUM(G236:G237)</f>
        <v>0</v>
      </c>
      <c r="H238" s="28" t="n">
        <f aca="false">SUM(H236:H237)</f>
        <v>0</v>
      </c>
      <c r="I238" s="28" t="n">
        <f aca="false">SUM(I236:I237)</f>
        <v>0</v>
      </c>
      <c r="J238" s="28" t="n">
        <f aca="false">SUM(J236:J237)</f>
        <v>0</v>
      </c>
      <c r="K238" s="28" t="n">
        <f aca="false">SUM(K236:K237)</f>
        <v>0</v>
      </c>
      <c r="L238" s="28" t="n">
        <f aca="false">SUM(L236:L237)</f>
        <v>0</v>
      </c>
      <c r="M238" s="28" t="n">
        <f aca="false">SUM(M236:M237)</f>
        <v>0</v>
      </c>
      <c r="N238" s="28" t="n">
        <f aca="false">SUM(N236:N237)</f>
        <v>0</v>
      </c>
      <c r="O238" s="28" t="n">
        <f aca="false">SUM(O236:O237)</f>
        <v>0</v>
      </c>
      <c r="P238" s="28" t="n">
        <f aca="false">SUM(P236:P237)</f>
        <v>0</v>
      </c>
      <c r="Q238" s="28" t="n">
        <f aca="false">SUM(Q236:Q237)</f>
        <v>0</v>
      </c>
      <c r="R238" s="135" t="n">
        <f aca="false">SUM(F238:Q238)</f>
        <v>0</v>
      </c>
      <c r="S238" s="135" t="n">
        <f aca="false">SUM(S236:S237)</f>
        <v>0</v>
      </c>
      <c r="T238" s="135" t="n">
        <f aca="false">SUM(T236:T237)</f>
        <v>0</v>
      </c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</row>
    <row r="239" customFormat="false" ht="15" hidden="true" customHeight="false" outlineLevel="0" collapsed="false">
      <c r="A239" s="129"/>
      <c r="B239" s="109" t="n">
        <v>57003000</v>
      </c>
      <c r="C239" s="0" t="s">
        <v>200</v>
      </c>
      <c r="D239" s="100"/>
      <c r="E239" s="100"/>
      <c r="F239" s="110"/>
      <c r="G239" s="111"/>
      <c r="H239" s="111"/>
      <c r="I239" s="111"/>
      <c r="J239" s="111"/>
      <c r="K239" s="111"/>
      <c r="L239" s="111"/>
      <c r="M239" s="111"/>
      <c r="N239" s="111"/>
      <c r="O239" s="111"/>
      <c r="P239" s="111"/>
      <c r="Q239" s="111"/>
      <c r="R239" s="107"/>
      <c r="S239" s="107"/>
      <c r="T239" s="107"/>
    </row>
    <row r="240" customFormat="false" ht="15" hidden="true" customHeight="false" outlineLevel="0" collapsed="false">
      <c r="A240" s="108"/>
      <c r="B240" s="109"/>
      <c r="C240" s="0" t="s">
        <v>78</v>
      </c>
      <c r="D240" s="100" t="n">
        <v>0</v>
      </c>
      <c r="E240" s="100" t="n">
        <v>0</v>
      </c>
      <c r="F240" s="110" t="n">
        <v>0</v>
      </c>
      <c r="G240" s="110" t="n">
        <v>0</v>
      </c>
      <c r="H240" s="110" t="n">
        <v>0</v>
      </c>
      <c r="I240" s="110" t="n">
        <v>0</v>
      </c>
      <c r="J240" s="110" t="n">
        <v>0</v>
      </c>
      <c r="K240" s="110" t="n">
        <v>0</v>
      </c>
      <c r="L240" s="110" t="n">
        <v>0</v>
      </c>
      <c r="M240" s="110" t="n">
        <v>0</v>
      </c>
      <c r="N240" s="110" t="n">
        <v>0</v>
      </c>
      <c r="O240" s="110" t="n">
        <v>0</v>
      </c>
      <c r="P240" s="110" t="n">
        <v>0</v>
      </c>
      <c r="Q240" s="110" t="n">
        <v>0</v>
      </c>
      <c r="R240" s="107" t="n">
        <f aca="false">SUM(F240:Q240)</f>
        <v>0</v>
      </c>
      <c r="S240" s="151" t="n">
        <v>0</v>
      </c>
      <c r="T240" s="151" t="n">
        <v>0</v>
      </c>
    </row>
    <row r="241" customFormat="false" ht="15" hidden="true" customHeight="false" outlineLevel="0" collapsed="false">
      <c r="A241" s="108"/>
      <c r="B241" s="109"/>
      <c r="C241" s="0" t="s">
        <v>78</v>
      </c>
      <c r="D241" s="121" t="n">
        <v>0</v>
      </c>
      <c r="E241" s="121" t="n">
        <v>0</v>
      </c>
      <c r="F241" s="159" t="n">
        <v>0</v>
      </c>
      <c r="G241" s="159" t="n">
        <v>0</v>
      </c>
      <c r="H241" s="159" t="n">
        <v>0</v>
      </c>
      <c r="I241" s="159" t="n">
        <v>0</v>
      </c>
      <c r="J241" s="159" t="n">
        <v>0</v>
      </c>
      <c r="K241" s="159" t="n">
        <v>0</v>
      </c>
      <c r="L241" s="159" t="n">
        <v>0</v>
      </c>
      <c r="M241" s="159" t="n">
        <v>0</v>
      </c>
      <c r="N241" s="159" t="n">
        <v>0</v>
      </c>
      <c r="O241" s="159" t="n">
        <v>0</v>
      </c>
      <c r="P241" s="159" t="n">
        <v>0</v>
      </c>
      <c r="Q241" s="159" t="n">
        <v>0</v>
      </c>
      <c r="R241" s="160" t="n">
        <f aca="false">SUM(F241:Q241)</f>
        <v>0</v>
      </c>
      <c r="S241" s="161" t="n">
        <v>0</v>
      </c>
      <c r="T241" s="161" t="n">
        <v>0</v>
      </c>
    </row>
    <row r="242" customFormat="false" ht="15" hidden="true" customHeight="false" outlineLevel="0" collapsed="false">
      <c r="A242" s="124"/>
      <c r="B242" s="125"/>
      <c r="C242" s="28" t="s">
        <v>66</v>
      </c>
      <c r="D242" s="134" t="n">
        <f aca="false">SUM(D240:D241)</f>
        <v>0</v>
      </c>
      <c r="E242" s="134" t="n">
        <f aca="false">SUM(E240:E241)</f>
        <v>0</v>
      </c>
      <c r="F242" s="28" t="n">
        <f aca="false">SUM(F240:F241)</f>
        <v>0</v>
      </c>
      <c r="G242" s="28" t="n">
        <f aca="false">SUM(G240:G241)</f>
        <v>0</v>
      </c>
      <c r="H242" s="28" t="n">
        <f aca="false">SUM(H240:H241)</f>
        <v>0</v>
      </c>
      <c r="I242" s="28" t="n">
        <f aca="false">SUM(I240:I241)</f>
        <v>0</v>
      </c>
      <c r="J242" s="28" t="n">
        <f aca="false">SUM(J240:J241)</f>
        <v>0</v>
      </c>
      <c r="K242" s="28" t="n">
        <f aca="false">SUM(K240:K241)</f>
        <v>0</v>
      </c>
      <c r="L242" s="28" t="n">
        <f aca="false">SUM(L240:L241)</f>
        <v>0</v>
      </c>
      <c r="M242" s="28" t="n">
        <f aca="false">SUM(M240:M241)</f>
        <v>0</v>
      </c>
      <c r="N242" s="28" t="n">
        <f aca="false">SUM(N240:N241)</f>
        <v>0</v>
      </c>
      <c r="O242" s="28" t="n">
        <f aca="false">SUM(O240:O241)</f>
        <v>0</v>
      </c>
      <c r="P242" s="28" t="n">
        <f aca="false">SUM(P240:P241)</f>
        <v>0</v>
      </c>
      <c r="Q242" s="28" t="n">
        <f aca="false">SUM(Q240:Q241)</f>
        <v>0</v>
      </c>
      <c r="R242" s="135" t="n">
        <f aca="false">SUM(F242:Q242)</f>
        <v>0</v>
      </c>
      <c r="S242" s="135" t="n">
        <f aca="false">SUM(S240:S241)</f>
        <v>0</v>
      </c>
      <c r="T242" s="135" t="n">
        <f aca="false">SUM(T240:T241)</f>
        <v>0</v>
      </c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  <c r="BK242" s="28"/>
      <c r="BL242" s="28"/>
      <c r="BM242" s="28"/>
      <c r="BN242" s="28"/>
      <c r="BO242" s="28"/>
      <c r="BP242" s="28"/>
      <c r="BQ242" s="28"/>
      <c r="BR242" s="28"/>
      <c r="BS242" s="28"/>
      <c r="BT242" s="28"/>
      <c r="BU242" s="28"/>
      <c r="BV242" s="28"/>
      <c r="BW242" s="28"/>
      <c r="BX242" s="28"/>
      <c r="BY242" s="28"/>
      <c r="BZ242" s="28"/>
      <c r="CA242" s="28"/>
      <c r="CB242" s="28"/>
      <c r="CC242" s="28"/>
      <c r="CD242" s="28"/>
      <c r="CE242" s="28"/>
      <c r="CF242" s="28"/>
      <c r="CG242" s="28"/>
      <c r="CH242" s="28"/>
      <c r="CI242" s="28"/>
      <c r="CJ242" s="28"/>
      <c r="CK242" s="28"/>
      <c r="CL242" s="28"/>
      <c r="CM242" s="28"/>
      <c r="CN242" s="28"/>
      <c r="CO242" s="28"/>
      <c r="CP242" s="28"/>
      <c r="CQ242" s="28"/>
      <c r="CR242" s="28"/>
      <c r="CS242" s="28"/>
      <c r="CT242" s="28"/>
      <c r="CU242" s="28"/>
      <c r="CV242" s="28"/>
      <c r="CW242" s="28"/>
      <c r="CX242" s="28"/>
      <c r="CY242" s="28"/>
      <c r="CZ242" s="28"/>
      <c r="DA242" s="28"/>
      <c r="DB242" s="28"/>
      <c r="DC242" s="28"/>
      <c r="DD242" s="28"/>
      <c r="DE242" s="28"/>
      <c r="DF242" s="28"/>
      <c r="DG242" s="28"/>
      <c r="DH242" s="28"/>
      <c r="DI242" s="28"/>
      <c r="DJ242" s="28"/>
      <c r="DK242" s="28"/>
      <c r="DL242" s="28"/>
      <c r="DM242" s="28"/>
      <c r="DN242" s="28"/>
      <c r="DO242" s="28"/>
      <c r="DP242" s="28"/>
      <c r="DQ242" s="28"/>
      <c r="DR242" s="28"/>
      <c r="DS242" s="28"/>
      <c r="DT242" s="28"/>
      <c r="DU242" s="28"/>
      <c r="DV242" s="28"/>
      <c r="DW242" s="28"/>
      <c r="DX242" s="28"/>
      <c r="DY242" s="28"/>
      <c r="DZ242" s="28"/>
      <c r="EA242" s="28"/>
      <c r="EB242" s="28"/>
      <c r="EC242" s="28"/>
      <c r="ED242" s="28"/>
      <c r="EE242" s="28"/>
      <c r="EF242" s="28"/>
      <c r="EG242" s="28"/>
      <c r="EH242" s="28"/>
      <c r="EI242" s="28"/>
      <c r="EJ242" s="28"/>
      <c r="EK242" s="28"/>
      <c r="EL242" s="28"/>
      <c r="EM242" s="28"/>
      <c r="EN242" s="28"/>
      <c r="EO242" s="28"/>
      <c r="EP242" s="28"/>
      <c r="EQ242" s="28"/>
      <c r="ER242" s="28"/>
      <c r="ES242" s="28"/>
      <c r="ET242" s="28"/>
      <c r="EU242" s="28"/>
      <c r="EV242" s="28"/>
      <c r="EW242" s="28"/>
      <c r="EX242" s="28"/>
      <c r="EY242" s="28"/>
      <c r="EZ242" s="28"/>
      <c r="FA242" s="28"/>
      <c r="FB242" s="28"/>
      <c r="FC242" s="28"/>
      <c r="FD242" s="28"/>
      <c r="FE242" s="28"/>
      <c r="FF242" s="28"/>
      <c r="FG242" s="28"/>
      <c r="FH242" s="28"/>
      <c r="FI242" s="28"/>
      <c r="FJ242" s="28"/>
      <c r="FK242" s="28"/>
      <c r="FL242" s="28"/>
      <c r="FM242" s="28"/>
      <c r="FN242" s="28"/>
      <c r="FO242" s="28"/>
      <c r="FP242" s="28"/>
      <c r="FQ242" s="28"/>
      <c r="FR242" s="28"/>
      <c r="FS242" s="28"/>
      <c r="FT242" s="28"/>
      <c r="FU242" s="28"/>
      <c r="FV242" s="28"/>
      <c r="FW242" s="28"/>
      <c r="FX242" s="28"/>
      <c r="FY242" s="28"/>
      <c r="FZ242" s="28"/>
      <c r="GA242" s="28"/>
      <c r="GB242" s="28"/>
      <c r="GC242" s="28"/>
      <c r="GD242" s="28"/>
      <c r="GE242" s="28"/>
      <c r="GF242" s="28"/>
      <c r="GG242" s="28"/>
      <c r="GH242" s="28"/>
      <c r="GI242" s="28"/>
      <c r="GJ242" s="28"/>
      <c r="GK242" s="28"/>
      <c r="GL242" s="28"/>
      <c r="GM242" s="28"/>
      <c r="GN242" s="28"/>
      <c r="GO242" s="28"/>
      <c r="GP242" s="28"/>
      <c r="GQ242" s="28"/>
      <c r="GR242" s="28"/>
      <c r="GS242" s="28"/>
      <c r="GT242" s="28"/>
      <c r="GU242" s="28"/>
      <c r="GV242" s="28"/>
      <c r="GW242" s="28"/>
      <c r="GX242" s="28"/>
      <c r="GY242" s="28"/>
      <c r="GZ242" s="28"/>
      <c r="HA242" s="28"/>
      <c r="HB242" s="28"/>
      <c r="HC242" s="28"/>
      <c r="HD242" s="28"/>
      <c r="HE242" s="28"/>
      <c r="HF242" s="28"/>
      <c r="HG242" s="28"/>
      <c r="HH242" s="28"/>
      <c r="HI242" s="28"/>
      <c r="HJ242" s="28"/>
      <c r="HK242" s="28"/>
      <c r="HL242" s="28"/>
      <c r="HM242" s="28"/>
      <c r="HN242" s="28"/>
      <c r="HO242" s="28"/>
      <c r="HP242" s="28"/>
      <c r="HQ242" s="28"/>
      <c r="HR242" s="28"/>
      <c r="HS242" s="28"/>
      <c r="HT242" s="28"/>
      <c r="HU242" s="28"/>
      <c r="HV242" s="28"/>
      <c r="HW242" s="28"/>
      <c r="HX242" s="28"/>
      <c r="HY242" s="28"/>
      <c r="HZ242" s="28"/>
      <c r="IA242" s="28"/>
      <c r="IB242" s="28"/>
      <c r="IC242" s="28"/>
      <c r="ID242" s="28"/>
      <c r="IE242" s="28"/>
      <c r="IF242" s="28"/>
      <c r="IG242" s="28"/>
      <c r="IH242" s="28"/>
      <c r="II242" s="28"/>
      <c r="IJ242" s="28"/>
      <c r="IK242" s="28"/>
      <c r="IL242" s="28"/>
      <c r="IM242" s="28"/>
      <c r="IN242" s="28"/>
      <c r="IO242" s="28"/>
      <c r="IP242" s="28"/>
      <c r="IQ242" s="28"/>
      <c r="IR242" s="28"/>
      <c r="IS242" s="28"/>
      <c r="IT242" s="28"/>
      <c r="IU242" s="28"/>
      <c r="IV242" s="28"/>
      <c r="IW242" s="28"/>
    </row>
    <row r="243" customFormat="false" ht="15" hidden="true" customHeight="false" outlineLevel="0" collapsed="false">
      <c r="A243" s="129"/>
      <c r="B243" s="109" t="n">
        <v>57003500</v>
      </c>
      <c r="C243" s="0" t="s">
        <v>201</v>
      </c>
      <c r="D243" s="100"/>
      <c r="E243" s="100"/>
      <c r="F243" s="110"/>
      <c r="G243" s="111"/>
      <c r="H243" s="111"/>
      <c r="I243" s="111"/>
      <c r="J243" s="111"/>
      <c r="K243" s="111"/>
      <c r="L243" s="111"/>
      <c r="M243" s="111"/>
      <c r="N243" s="111"/>
      <c r="O243" s="111"/>
      <c r="P243" s="111"/>
      <c r="Q243" s="111"/>
      <c r="R243" s="107"/>
      <c r="S243" s="107"/>
      <c r="T243" s="107"/>
    </row>
    <row r="244" customFormat="false" ht="15" hidden="true" customHeight="false" outlineLevel="0" collapsed="false">
      <c r="A244" s="108"/>
      <c r="B244" s="109"/>
      <c r="C244" s="0" t="s">
        <v>78</v>
      </c>
      <c r="D244" s="100" t="n">
        <v>0</v>
      </c>
      <c r="E244" s="100" t="n">
        <v>0</v>
      </c>
      <c r="F244" s="110" t="n">
        <v>0</v>
      </c>
      <c r="G244" s="110" t="n">
        <v>0</v>
      </c>
      <c r="H244" s="110" t="n">
        <v>0</v>
      </c>
      <c r="I244" s="110" t="n">
        <v>0</v>
      </c>
      <c r="J244" s="110" t="n">
        <v>0</v>
      </c>
      <c r="K244" s="110" t="n">
        <v>0</v>
      </c>
      <c r="L244" s="110" t="n">
        <v>0</v>
      </c>
      <c r="M244" s="110" t="n">
        <v>0</v>
      </c>
      <c r="N244" s="110" t="n">
        <v>0</v>
      </c>
      <c r="O244" s="110" t="n">
        <v>0</v>
      </c>
      <c r="P244" s="110" t="n">
        <v>0</v>
      </c>
      <c r="Q244" s="110" t="n">
        <v>0</v>
      </c>
      <c r="R244" s="107" t="n">
        <f aca="false">SUM(F244:Q244)</f>
        <v>0</v>
      </c>
      <c r="S244" s="151" t="n">
        <v>0</v>
      </c>
      <c r="T244" s="151" t="n">
        <v>0</v>
      </c>
    </row>
    <row r="245" customFormat="false" ht="15" hidden="true" customHeight="false" outlineLevel="0" collapsed="false">
      <c r="A245" s="108"/>
      <c r="B245" s="109"/>
      <c r="C245" s="0" t="s">
        <v>78</v>
      </c>
      <c r="D245" s="121" t="n">
        <v>0</v>
      </c>
      <c r="E245" s="121" t="n">
        <v>0</v>
      </c>
      <c r="F245" s="159" t="n">
        <v>0</v>
      </c>
      <c r="G245" s="159" t="n">
        <v>0</v>
      </c>
      <c r="H245" s="159" t="n">
        <v>0</v>
      </c>
      <c r="I245" s="159" t="n">
        <v>0</v>
      </c>
      <c r="J245" s="159" t="n">
        <v>0</v>
      </c>
      <c r="K245" s="159" t="n">
        <v>0</v>
      </c>
      <c r="L245" s="159" t="n">
        <v>0</v>
      </c>
      <c r="M245" s="159" t="n">
        <v>0</v>
      </c>
      <c r="N245" s="159" t="n">
        <v>0</v>
      </c>
      <c r="O245" s="159" t="n">
        <v>0</v>
      </c>
      <c r="P245" s="159" t="n">
        <v>0</v>
      </c>
      <c r="Q245" s="159" t="n">
        <v>0</v>
      </c>
      <c r="R245" s="160" t="n">
        <f aca="false">SUM(F245:Q245)</f>
        <v>0</v>
      </c>
      <c r="S245" s="161" t="n">
        <v>0</v>
      </c>
      <c r="T245" s="161" t="n">
        <v>0</v>
      </c>
    </row>
    <row r="246" customFormat="false" ht="15" hidden="true" customHeight="false" outlineLevel="0" collapsed="false">
      <c r="A246" s="124"/>
      <c r="B246" s="125"/>
      <c r="C246" s="28" t="s">
        <v>66</v>
      </c>
      <c r="D246" s="134" t="n">
        <f aca="false">SUM(D244:D245)</f>
        <v>0</v>
      </c>
      <c r="E246" s="134" t="n">
        <f aca="false">SUM(E244:E245)</f>
        <v>0</v>
      </c>
      <c r="F246" s="28" t="n">
        <f aca="false">SUM(F244:F245)</f>
        <v>0</v>
      </c>
      <c r="G246" s="28" t="n">
        <f aca="false">SUM(G244:G245)</f>
        <v>0</v>
      </c>
      <c r="H246" s="28" t="n">
        <f aca="false">SUM(H244:H245)</f>
        <v>0</v>
      </c>
      <c r="I246" s="28" t="n">
        <f aca="false">SUM(I244:I245)</f>
        <v>0</v>
      </c>
      <c r="J246" s="28" t="n">
        <f aca="false">SUM(J244:J245)</f>
        <v>0</v>
      </c>
      <c r="K246" s="28" t="n">
        <f aca="false">SUM(K244:K245)</f>
        <v>0</v>
      </c>
      <c r="L246" s="28" t="n">
        <f aca="false">SUM(L244:L245)</f>
        <v>0</v>
      </c>
      <c r="M246" s="28" t="n">
        <f aca="false">SUM(M244:M245)</f>
        <v>0</v>
      </c>
      <c r="N246" s="28" t="n">
        <f aca="false">SUM(N244:N245)</f>
        <v>0</v>
      </c>
      <c r="O246" s="28" t="n">
        <f aca="false">SUM(O244:O245)</f>
        <v>0</v>
      </c>
      <c r="P246" s="28" t="n">
        <f aca="false">SUM(P244:P245)</f>
        <v>0</v>
      </c>
      <c r="Q246" s="28" t="n">
        <f aca="false">SUM(Q244:Q245)</f>
        <v>0</v>
      </c>
      <c r="R246" s="135" t="n">
        <f aca="false">SUM(F246:Q246)</f>
        <v>0</v>
      </c>
      <c r="S246" s="135" t="n">
        <f aca="false">SUM(S244:S245)</f>
        <v>0</v>
      </c>
      <c r="T246" s="135" t="n">
        <f aca="false">SUM(T244:T245)</f>
        <v>0</v>
      </c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  <c r="BK246" s="28"/>
      <c r="BL246" s="28"/>
      <c r="BM246" s="28"/>
      <c r="BN246" s="28"/>
      <c r="BO246" s="28"/>
      <c r="BP246" s="28"/>
      <c r="BQ246" s="28"/>
      <c r="BR246" s="28"/>
      <c r="BS246" s="28"/>
      <c r="BT246" s="28"/>
      <c r="BU246" s="28"/>
      <c r="BV246" s="28"/>
      <c r="BW246" s="28"/>
      <c r="BX246" s="28"/>
      <c r="BY246" s="28"/>
      <c r="BZ246" s="28"/>
      <c r="CA246" s="28"/>
      <c r="CB246" s="28"/>
      <c r="CC246" s="28"/>
      <c r="CD246" s="28"/>
      <c r="CE246" s="28"/>
      <c r="CF246" s="28"/>
      <c r="CG246" s="28"/>
      <c r="CH246" s="28"/>
      <c r="CI246" s="28"/>
      <c r="CJ246" s="28"/>
      <c r="CK246" s="28"/>
      <c r="CL246" s="28"/>
      <c r="CM246" s="28"/>
      <c r="CN246" s="28"/>
      <c r="CO246" s="28"/>
      <c r="CP246" s="28"/>
      <c r="CQ246" s="28"/>
      <c r="CR246" s="28"/>
      <c r="CS246" s="28"/>
      <c r="CT246" s="28"/>
      <c r="CU246" s="28"/>
      <c r="CV246" s="28"/>
      <c r="CW246" s="28"/>
      <c r="CX246" s="28"/>
      <c r="CY246" s="28"/>
      <c r="CZ246" s="28"/>
      <c r="DA246" s="28"/>
      <c r="DB246" s="28"/>
      <c r="DC246" s="28"/>
      <c r="DD246" s="28"/>
      <c r="DE246" s="28"/>
      <c r="DF246" s="28"/>
      <c r="DG246" s="28"/>
      <c r="DH246" s="28"/>
      <c r="DI246" s="28"/>
      <c r="DJ246" s="28"/>
      <c r="DK246" s="28"/>
      <c r="DL246" s="28"/>
      <c r="DM246" s="28"/>
      <c r="DN246" s="28"/>
      <c r="DO246" s="28"/>
      <c r="DP246" s="28"/>
      <c r="DQ246" s="28"/>
      <c r="DR246" s="28"/>
      <c r="DS246" s="28"/>
      <c r="DT246" s="28"/>
      <c r="DU246" s="28"/>
      <c r="DV246" s="28"/>
      <c r="DW246" s="28"/>
      <c r="DX246" s="28"/>
      <c r="DY246" s="28"/>
      <c r="DZ246" s="28"/>
      <c r="EA246" s="28"/>
      <c r="EB246" s="28"/>
      <c r="EC246" s="28"/>
      <c r="ED246" s="28"/>
      <c r="EE246" s="28"/>
      <c r="EF246" s="28"/>
      <c r="EG246" s="28"/>
      <c r="EH246" s="28"/>
      <c r="EI246" s="28"/>
      <c r="EJ246" s="28"/>
      <c r="EK246" s="28"/>
      <c r="EL246" s="28"/>
      <c r="EM246" s="28"/>
      <c r="EN246" s="28"/>
      <c r="EO246" s="28"/>
      <c r="EP246" s="28"/>
      <c r="EQ246" s="28"/>
      <c r="ER246" s="28"/>
      <c r="ES246" s="28"/>
      <c r="ET246" s="28"/>
      <c r="EU246" s="28"/>
      <c r="EV246" s="28"/>
      <c r="EW246" s="28"/>
      <c r="EX246" s="28"/>
      <c r="EY246" s="28"/>
      <c r="EZ246" s="28"/>
      <c r="FA246" s="28"/>
      <c r="FB246" s="28"/>
      <c r="FC246" s="28"/>
      <c r="FD246" s="28"/>
      <c r="FE246" s="28"/>
      <c r="FF246" s="28"/>
      <c r="FG246" s="28"/>
      <c r="FH246" s="28"/>
      <c r="FI246" s="28"/>
      <c r="FJ246" s="28"/>
      <c r="FK246" s="28"/>
      <c r="FL246" s="28"/>
      <c r="FM246" s="28"/>
      <c r="FN246" s="28"/>
      <c r="FO246" s="28"/>
      <c r="FP246" s="28"/>
      <c r="FQ246" s="28"/>
      <c r="FR246" s="28"/>
      <c r="FS246" s="28"/>
      <c r="FT246" s="28"/>
      <c r="FU246" s="28"/>
      <c r="FV246" s="28"/>
      <c r="FW246" s="28"/>
      <c r="FX246" s="28"/>
      <c r="FY246" s="28"/>
      <c r="FZ246" s="28"/>
      <c r="GA246" s="28"/>
      <c r="GB246" s="28"/>
      <c r="GC246" s="28"/>
      <c r="GD246" s="28"/>
      <c r="GE246" s="28"/>
      <c r="GF246" s="28"/>
      <c r="GG246" s="28"/>
      <c r="GH246" s="28"/>
      <c r="GI246" s="28"/>
      <c r="GJ246" s="28"/>
      <c r="GK246" s="28"/>
      <c r="GL246" s="28"/>
      <c r="GM246" s="28"/>
      <c r="GN246" s="28"/>
      <c r="GO246" s="28"/>
      <c r="GP246" s="28"/>
      <c r="GQ246" s="28"/>
      <c r="GR246" s="28"/>
      <c r="GS246" s="28"/>
      <c r="GT246" s="28"/>
      <c r="GU246" s="28"/>
      <c r="GV246" s="28"/>
      <c r="GW246" s="28"/>
      <c r="GX246" s="28"/>
      <c r="GY246" s="28"/>
      <c r="GZ246" s="28"/>
      <c r="HA246" s="28"/>
      <c r="HB246" s="28"/>
      <c r="HC246" s="28"/>
      <c r="HD246" s="28"/>
      <c r="HE246" s="28"/>
      <c r="HF246" s="28"/>
      <c r="HG246" s="28"/>
      <c r="HH246" s="28"/>
      <c r="HI246" s="28"/>
      <c r="HJ246" s="28"/>
      <c r="HK246" s="28"/>
      <c r="HL246" s="28"/>
      <c r="HM246" s="28"/>
      <c r="HN246" s="28"/>
      <c r="HO246" s="28"/>
      <c r="HP246" s="28"/>
      <c r="HQ246" s="28"/>
      <c r="HR246" s="28"/>
      <c r="HS246" s="28"/>
      <c r="HT246" s="28"/>
      <c r="HU246" s="28"/>
      <c r="HV246" s="28"/>
      <c r="HW246" s="28"/>
      <c r="HX246" s="28"/>
      <c r="HY246" s="28"/>
      <c r="HZ246" s="28"/>
      <c r="IA246" s="28"/>
      <c r="IB246" s="28"/>
      <c r="IC246" s="28"/>
      <c r="ID246" s="28"/>
      <c r="IE246" s="28"/>
      <c r="IF246" s="28"/>
      <c r="IG246" s="28"/>
      <c r="IH246" s="28"/>
      <c r="II246" s="28"/>
      <c r="IJ246" s="28"/>
      <c r="IK246" s="28"/>
      <c r="IL246" s="28"/>
      <c r="IM246" s="28"/>
      <c r="IN246" s="28"/>
      <c r="IO246" s="28"/>
      <c r="IP246" s="28"/>
      <c r="IQ246" s="28"/>
      <c r="IR246" s="28"/>
      <c r="IS246" s="28"/>
      <c r="IT246" s="28"/>
      <c r="IU246" s="28"/>
      <c r="IV246" s="28"/>
      <c r="IW246" s="28"/>
    </row>
    <row r="247" customFormat="false" ht="15" hidden="false" customHeight="false" outlineLevel="0" collapsed="false">
      <c r="A247" s="129"/>
      <c r="B247" s="109" t="n">
        <v>57004000</v>
      </c>
      <c r="C247" s="0" t="s">
        <v>202</v>
      </c>
      <c r="D247" s="100"/>
      <c r="E247" s="100"/>
      <c r="F247" s="110"/>
      <c r="G247" s="111"/>
      <c r="H247" s="111"/>
      <c r="I247" s="111"/>
      <c r="J247" s="111"/>
      <c r="K247" s="111"/>
      <c r="L247" s="111"/>
      <c r="M247" s="111"/>
      <c r="N247" s="111"/>
      <c r="O247" s="111"/>
      <c r="P247" s="111"/>
      <c r="Q247" s="111"/>
      <c r="R247" s="107"/>
      <c r="S247" s="107"/>
      <c r="T247" s="107"/>
    </row>
    <row r="248" customFormat="false" ht="15" hidden="false" customHeight="false" outlineLevel="0" collapsed="false">
      <c r="A248" s="117"/>
      <c r="B248" s="118"/>
      <c r="C248" s="96" t="s">
        <v>78</v>
      </c>
      <c r="D248" s="100" t="n">
        <v>0</v>
      </c>
      <c r="E248" s="100" t="n">
        <v>0</v>
      </c>
      <c r="F248" s="119" t="n">
        <v>0</v>
      </c>
      <c r="G248" s="119" t="n">
        <v>0</v>
      </c>
      <c r="H248" s="119" t="n">
        <v>0</v>
      </c>
      <c r="I248" s="119" t="n">
        <v>0</v>
      </c>
      <c r="J248" s="119" t="n">
        <v>0</v>
      </c>
      <c r="K248" s="119" t="n">
        <v>0</v>
      </c>
      <c r="L248" s="119" t="n">
        <v>0</v>
      </c>
      <c r="M248" s="119" t="n">
        <v>0</v>
      </c>
      <c r="N248" s="119" t="n">
        <v>0</v>
      </c>
      <c r="O248" s="119" t="n">
        <v>0</v>
      </c>
      <c r="P248" s="119" t="n">
        <v>0</v>
      </c>
      <c r="Q248" s="119" t="n">
        <v>0</v>
      </c>
      <c r="R248" s="81" t="n">
        <f aca="false">SUM(F248:Q248)</f>
        <v>0</v>
      </c>
      <c r="S248" s="120" t="n">
        <f aca="false">ROUND(R248*1.05,0)</f>
        <v>0</v>
      </c>
      <c r="T248" s="120" t="n">
        <f aca="false">ROUND(S248*1.05,0)</f>
        <v>0</v>
      </c>
      <c r="U248" s="96"/>
      <c r="V248" s="96"/>
      <c r="W248" s="96"/>
      <c r="X248" s="96"/>
      <c r="Y248" s="96"/>
      <c r="Z248" s="96"/>
      <c r="AA248" s="96"/>
      <c r="AB248" s="96"/>
      <c r="AC248" s="96"/>
      <c r="AD248" s="96"/>
      <c r="AE248" s="96"/>
      <c r="AF248" s="96"/>
      <c r="AG248" s="96"/>
      <c r="AH248" s="96"/>
      <c r="AI248" s="96"/>
      <c r="AJ248" s="96"/>
      <c r="AK248" s="96"/>
      <c r="AL248" s="96"/>
      <c r="AM248" s="96"/>
      <c r="AN248" s="96"/>
      <c r="AO248" s="96"/>
      <c r="AP248" s="96"/>
      <c r="AQ248" s="96"/>
      <c r="AR248" s="96"/>
      <c r="AS248" s="96"/>
      <c r="AT248" s="96"/>
      <c r="AU248" s="96"/>
      <c r="AV248" s="96"/>
      <c r="AW248" s="96"/>
      <c r="AX248" s="96"/>
      <c r="AY248" s="96"/>
      <c r="AZ248" s="96"/>
      <c r="BA248" s="96"/>
      <c r="BB248" s="96"/>
      <c r="BC248" s="96"/>
      <c r="BD248" s="96"/>
      <c r="BE248" s="96"/>
      <c r="BF248" s="96"/>
      <c r="BG248" s="96"/>
      <c r="BH248" s="96"/>
      <c r="BI248" s="96"/>
      <c r="BJ248" s="96"/>
      <c r="BK248" s="96"/>
      <c r="BL248" s="96"/>
      <c r="BM248" s="96"/>
      <c r="BN248" s="96"/>
      <c r="BO248" s="96"/>
      <c r="BP248" s="96"/>
      <c r="BQ248" s="96"/>
      <c r="BR248" s="96"/>
      <c r="BS248" s="96"/>
      <c r="BT248" s="96"/>
      <c r="BU248" s="96"/>
      <c r="BV248" s="96"/>
      <c r="BW248" s="96"/>
      <c r="BX248" s="96"/>
      <c r="BY248" s="96"/>
      <c r="BZ248" s="96"/>
      <c r="CA248" s="96"/>
      <c r="CB248" s="96"/>
      <c r="CC248" s="96"/>
      <c r="CD248" s="96"/>
      <c r="CE248" s="96"/>
      <c r="CF248" s="96"/>
      <c r="CG248" s="96"/>
      <c r="CH248" s="96"/>
      <c r="CI248" s="96"/>
      <c r="CJ248" s="96"/>
      <c r="CK248" s="96"/>
      <c r="CL248" s="96"/>
      <c r="CM248" s="96"/>
      <c r="CN248" s="96"/>
      <c r="CO248" s="96"/>
      <c r="CP248" s="96"/>
      <c r="CQ248" s="96"/>
      <c r="CR248" s="96"/>
      <c r="CS248" s="96"/>
      <c r="CT248" s="96"/>
      <c r="CU248" s="96"/>
      <c r="CV248" s="96"/>
      <c r="CW248" s="96"/>
      <c r="CX248" s="96"/>
      <c r="CY248" s="96"/>
      <c r="CZ248" s="96"/>
      <c r="DA248" s="96"/>
      <c r="DB248" s="96"/>
      <c r="DC248" s="96"/>
      <c r="DD248" s="96"/>
      <c r="DE248" s="96"/>
      <c r="DF248" s="96"/>
      <c r="DG248" s="96"/>
      <c r="DH248" s="96"/>
      <c r="DI248" s="96"/>
      <c r="DJ248" s="96"/>
      <c r="DK248" s="96"/>
      <c r="DL248" s="96"/>
      <c r="DM248" s="96"/>
      <c r="DN248" s="96"/>
      <c r="DO248" s="96"/>
      <c r="DP248" s="96"/>
      <c r="DQ248" s="96"/>
      <c r="DR248" s="96"/>
      <c r="DS248" s="96"/>
      <c r="DT248" s="96"/>
      <c r="DU248" s="96"/>
      <c r="DV248" s="96"/>
      <c r="DW248" s="96"/>
      <c r="DX248" s="96"/>
      <c r="DY248" s="96"/>
      <c r="DZ248" s="96"/>
      <c r="EA248" s="96"/>
      <c r="EB248" s="96"/>
      <c r="EC248" s="96"/>
      <c r="ED248" s="96"/>
      <c r="EE248" s="96"/>
      <c r="EF248" s="96"/>
      <c r="EG248" s="96"/>
      <c r="EH248" s="96"/>
      <c r="EI248" s="96"/>
      <c r="EJ248" s="96"/>
      <c r="EK248" s="96"/>
      <c r="EL248" s="96"/>
      <c r="EM248" s="96"/>
      <c r="EN248" s="96"/>
      <c r="EO248" s="96"/>
      <c r="EP248" s="96"/>
      <c r="EQ248" s="96"/>
      <c r="ER248" s="96"/>
      <c r="ES248" s="96"/>
      <c r="ET248" s="96"/>
      <c r="EU248" s="96"/>
      <c r="EV248" s="96"/>
      <c r="EW248" s="96"/>
      <c r="EX248" s="96"/>
      <c r="EY248" s="96"/>
      <c r="EZ248" s="96"/>
      <c r="FA248" s="96"/>
      <c r="FB248" s="96"/>
      <c r="FC248" s="96"/>
      <c r="FD248" s="96"/>
      <c r="FE248" s="96"/>
      <c r="FF248" s="96"/>
      <c r="FG248" s="96"/>
      <c r="FH248" s="96"/>
      <c r="FI248" s="96"/>
      <c r="FJ248" s="96"/>
      <c r="FK248" s="96"/>
      <c r="FL248" s="96"/>
      <c r="FM248" s="96"/>
      <c r="FN248" s="96"/>
      <c r="FO248" s="96"/>
      <c r="FP248" s="96"/>
      <c r="FQ248" s="96"/>
      <c r="FR248" s="96"/>
      <c r="FS248" s="96"/>
      <c r="FT248" s="96"/>
      <c r="FU248" s="96"/>
      <c r="FV248" s="96"/>
      <c r="FW248" s="96"/>
      <c r="FX248" s="96"/>
      <c r="FY248" s="96"/>
      <c r="FZ248" s="96"/>
      <c r="GA248" s="96"/>
      <c r="GB248" s="96"/>
      <c r="GC248" s="96"/>
      <c r="GD248" s="96"/>
      <c r="GE248" s="96"/>
      <c r="GF248" s="96"/>
      <c r="GG248" s="96"/>
      <c r="GH248" s="96"/>
      <c r="GI248" s="96"/>
      <c r="GJ248" s="96"/>
      <c r="GK248" s="96"/>
      <c r="GL248" s="96"/>
      <c r="GM248" s="96"/>
      <c r="GN248" s="96"/>
      <c r="GO248" s="96"/>
      <c r="GP248" s="96"/>
      <c r="GQ248" s="96"/>
      <c r="GR248" s="96"/>
      <c r="GS248" s="96"/>
      <c r="GT248" s="96"/>
      <c r="GU248" s="96"/>
      <c r="GV248" s="96"/>
      <c r="GW248" s="96"/>
      <c r="GX248" s="96"/>
      <c r="GY248" s="96"/>
      <c r="GZ248" s="96"/>
      <c r="HA248" s="96"/>
      <c r="HB248" s="96"/>
      <c r="HC248" s="96"/>
      <c r="HD248" s="96"/>
      <c r="HE248" s="96"/>
      <c r="HF248" s="96"/>
      <c r="HG248" s="96"/>
      <c r="HH248" s="96"/>
      <c r="HI248" s="96"/>
      <c r="HJ248" s="96"/>
      <c r="HK248" s="96"/>
      <c r="HL248" s="96"/>
      <c r="HM248" s="96"/>
      <c r="HN248" s="96"/>
      <c r="HO248" s="96"/>
      <c r="HP248" s="96"/>
      <c r="HQ248" s="96"/>
      <c r="HR248" s="96"/>
      <c r="HS248" s="96"/>
      <c r="HT248" s="96"/>
      <c r="HU248" s="96"/>
      <c r="HV248" s="96"/>
      <c r="HW248" s="96"/>
      <c r="HX248" s="96"/>
      <c r="HY248" s="96"/>
      <c r="HZ248" s="96"/>
      <c r="IA248" s="96"/>
      <c r="IB248" s="96"/>
      <c r="IC248" s="96"/>
      <c r="ID248" s="96"/>
      <c r="IE248" s="96"/>
      <c r="IF248" s="96"/>
      <c r="IG248" s="96"/>
      <c r="IH248" s="96"/>
      <c r="II248" s="96"/>
      <c r="IJ248" s="96"/>
      <c r="IK248" s="96"/>
      <c r="IL248" s="96"/>
      <c r="IM248" s="96"/>
      <c r="IN248" s="96"/>
      <c r="IO248" s="96"/>
      <c r="IP248" s="96"/>
      <c r="IQ248" s="96"/>
      <c r="IR248" s="96"/>
      <c r="IS248" s="96"/>
      <c r="IT248" s="96"/>
      <c r="IU248" s="96"/>
      <c r="IV248" s="96"/>
      <c r="IW248" s="96"/>
    </row>
    <row r="249" customFormat="false" ht="15" hidden="false" customHeight="false" outlineLevel="0" collapsed="false">
      <c r="A249" s="117"/>
      <c r="B249" s="118"/>
      <c r="C249" s="96" t="s">
        <v>78</v>
      </c>
      <c r="D249" s="121" t="n">
        <v>0</v>
      </c>
      <c r="E249" s="121" t="n">
        <v>0</v>
      </c>
      <c r="F249" s="122" t="n">
        <v>0</v>
      </c>
      <c r="G249" s="122" t="n">
        <v>0</v>
      </c>
      <c r="H249" s="122" t="n">
        <v>0</v>
      </c>
      <c r="I249" s="122" t="n">
        <v>0</v>
      </c>
      <c r="J249" s="122" t="n">
        <v>0</v>
      </c>
      <c r="K249" s="122" t="n">
        <v>0</v>
      </c>
      <c r="L249" s="122" t="n">
        <v>0</v>
      </c>
      <c r="M249" s="122" t="n">
        <v>0</v>
      </c>
      <c r="N249" s="122" t="n">
        <v>0</v>
      </c>
      <c r="O249" s="122" t="n">
        <v>0</v>
      </c>
      <c r="P249" s="122" t="n">
        <v>0</v>
      </c>
      <c r="Q249" s="122" t="n">
        <v>0</v>
      </c>
      <c r="R249" s="123" t="n">
        <f aca="false">SUM(F249:Q249)</f>
        <v>0</v>
      </c>
      <c r="S249" s="133" t="n">
        <f aca="false">ROUND(R249*1.05,0)</f>
        <v>0</v>
      </c>
      <c r="T249" s="133" t="n">
        <f aca="false">ROUND(S249*1.05,0)</f>
        <v>0</v>
      </c>
      <c r="U249" s="96"/>
      <c r="V249" s="96"/>
      <c r="W249" s="96"/>
      <c r="X249" s="96"/>
      <c r="Y249" s="96"/>
      <c r="Z249" s="96"/>
      <c r="AA249" s="96"/>
      <c r="AB249" s="96"/>
      <c r="AC249" s="96"/>
      <c r="AD249" s="96"/>
      <c r="AE249" s="96"/>
      <c r="AF249" s="96"/>
      <c r="AG249" s="96"/>
      <c r="AH249" s="96"/>
      <c r="AI249" s="96"/>
      <c r="AJ249" s="96"/>
      <c r="AK249" s="96"/>
      <c r="AL249" s="96"/>
      <c r="AM249" s="96"/>
      <c r="AN249" s="96"/>
      <c r="AO249" s="96"/>
      <c r="AP249" s="96"/>
      <c r="AQ249" s="96"/>
      <c r="AR249" s="96"/>
      <c r="AS249" s="96"/>
      <c r="AT249" s="96"/>
      <c r="AU249" s="96"/>
      <c r="AV249" s="96"/>
      <c r="AW249" s="96"/>
      <c r="AX249" s="96"/>
      <c r="AY249" s="96"/>
      <c r="AZ249" s="96"/>
      <c r="BA249" s="96"/>
      <c r="BB249" s="96"/>
      <c r="BC249" s="96"/>
      <c r="BD249" s="96"/>
      <c r="BE249" s="96"/>
      <c r="BF249" s="96"/>
      <c r="BG249" s="96"/>
      <c r="BH249" s="96"/>
      <c r="BI249" s="96"/>
      <c r="BJ249" s="96"/>
      <c r="BK249" s="96"/>
      <c r="BL249" s="96"/>
      <c r="BM249" s="96"/>
      <c r="BN249" s="96"/>
      <c r="BO249" s="96"/>
      <c r="BP249" s="96"/>
      <c r="BQ249" s="96"/>
      <c r="BR249" s="96"/>
      <c r="BS249" s="96"/>
      <c r="BT249" s="96"/>
      <c r="BU249" s="96"/>
      <c r="BV249" s="96"/>
      <c r="BW249" s="96"/>
      <c r="BX249" s="96"/>
      <c r="BY249" s="96"/>
      <c r="BZ249" s="96"/>
      <c r="CA249" s="96"/>
      <c r="CB249" s="96"/>
      <c r="CC249" s="96"/>
      <c r="CD249" s="96"/>
      <c r="CE249" s="96"/>
      <c r="CF249" s="96"/>
      <c r="CG249" s="96"/>
      <c r="CH249" s="96"/>
      <c r="CI249" s="96"/>
      <c r="CJ249" s="96"/>
      <c r="CK249" s="96"/>
      <c r="CL249" s="96"/>
      <c r="CM249" s="96"/>
      <c r="CN249" s="96"/>
      <c r="CO249" s="96"/>
      <c r="CP249" s="96"/>
      <c r="CQ249" s="96"/>
      <c r="CR249" s="96"/>
      <c r="CS249" s="96"/>
      <c r="CT249" s="96"/>
      <c r="CU249" s="96"/>
      <c r="CV249" s="96"/>
      <c r="CW249" s="96"/>
      <c r="CX249" s="96"/>
      <c r="CY249" s="96"/>
      <c r="CZ249" s="96"/>
      <c r="DA249" s="96"/>
      <c r="DB249" s="96"/>
      <c r="DC249" s="96"/>
      <c r="DD249" s="96"/>
      <c r="DE249" s="96"/>
      <c r="DF249" s="96"/>
      <c r="DG249" s="96"/>
      <c r="DH249" s="96"/>
      <c r="DI249" s="96"/>
      <c r="DJ249" s="96"/>
      <c r="DK249" s="96"/>
      <c r="DL249" s="96"/>
      <c r="DM249" s="96"/>
      <c r="DN249" s="96"/>
      <c r="DO249" s="96"/>
      <c r="DP249" s="96"/>
      <c r="DQ249" s="96"/>
      <c r="DR249" s="96"/>
      <c r="DS249" s="96"/>
      <c r="DT249" s="96"/>
      <c r="DU249" s="96"/>
      <c r="DV249" s="96"/>
      <c r="DW249" s="96"/>
      <c r="DX249" s="96"/>
      <c r="DY249" s="96"/>
      <c r="DZ249" s="96"/>
      <c r="EA249" s="96"/>
      <c r="EB249" s="96"/>
      <c r="EC249" s="96"/>
      <c r="ED249" s="96"/>
      <c r="EE249" s="96"/>
      <c r="EF249" s="96"/>
      <c r="EG249" s="96"/>
      <c r="EH249" s="96"/>
      <c r="EI249" s="96"/>
      <c r="EJ249" s="96"/>
      <c r="EK249" s="96"/>
      <c r="EL249" s="96"/>
      <c r="EM249" s="96"/>
      <c r="EN249" s="96"/>
      <c r="EO249" s="96"/>
      <c r="EP249" s="96"/>
      <c r="EQ249" s="96"/>
      <c r="ER249" s="96"/>
      <c r="ES249" s="96"/>
      <c r="ET249" s="96"/>
      <c r="EU249" s="96"/>
      <c r="EV249" s="96"/>
      <c r="EW249" s="96"/>
      <c r="EX249" s="96"/>
      <c r="EY249" s="96"/>
      <c r="EZ249" s="96"/>
      <c r="FA249" s="96"/>
      <c r="FB249" s="96"/>
      <c r="FC249" s="96"/>
      <c r="FD249" s="96"/>
      <c r="FE249" s="96"/>
      <c r="FF249" s="96"/>
      <c r="FG249" s="96"/>
      <c r="FH249" s="96"/>
      <c r="FI249" s="96"/>
      <c r="FJ249" s="96"/>
      <c r="FK249" s="96"/>
      <c r="FL249" s="96"/>
      <c r="FM249" s="96"/>
      <c r="FN249" s="96"/>
      <c r="FO249" s="96"/>
      <c r="FP249" s="96"/>
      <c r="FQ249" s="96"/>
      <c r="FR249" s="96"/>
      <c r="FS249" s="96"/>
      <c r="FT249" s="96"/>
      <c r="FU249" s="96"/>
      <c r="FV249" s="96"/>
      <c r="FW249" s="96"/>
      <c r="FX249" s="96"/>
      <c r="FY249" s="96"/>
      <c r="FZ249" s="96"/>
      <c r="GA249" s="96"/>
      <c r="GB249" s="96"/>
      <c r="GC249" s="96"/>
      <c r="GD249" s="96"/>
      <c r="GE249" s="96"/>
      <c r="GF249" s="96"/>
      <c r="GG249" s="96"/>
      <c r="GH249" s="96"/>
      <c r="GI249" s="96"/>
      <c r="GJ249" s="96"/>
      <c r="GK249" s="96"/>
      <c r="GL249" s="96"/>
      <c r="GM249" s="96"/>
      <c r="GN249" s="96"/>
      <c r="GO249" s="96"/>
      <c r="GP249" s="96"/>
      <c r="GQ249" s="96"/>
      <c r="GR249" s="96"/>
      <c r="GS249" s="96"/>
      <c r="GT249" s="96"/>
      <c r="GU249" s="96"/>
      <c r="GV249" s="96"/>
      <c r="GW249" s="96"/>
      <c r="GX249" s="96"/>
      <c r="GY249" s="96"/>
      <c r="GZ249" s="96"/>
      <c r="HA249" s="96"/>
      <c r="HB249" s="96"/>
      <c r="HC249" s="96"/>
      <c r="HD249" s="96"/>
      <c r="HE249" s="96"/>
      <c r="HF249" s="96"/>
      <c r="HG249" s="96"/>
      <c r="HH249" s="96"/>
      <c r="HI249" s="96"/>
      <c r="HJ249" s="96"/>
      <c r="HK249" s="96"/>
      <c r="HL249" s="96"/>
      <c r="HM249" s="96"/>
      <c r="HN249" s="96"/>
      <c r="HO249" s="96"/>
      <c r="HP249" s="96"/>
      <c r="HQ249" s="96"/>
      <c r="HR249" s="96"/>
      <c r="HS249" s="96"/>
      <c r="HT249" s="96"/>
      <c r="HU249" s="96"/>
      <c r="HV249" s="96"/>
      <c r="HW249" s="96"/>
      <c r="HX249" s="96"/>
      <c r="HY249" s="96"/>
      <c r="HZ249" s="96"/>
      <c r="IA249" s="96"/>
      <c r="IB249" s="96"/>
      <c r="IC249" s="96"/>
      <c r="ID249" s="96"/>
      <c r="IE249" s="96"/>
      <c r="IF249" s="96"/>
      <c r="IG249" s="96"/>
      <c r="IH249" s="96"/>
      <c r="II249" s="96"/>
      <c r="IJ249" s="96"/>
      <c r="IK249" s="96"/>
      <c r="IL249" s="96"/>
      <c r="IM249" s="96"/>
      <c r="IN249" s="96"/>
      <c r="IO249" s="96"/>
      <c r="IP249" s="96"/>
      <c r="IQ249" s="96"/>
      <c r="IR249" s="96"/>
      <c r="IS249" s="96"/>
      <c r="IT249" s="96"/>
      <c r="IU249" s="96"/>
      <c r="IV249" s="96"/>
      <c r="IW249" s="96"/>
    </row>
    <row r="250" customFormat="false" ht="15" hidden="false" customHeight="false" outlineLevel="0" collapsed="false">
      <c r="A250" s="124"/>
      <c r="B250" s="125"/>
      <c r="C250" s="28" t="s">
        <v>66</v>
      </c>
      <c r="D250" s="134" t="n">
        <f aca="false">SUM(D248:D249)</f>
        <v>0</v>
      </c>
      <c r="E250" s="134" t="n">
        <f aca="false">SUM(E248:E249)</f>
        <v>0</v>
      </c>
      <c r="F250" s="28" t="n">
        <f aca="false">SUM(F248:F249)</f>
        <v>0</v>
      </c>
      <c r="G250" s="28" t="n">
        <f aca="false">SUM(G248:G249)</f>
        <v>0</v>
      </c>
      <c r="H250" s="28" t="n">
        <f aca="false">SUM(H248:H249)</f>
        <v>0</v>
      </c>
      <c r="I250" s="28" t="n">
        <f aca="false">SUM(I248:I249)</f>
        <v>0</v>
      </c>
      <c r="J250" s="28" t="n">
        <f aca="false">SUM(J248:J249)</f>
        <v>0</v>
      </c>
      <c r="K250" s="28" t="n">
        <f aca="false">SUM(K248:K249)</f>
        <v>0</v>
      </c>
      <c r="L250" s="28" t="n">
        <f aca="false">SUM(L248:L249)</f>
        <v>0</v>
      </c>
      <c r="M250" s="28" t="n">
        <f aca="false">SUM(M248:M249)</f>
        <v>0</v>
      </c>
      <c r="N250" s="28" t="n">
        <f aca="false">SUM(N248:N249)</f>
        <v>0</v>
      </c>
      <c r="O250" s="28" t="n">
        <f aca="false">SUM(O248:O249)</f>
        <v>0</v>
      </c>
      <c r="P250" s="28" t="n">
        <f aca="false">SUM(P248:P249)</f>
        <v>0</v>
      </c>
      <c r="Q250" s="28" t="n">
        <f aca="false">SUM(Q248:Q249)</f>
        <v>0</v>
      </c>
      <c r="R250" s="135" t="n">
        <f aca="false">SUM(F250:Q250)</f>
        <v>0</v>
      </c>
      <c r="S250" s="135" t="n">
        <f aca="false">SUM(S248:S249)</f>
        <v>0</v>
      </c>
      <c r="T250" s="135" t="n">
        <f aca="false">SUM(T248:T249)</f>
        <v>0</v>
      </c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  <c r="BN250" s="28"/>
      <c r="BO250" s="28"/>
      <c r="BP250" s="28"/>
      <c r="BQ250" s="28"/>
      <c r="BR250" s="28"/>
      <c r="BS250" s="28"/>
      <c r="BT250" s="28"/>
      <c r="BU250" s="28"/>
      <c r="BV250" s="28"/>
      <c r="BW250" s="28"/>
      <c r="BX250" s="28"/>
      <c r="BY250" s="28"/>
      <c r="BZ250" s="28"/>
      <c r="CA250" s="28"/>
      <c r="CB250" s="28"/>
      <c r="CC250" s="28"/>
      <c r="CD250" s="28"/>
      <c r="CE250" s="28"/>
      <c r="CF250" s="28"/>
      <c r="CG250" s="28"/>
      <c r="CH250" s="28"/>
      <c r="CI250" s="28"/>
      <c r="CJ250" s="28"/>
      <c r="CK250" s="28"/>
      <c r="CL250" s="28"/>
      <c r="CM250" s="28"/>
      <c r="CN250" s="28"/>
      <c r="CO250" s="28"/>
      <c r="CP250" s="28"/>
      <c r="CQ250" s="28"/>
      <c r="CR250" s="28"/>
      <c r="CS250" s="28"/>
      <c r="CT250" s="28"/>
      <c r="CU250" s="28"/>
      <c r="CV250" s="28"/>
      <c r="CW250" s="28"/>
      <c r="CX250" s="28"/>
      <c r="CY250" s="28"/>
      <c r="CZ250" s="28"/>
      <c r="DA250" s="28"/>
      <c r="DB250" s="28"/>
      <c r="DC250" s="28"/>
      <c r="DD250" s="28"/>
      <c r="DE250" s="28"/>
      <c r="DF250" s="28"/>
      <c r="DG250" s="28"/>
      <c r="DH250" s="28"/>
      <c r="DI250" s="28"/>
      <c r="DJ250" s="28"/>
      <c r="DK250" s="28"/>
      <c r="DL250" s="28"/>
      <c r="DM250" s="28"/>
      <c r="DN250" s="28"/>
      <c r="DO250" s="28"/>
      <c r="DP250" s="28"/>
      <c r="DQ250" s="28"/>
      <c r="DR250" s="28"/>
      <c r="DS250" s="28"/>
      <c r="DT250" s="28"/>
      <c r="DU250" s="28"/>
      <c r="DV250" s="28"/>
      <c r="DW250" s="28"/>
      <c r="DX250" s="28"/>
      <c r="DY250" s="28"/>
      <c r="DZ250" s="28"/>
      <c r="EA250" s="28"/>
      <c r="EB250" s="28"/>
      <c r="EC250" s="28"/>
      <c r="ED250" s="28"/>
      <c r="EE250" s="28"/>
      <c r="EF250" s="28"/>
      <c r="EG250" s="28"/>
      <c r="EH250" s="28"/>
      <c r="EI250" s="28"/>
      <c r="EJ250" s="28"/>
      <c r="EK250" s="28"/>
      <c r="EL250" s="28"/>
      <c r="EM250" s="28"/>
      <c r="EN250" s="28"/>
      <c r="EO250" s="28"/>
      <c r="EP250" s="28"/>
      <c r="EQ250" s="28"/>
      <c r="ER250" s="28"/>
      <c r="ES250" s="28"/>
      <c r="ET250" s="28"/>
      <c r="EU250" s="28"/>
      <c r="EV250" s="28"/>
      <c r="EW250" s="28"/>
      <c r="EX250" s="28"/>
      <c r="EY250" s="28"/>
      <c r="EZ250" s="28"/>
      <c r="FA250" s="28"/>
      <c r="FB250" s="28"/>
      <c r="FC250" s="28"/>
      <c r="FD250" s="28"/>
      <c r="FE250" s="28"/>
      <c r="FF250" s="28"/>
      <c r="FG250" s="28"/>
      <c r="FH250" s="28"/>
      <c r="FI250" s="28"/>
      <c r="FJ250" s="28"/>
      <c r="FK250" s="28"/>
      <c r="FL250" s="28"/>
      <c r="FM250" s="28"/>
      <c r="FN250" s="28"/>
      <c r="FO250" s="28"/>
      <c r="FP250" s="28"/>
      <c r="FQ250" s="28"/>
      <c r="FR250" s="28"/>
      <c r="FS250" s="28"/>
      <c r="FT250" s="28"/>
      <c r="FU250" s="28"/>
      <c r="FV250" s="28"/>
      <c r="FW250" s="28"/>
      <c r="FX250" s="28"/>
      <c r="FY250" s="28"/>
      <c r="FZ250" s="28"/>
      <c r="GA250" s="28"/>
      <c r="GB250" s="28"/>
      <c r="GC250" s="28"/>
      <c r="GD250" s="28"/>
      <c r="GE250" s="28"/>
      <c r="GF250" s="28"/>
      <c r="GG250" s="28"/>
      <c r="GH250" s="28"/>
      <c r="GI250" s="28"/>
      <c r="GJ250" s="28"/>
      <c r="GK250" s="28"/>
      <c r="GL250" s="28"/>
      <c r="GM250" s="28"/>
      <c r="GN250" s="28"/>
      <c r="GO250" s="28"/>
      <c r="GP250" s="28"/>
      <c r="GQ250" s="28"/>
      <c r="GR250" s="28"/>
      <c r="GS250" s="28"/>
      <c r="GT250" s="28"/>
      <c r="GU250" s="28"/>
      <c r="GV250" s="28"/>
      <c r="GW250" s="28"/>
      <c r="GX250" s="28"/>
      <c r="GY250" s="28"/>
      <c r="GZ250" s="28"/>
      <c r="HA250" s="28"/>
      <c r="HB250" s="28"/>
      <c r="HC250" s="28"/>
      <c r="HD250" s="28"/>
      <c r="HE250" s="28"/>
      <c r="HF250" s="28"/>
      <c r="HG250" s="28"/>
      <c r="HH250" s="28"/>
      <c r="HI250" s="28"/>
      <c r="HJ250" s="28"/>
      <c r="HK250" s="28"/>
      <c r="HL250" s="28"/>
      <c r="HM250" s="28"/>
      <c r="HN250" s="28"/>
      <c r="HO250" s="28"/>
      <c r="HP250" s="28"/>
      <c r="HQ250" s="28"/>
      <c r="HR250" s="28"/>
      <c r="HS250" s="28"/>
      <c r="HT250" s="28"/>
      <c r="HU250" s="28"/>
      <c r="HV250" s="28"/>
      <c r="HW250" s="28"/>
      <c r="HX250" s="28"/>
      <c r="HY250" s="28"/>
      <c r="HZ250" s="28"/>
      <c r="IA250" s="28"/>
      <c r="IB250" s="28"/>
      <c r="IC250" s="28"/>
      <c r="ID250" s="28"/>
      <c r="IE250" s="28"/>
      <c r="IF250" s="28"/>
      <c r="IG250" s="28"/>
      <c r="IH250" s="28"/>
      <c r="II250" s="28"/>
      <c r="IJ250" s="28"/>
      <c r="IK250" s="28"/>
      <c r="IL250" s="28"/>
      <c r="IM250" s="28"/>
      <c r="IN250" s="28"/>
      <c r="IO250" s="28"/>
      <c r="IP250" s="28"/>
      <c r="IQ250" s="28"/>
      <c r="IR250" s="28"/>
      <c r="IS250" s="28"/>
      <c r="IT250" s="28"/>
      <c r="IU250" s="28"/>
      <c r="IV250" s="28"/>
      <c r="IW250" s="28"/>
    </row>
    <row r="251" customFormat="false" ht="15" hidden="true" customHeight="false" outlineLevel="0" collapsed="false">
      <c r="A251" s="129"/>
      <c r="B251" s="109" t="n">
        <v>57100000</v>
      </c>
      <c r="C251" s="0" t="s">
        <v>203</v>
      </c>
      <c r="D251" s="100"/>
      <c r="E251" s="100"/>
      <c r="F251" s="110"/>
      <c r="G251" s="111"/>
      <c r="H251" s="111"/>
      <c r="I251" s="111"/>
      <c r="J251" s="111"/>
      <c r="K251" s="111"/>
      <c r="L251" s="111"/>
      <c r="M251" s="111"/>
      <c r="N251" s="111"/>
      <c r="O251" s="111"/>
      <c r="P251" s="111"/>
      <c r="Q251" s="111"/>
      <c r="R251" s="107"/>
      <c r="S251" s="107"/>
      <c r="T251" s="107"/>
    </row>
    <row r="252" customFormat="false" ht="15" hidden="true" customHeight="false" outlineLevel="0" collapsed="false">
      <c r="A252" s="108"/>
      <c r="B252" s="109"/>
      <c r="C252" s="0" t="s">
        <v>78</v>
      </c>
      <c r="D252" s="100" t="n">
        <v>0</v>
      </c>
      <c r="E252" s="100" t="n">
        <v>0</v>
      </c>
      <c r="F252" s="110" t="n">
        <v>0</v>
      </c>
      <c r="G252" s="110" t="n">
        <v>0</v>
      </c>
      <c r="H252" s="110" t="n">
        <v>0</v>
      </c>
      <c r="I252" s="110" t="n">
        <v>0</v>
      </c>
      <c r="J252" s="110" t="n">
        <v>0</v>
      </c>
      <c r="K252" s="110" t="n">
        <v>0</v>
      </c>
      <c r="L252" s="110" t="n">
        <v>0</v>
      </c>
      <c r="M252" s="110" t="n">
        <v>0</v>
      </c>
      <c r="N252" s="110" t="n">
        <v>0</v>
      </c>
      <c r="O252" s="110" t="n">
        <v>0</v>
      </c>
      <c r="P252" s="110" t="n">
        <v>0</v>
      </c>
      <c r="Q252" s="110" t="n">
        <v>0</v>
      </c>
      <c r="R252" s="107" t="n">
        <f aca="false">SUM(F252:Q252)</f>
        <v>0</v>
      </c>
      <c r="S252" s="151" t="n">
        <v>0</v>
      </c>
      <c r="T252" s="151" t="n">
        <v>0</v>
      </c>
    </row>
    <row r="253" customFormat="false" ht="15" hidden="true" customHeight="false" outlineLevel="0" collapsed="false">
      <c r="A253" s="108"/>
      <c r="B253" s="109"/>
      <c r="C253" s="0" t="s">
        <v>78</v>
      </c>
      <c r="D253" s="121" t="n">
        <v>0</v>
      </c>
      <c r="E253" s="121" t="n">
        <v>0</v>
      </c>
      <c r="F253" s="159" t="n">
        <v>0</v>
      </c>
      <c r="G253" s="159" t="n">
        <v>0</v>
      </c>
      <c r="H253" s="159" t="n">
        <v>0</v>
      </c>
      <c r="I253" s="159" t="n">
        <v>0</v>
      </c>
      <c r="J253" s="159" t="n">
        <v>0</v>
      </c>
      <c r="K253" s="159" t="n">
        <v>0</v>
      </c>
      <c r="L253" s="159" t="n">
        <v>0</v>
      </c>
      <c r="M253" s="159" t="n">
        <v>0</v>
      </c>
      <c r="N253" s="159" t="n">
        <v>0</v>
      </c>
      <c r="O253" s="159" t="n">
        <v>0</v>
      </c>
      <c r="P253" s="159" t="n">
        <v>0</v>
      </c>
      <c r="Q253" s="159" t="n">
        <v>0</v>
      </c>
      <c r="R253" s="160" t="n">
        <f aca="false">SUM(F253:Q253)</f>
        <v>0</v>
      </c>
      <c r="S253" s="161" t="n">
        <v>0</v>
      </c>
      <c r="T253" s="161" t="n">
        <v>0</v>
      </c>
    </row>
    <row r="254" customFormat="false" ht="15" hidden="true" customHeight="false" outlineLevel="0" collapsed="false">
      <c r="A254" s="124"/>
      <c r="B254" s="125"/>
      <c r="C254" s="28" t="s">
        <v>66</v>
      </c>
      <c r="D254" s="134" t="n">
        <f aca="false">SUM(D252:D253)</f>
        <v>0</v>
      </c>
      <c r="E254" s="134" t="n">
        <f aca="false">SUM(E252:E253)</f>
        <v>0</v>
      </c>
      <c r="F254" s="28" t="n">
        <f aca="false">SUM(F252:F253)</f>
        <v>0</v>
      </c>
      <c r="G254" s="28" t="n">
        <f aca="false">SUM(G252:G253)</f>
        <v>0</v>
      </c>
      <c r="H254" s="28" t="n">
        <f aca="false">SUM(H252:H253)</f>
        <v>0</v>
      </c>
      <c r="I254" s="28" t="n">
        <f aca="false">SUM(I252:I253)</f>
        <v>0</v>
      </c>
      <c r="J254" s="28" t="n">
        <f aca="false">SUM(J252:J253)</f>
        <v>0</v>
      </c>
      <c r="K254" s="28" t="n">
        <f aca="false">SUM(K252:K253)</f>
        <v>0</v>
      </c>
      <c r="L254" s="28" t="n">
        <f aca="false">SUM(L252:L253)</f>
        <v>0</v>
      </c>
      <c r="M254" s="28" t="n">
        <f aca="false">SUM(M252:M253)</f>
        <v>0</v>
      </c>
      <c r="N254" s="28" t="n">
        <f aca="false">SUM(N252:N253)</f>
        <v>0</v>
      </c>
      <c r="O254" s="28" t="n">
        <f aca="false">SUM(O252:O253)</f>
        <v>0</v>
      </c>
      <c r="P254" s="28" t="n">
        <f aca="false">SUM(P252:P253)</f>
        <v>0</v>
      </c>
      <c r="Q254" s="28" t="n">
        <f aca="false">SUM(Q252:Q253)</f>
        <v>0</v>
      </c>
      <c r="R254" s="135" t="n">
        <f aca="false">SUM(F254:Q254)</f>
        <v>0</v>
      </c>
      <c r="S254" s="135" t="n">
        <f aca="false">SUM(S252:S253)</f>
        <v>0</v>
      </c>
      <c r="T254" s="135" t="n">
        <f aca="false">SUM(T252:T253)</f>
        <v>0</v>
      </c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  <c r="BN254" s="28"/>
      <c r="BO254" s="28"/>
      <c r="BP254" s="28"/>
      <c r="BQ254" s="28"/>
      <c r="BR254" s="28"/>
      <c r="BS254" s="28"/>
      <c r="BT254" s="28"/>
      <c r="BU254" s="28"/>
      <c r="BV254" s="28"/>
      <c r="BW254" s="28"/>
      <c r="BX254" s="28"/>
      <c r="BY254" s="28"/>
      <c r="BZ254" s="28"/>
      <c r="CA254" s="28"/>
      <c r="CB254" s="28"/>
      <c r="CC254" s="28"/>
      <c r="CD254" s="28"/>
      <c r="CE254" s="28"/>
      <c r="CF254" s="28"/>
      <c r="CG254" s="28"/>
      <c r="CH254" s="28"/>
      <c r="CI254" s="28"/>
      <c r="CJ254" s="28"/>
      <c r="CK254" s="28"/>
      <c r="CL254" s="28"/>
      <c r="CM254" s="28"/>
      <c r="CN254" s="28"/>
      <c r="CO254" s="28"/>
      <c r="CP254" s="28"/>
      <c r="CQ254" s="28"/>
      <c r="CR254" s="28"/>
      <c r="CS254" s="28"/>
      <c r="CT254" s="28"/>
      <c r="CU254" s="28"/>
      <c r="CV254" s="28"/>
      <c r="CW254" s="28"/>
      <c r="CX254" s="28"/>
      <c r="CY254" s="28"/>
      <c r="CZ254" s="28"/>
      <c r="DA254" s="28"/>
      <c r="DB254" s="28"/>
      <c r="DC254" s="28"/>
      <c r="DD254" s="28"/>
      <c r="DE254" s="28"/>
      <c r="DF254" s="28"/>
      <c r="DG254" s="28"/>
      <c r="DH254" s="28"/>
      <c r="DI254" s="28"/>
      <c r="DJ254" s="28"/>
      <c r="DK254" s="28"/>
      <c r="DL254" s="28"/>
      <c r="DM254" s="28"/>
      <c r="DN254" s="28"/>
      <c r="DO254" s="28"/>
      <c r="DP254" s="28"/>
      <c r="DQ254" s="28"/>
      <c r="DR254" s="28"/>
      <c r="DS254" s="28"/>
      <c r="DT254" s="28"/>
      <c r="DU254" s="28"/>
      <c r="DV254" s="28"/>
      <c r="DW254" s="28"/>
      <c r="DX254" s="28"/>
      <c r="DY254" s="28"/>
      <c r="DZ254" s="28"/>
      <c r="EA254" s="28"/>
      <c r="EB254" s="28"/>
      <c r="EC254" s="28"/>
      <c r="ED254" s="28"/>
      <c r="EE254" s="28"/>
      <c r="EF254" s="28"/>
      <c r="EG254" s="28"/>
      <c r="EH254" s="28"/>
      <c r="EI254" s="28"/>
      <c r="EJ254" s="28"/>
      <c r="EK254" s="28"/>
      <c r="EL254" s="28"/>
      <c r="EM254" s="28"/>
      <c r="EN254" s="28"/>
      <c r="EO254" s="28"/>
      <c r="EP254" s="28"/>
      <c r="EQ254" s="28"/>
      <c r="ER254" s="28"/>
      <c r="ES254" s="28"/>
      <c r="ET254" s="28"/>
      <c r="EU254" s="28"/>
      <c r="EV254" s="28"/>
      <c r="EW254" s="28"/>
      <c r="EX254" s="28"/>
      <c r="EY254" s="28"/>
      <c r="EZ254" s="28"/>
      <c r="FA254" s="28"/>
      <c r="FB254" s="28"/>
      <c r="FC254" s="28"/>
      <c r="FD254" s="28"/>
      <c r="FE254" s="28"/>
      <c r="FF254" s="28"/>
      <c r="FG254" s="28"/>
      <c r="FH254" s="28"/>
      <c r="FI254" s="28"/>
      <c r="FJ254" s="28"/>
      <c r="FK254" s="28"/>
      <c r="FL254" s="28"/>
      <c r="FM254" s="28"/>
      <c r="FN254" s="28"/>
      <c r="FO254" s="28"/>
      <c r="FP254" s="28"/>
      <c r="FQ254" s="28"/>
      <c r="FR254" s="28"/>
      <c r="FS254" s="28"/>
      <c r="FT254" s="28"/>
      <c r="FU254" s="28"/>
      <c r="FV254" s="28"/>
      <c r="FW254" s="28"/>
      <c r="FX254" s="28"/>
      <c r="FY254" s="28"/>
      <c r="FZ254" s="28"/>
      <c r="GA254" s="28"/>
      <c r="GB254" s="28"/>
      <c r="GC254" s="28"/>
      <c r="GD254" s="28"/>
      <c r="GE254" s="28"/>
      <c r="GF254" s="28"/>
      <c r="GG254" s="28"/>
      <c r="GH254" s="28"/>
      <c r="GI254" s="28"/>
      <c r="GJ254" s="28"/>
      <c r="GK254" s="28"/>
      <c r="GL254" s="28"/>
      <c r="GM254" s="28"/>
      <c r="GN254" s="28"/>
      <c r="GO254" s="28"/>
      <c r="GP254" s="28"/>
      <c r="GQ254" s="28"/>
      <c r="GR254" s="28"/>
      <c r="GS254" s="28"/>
      <c r="GT254" s="28"/>
      <c r="GU254" s="28"/>
      <c r="GV254" s="28"/>
      <c r="GW254" s="28"/>
      <c r="GX254" s="28"/>
      <c r="GY254" s="28"/>
      <c r="GZ254" s="28"/>
      <c r="HA254" s="28"/>
      <c r="HB254" s="28"/>
      <c r="HC254" s="28"/>
      <c r="HD254" s="28"/>
      <c r="HE254" s="28"/>
      <c r="HF254" s="28"/>
      <c r="HG254" s="28"/>
      <c r="HH254" s="28"/>
      <c r="HI254" s="28"/>
      <c r="HJ254" s="28"/>
      <c r="HK254" s="28"/>
      <c r="HL254" s="28"/>
      <c r="HM254" s="28"/>
      <c r="HN254" s="28"/>
      <c r="HO254" s="28"/>
      <c r="HP254" s="28"/>
      <c r="HQ254" s="28"/>
      <c r="HR254" s="28"/>
      <c r="HS254" s="28"/>
      <c r="HT254" s="28"/>
      <c r="HU254" s="28"/>
      <c r="HV254" s="28"/>
      <c r="HW254" s="28"/>
      <c r="HX254" s="28"/>
      <c r="HY254" s="28"/>
      <c r="HZ254" s="28"/>
      <c r="IA254" s="28"/>
      <c r="IB254" s="28"/>
      <c r="IC254" s="28"/>
      <c r="ID254" s="28"/>
      <c r="IE254" s="28"/>
      <c r="IF254" s="28"/>
      <c r="IG254" s="28"/>
      <c r="IH254" s="28"/>
      <c r="II254" s="28"/>
      <c r="IJ254" s="28"/>
      <c r="IK254" s="28"/>
      <c r="IL254" s="28"/>
      <c r="IM254" s="28"/>
      <c r="IN254" s="28"/>
      <c r="IO254" s="28"/>
      <c r="IP254" s="28"/>
      <c r="IQ254" s="28"/>
      <c r="IR254" s="28"/>
      <c r="IS254" s="28"/>
      <c r="IT254" s="28"/>
      <c r="IU254" s="28"/>
      <c r="IV254" s="28"/>
      <c r="IW254" s="28"/>
    </row>
    <row r="255" customFormat="false" ht="15" hidden="true" customHeight="false" outlineLevel="0" collapsed="false">
      <c r="A255" s="129"/>
      <c r="B255" s="109" t="n">
        <v>57200000</v>
      </c>
      <c r="C255" s="0" t="s">
        <v>204</v>
      </c>
      <c r="D255" s="100"/>
      <c r="E255" s="100"/>
      <c r="F255" s="110"/>
      <c r="G255" s="111"/>
      <c r="H255" s="111"/>
      <c r="I255" s="111"/>
      <c r="J255" s="111"/>
      <c r="K255" s="111"/>
      <c r="L255" s="111"/>
      <c r="M255" s="111"/>
      <c r="N255" s="111"/>
      <c r="O255" s="111"/>
      <c r="P255" s="111"/>
      <c r="Q255" s="111"/>
      <c r="R255" s="107"/>
      <c r="S255" s="107"/>
      <c r="T255" s="107"/>
    </row>
    <row r="256" customFormat="false" ht="15" hidden="true" customHeight="false" outlineLevel="0" collapsed="false">
      <c r="A256" s="108"/>
      <c r="B256" s="109"/>
      <c r="C256" s="0" t="s">
        <v>78</v>
      </c>
      <c r="D256" s="100" t="n">
        <v>0</v>
      </c>
      <c r="E256" s="100" t="n">
        <v>0</v>
      </c>
      <c r="F256" s="110" t="n">
        <v>0</v>
      </c>
      <c r="G256" s="110" t="n">
        <v>0</v>
      </c>
      <c r="H256" s="110" t="n">
        <v>0</v>
      </c>
      <c r="I256" s="110" t="n">
        <v>0</v>
      </c>
      <c r="J256" s="110" t="n">
        <v>0</v>
      </c>
      <c r="K256" s="110" t="n">
        <v>0</v>
      </c>
      <c r="L256" s="110" t="n">
        <v>0</v>
      </c>
      <c r="M256" s="110" t="n">
        <v>0</v>
      </c>
      <c r="N256" s="110" t="n">
        <v>0</v>
      </c>
      <c r="O256" s="110" t="n">
        <v>0</v>
      </c>
      <c r="P256" s="110" t="n">
        <v>0</v>
      </c>
      <c r="Q256" s="110" t="n">
        <v>0</v>
      </c>
      <c r="R256" s="107" t="n">
        <f aca="false">SUM(F256:Q256)</f>
        <v>0</v>
      </c>
      <c r="S256" s="151" t="n">
        <v>0</v>
      </c>
      <c r="T256" s="151" t="n">
        <v>0</v>
      </c>
    </row>
    <row r="257" customFormat="false" ht="15" hidden="true" customHeight="false" outlineLevel="0" collapsed="false">
      <c r="A257" s="108"/>
      <c r="B257" s="109"/>
      <c r="C257" s="0" t="s">
        <v>78</v>
      </c>
      <c r="D257" s="121" t="n">
        <v>0</v>
      </c>
      <c r="E257" s="121" t="n">
        <v>0</v>
      </c>
      <c r="F257" s="159" t="n">
        <v>0</v>
      </c>
      <c r="G257" s="159" t="n">
        <v>0</v>
      </c>
      <c r="H257" s="159" t="n">
        <v>0</v>
      </c>
      <c r="I257" s="159" t="n">
        <v>0</v>
      </c>
      <c r="J257" s="159" t="n">
        <v>0</v>
      </c>
      <c r="K257" s="159" t="n">
        <v>0</v>
      </c>
      <c r="L257" s="159" t="n">
        <v>0</v>
      </c>
      <c r="M257" s="159" t="n">
        <v>0</v>
      </c>
      <c r="N257" s="159" t="n">
        <v>0</v>
      </c>
      <c r="O257" s="159" t="n">
        <v>0</v>
      </c>
      <c r="P257" s="159" t="n">
        <v>0</v>
      </c>
      <c r="Q257" s="159" t="n">
        <v>0</v>
      </c>
      <c r="R257" s="160" t="n">
        <f aca="false">SUM(F257:Q257)</f>
        <v>0</v>
      </c>
      <c r="S257" s="161" t="n">
        <v>0</v>
      </c>
      <c r="T257" s="161" t="n">
        <v>0</v>
      </c>
    </row>
    <row r="258" customFormat="false" ht="15" hidden="true" customHeight="false" outlineLevel="0" collapsed="false">
      <c r="A258" s="124"/>
      <c r="B258" s="125"/>
      <c r="C258" s="28" t="s">
        <v>66</v>
      </c>
      <c r="D258" s="134" t="n">
        <f aca="false">SUM(D256:D257)</f>
        <v>0</v>
      </c>
      <c r="E258" s="134" t="n">
        <f aca="false">SUM(E256:E257)</f>
        <v>0</v>
      </c>
      <c r="F258" s="28" t="n">
        <f aca="false">SUM(F256:F257)</f>
        <v>0</v>
      </c>
      <c r="G258" s="28" t="n">
        <f aca="false">SUM(G256:G257)</f>
        <v>0</v>
      </c>
      <c r="H258" s="28" t="n">
        <f aca="false">SUM(H256:H257)</f>
        <v>0</v>
      </c>
      <c r="I258" s="28" t="n">
        <f aca="false">SUM(I256:I257)</f>
        <v>0</v>
      </c>
      <c r="J258" s="28" t="n">
        <f aca="false">SUM(J256:J257)</f>
        <v>0</v>
      </c>
      <c r="K258" s="28" t="n">
        <f aca="false">SUM(K256:K257)</f>
        <v>0</v>
      </c>
      <c r="L258" s="28" t="n">
        <f aca="false">SUM(L256:L257)</f>
        <v>0</v>
      </c>
      <c r="M258" s="28" t="n">
        <f aca="false">SUM(M256:M257)</f>
        <v>0</v>
      </c>
      <c r="N258" s="28" t="n">
        <f aca="false">SUM(N256:N257)</f>
        <v>0</v>
      </c>
      <c r="O258" s="28" t="n">
        <f aca="false">SUM(O256:O257)</f>
        <v>0</v>
      </c>
      <c r="P258" s="28" t="n">
        <f aca="false">SUM(P256:P257)</f>
        <v>0</v>
      </c>
      <c r="Q258" s="28" t="n">
        <f aca="false">SUM(Q256:Q257)</f>
        <v>0</v>
      </c>
      <c r="R258" s="135" t="n">
        <f aca="false">SUM(F258:Q258)</f>
        <v>0</v>
      </c>
      <c r="S258" s="135" t="n">
        <f aca="false">SUM(S256:S257)</f>
        <v>0</v>
      </c>
      <c r="T258" s="135" t="n">
        <f aca="false">SUM(T256:T257)</f>
        <v>0</v>
      </c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  <c r="BL258" s="28"/>
      <c r="BM258" s="28"/>
      <c r="BN258" s="28"/>
      <c r="BO258" s="28"/>
      <c r="BP258" s="28"/>
      <c r="BQ258" s="28"/>
      <c r="BR258" s="28"/>
      <c r="BS258" s="28"/>
      <c r="BT258" s="28"/>
      <c r="BU258" s="28"/>
      <c r="BV258" s="28"/>
      <c r="BW258" s="28"/>
      <c r="BX258" s="28"/>
      <c r="BY258" s="28"/>
      <c r="BZ258" s="28"/>
      <c r="CA258" s="28"/>
      <c r="CB258" s="28"/>
      <c r="CC258" s="28"/>
      <c r="CD258" s="28"/>
      <c r="CE258" s="28"/>
      <c r="CF258" s="28"/>
      <c r="CG258" s="28"/>
      <c r="CH258" s="28"/>
      <c r="CI258" s="28"/>
      <c r="CJ258" s="28"/>
      <c r="CK258" s="28"/>
      <c r="CL258" s="28"/>
      <c r="CM258" s="28"/>
      <c r="CN258" s="28"/>
      <c r="CO258" s="28"/>
      <c r="CP258" s="28"/>
      <c r="CQ258" s="28"/>
      <c r="CR258" s="28"/>
      <c r="CS258" s="28"/>
      <c r="CT258" s="28"/>
      <c r="CU258" s="28"/>
      <c r="CV258" s="28"/>
      <c r="CW258" s="28"/>
      <c r="CX258" s="28"/>
      <c r="CY258" s="28"/>
      <c r="CZ258" s="28"/>
      <c r="DA258" s="28"/>
      <c r="DB258" s="28"/>
      <c r="DC258" s="28"/>
      <c r="DD258" s="28"/>
      <c r="DE258" s="28"/>
      <c r="DF258" s="28"/>
      <c r="DG258" s="28"/>
      <c r="DH258" s="28"/>
      <c r="DI258" s="28"/>
      <c r="DJ258" s="28"/>
      <c r="DK258" s="28"/>
      <c r="DL258" s="28"/>
      <c r="DM258" s="28"/>
      <c r="DN258" s="28"/>
      <c r="DO258" s="28"/>
      <c r="DP258" s="28"/>
      <c r="DQ258" s="28"/>
      <c r="DR258" s="28"/>
      <c r="DS258" s="28"/>
      <c r="DT258" s="28"/>
      <c r="DU258" s="28"/>
      <c r="DV258" s="28"/>
      <c r="DW258" s="28"/>
      <c r="DX258" s="28"/>
      <c r="DY258" s="28"/>
      <c r="DZ258" s="28"/>
      <c r="EA258" s="28"/>
      <c r="EB258" s="28"/>
      <c r="EC258" s="28"/>
      <c r="ED258" s="28"/>
      <c r="EE258" s="28"/>
      <c r="EF258" s="28"/>
      <c r="EG258" s="28"/>
      <c r="EH258" s="28"/>
      <c r="EI258" s="28"/>
      <c r="EJ258" s="28"/>
      <c r="EK258" s="28"/>
      <c r="EL258" s="28"/>
      <c r="EM258" s="28"/>
      <c r="EN258" s="28"/>
      <c r="EO258" s="28"/>
      <c r="EP258" s="28"/>
      <c r="EQ258" s="28"/>
      <c r="ER258" s="28"/>
      <c r="ES258" s="28"/>
      <c r="ET258" s="28"/>
      <c r="EU258" s="28"/>
      <c r="EV258" s="28"/>
      <c r="EW258" s="28"/>
      <c r="EX258" s="28"/>
      <c r="EY258" s="28"/>
      <c r="EZ258" s="28"/>
      <c r="FA258" s="28"/>
      <c r="FB258" s="28"/>
      <c r="FC258" s="28"/>
      <c r="FD258" s="28"/>
      <c r="FE258" s="28"/>
      <c r="FF258" s="28"/>
      <c r="FG258" s="28"/>
      <c r="FH258" s="28"/>
      <c r="FI258" s="28"/>
      <c r="FJ258" s="28"/>
      <c r="FK258" s="28"/>
      <c r="FL258" s="28"/>
      <c r="FM258" s="28"/>
      <c r="FN258" s="28"/>
      <c r="FO258" s="28"/>
      <c r="FP258" s="28"/>
      <c r="FQ258" s="28"/>
      <c r="FR258" s="28"/>
      <c r="FS258" s="28"/>
      <c r="FT258" s="28"/>
      <c r="FU258" s="28"/>
      <c r="FV258" s="28"/>
      <c r="FW258" s="28"/>
      <c r="FX258" s="28"/>
      <c r="FY258" s="28"/>
      <c r="FZ258" s="28"/>
      <c r="GA258" s="28"/>
      <c r="GB258" s="28"/>
      <c r="GC258" s="28"/>
      <c r="GD258" s="28"/>
      <c r="GE258" s="28"/>
      <c r="GF258" s="28"/>
      <c r="GG258" s="28"/>
      <c r="GH258" s="28"/>
      <c r="GI258" s="28"/>
      <c r="GJ258" s="28"/>
      <c r="GK258" s="28"/>
      <c r="GL258" s="28"/>
      <c r="GM258" s="28"/>
      <c r="GN258" s="28"/>
      <c r="GO258" s="28"/>
      <c r="GP258" s="28"/>
      <c r="GQ258" s="28"/>
      <c r="GR258" s="28"/>
      <c r="GS258" s="28"/>
      <c r="GT258" s="28"/>
      <c r="GU258" s="28"/>
      <c r="GV258" s="28"/>
      <c r="GW258" s="28"/>
      <c r="GX258" s="28"/>
      <c r="GY258" s="28"/>
      <c r="GZ258" s="28"/>
      <c r="HA258" s="28"/>
      <c r="HB258" s="28"/>
      <c r="HC258" s="28"/>
      <c r="HD258" s="28"/>
      <c r="HE258" s="28"/>
      <c r="HF258" s="28"/>
      <c r="HG258" s="28"/>
      <c r="HH258" s="28"/>
      <c r="HI258" s="28"/>
      <c r="HJ258" s="28"/>
      <c r="HK258" s="28"/>
      <c r="HL258" s="28"/>
      <c r="HM258" s="28"/>
      <c r="HN258" s="28"/>
      <c r="HO258" s="28"/>
      <c r="HP258" s="28"/>
      <c r="HQ258" s="28"/>
      <c r="HR258" s="28"/>
      <c r="HS258" s="28"/>
      <c r="HT258" s="28"/>
      <c r="HU258" s="28"/>
      <c r="HV258" s="28"/>
      <c r="HW258" s="28"/>
      <c r="HX258" s="28"/>
      <c r="HY258" s="28"/>
      <c r="HZ258" s="28"/>
      <c r="IA258" s="28"/>
      <c r="IB258" s="28"/>
      <c r="IC258" s="28"/>
      <c r="ID258" s="28"/>
      <c r="IE258" s="28"/>
      <c r="IF258" s="28"/>
      <c r="IG258" s="28"/>
      <c r="IH258" s="28"/>
      <c r="II258" s="28"/>
      <c r="IJ258" s="28"/>
      <c r="IK258" s="28"/>
      <c r="IL258" s="28"/>
      <c r="IM258" s="28"/>
      <c r="IN258" s="28"/>
      <c r="IO258" s="28"/>
      <c r="IP258" s="28"/>
      <c r="IQ258" s="28"/>
      <c r="IR258" s="28"/>
      <c r="IS258" s="28"/>
      <c r="IT258" s="28"/>
      <c r="IU258" s="28"/>
      <c r="IV258" s="28"/>
      <c r="IW258" s="28"/>
    </row>
    <row r="259" customFormat="false" ht="15" hidden="true" customHeight="false" outlineLevel="0" collapsed="false">
      <c r="A259" s="129"/>
      <c r="B259" s="109" t="n">
        <v>57300000</v>
      </c>
      <c r="C259" s="0" t="s">
        <v>205</v>
      </c>
      <c r="D259" s="100"/>
      <c r="E259" s="100"/>
      <c r="F259" s="110"/>
      <c r="G259" s="111"/>
      <c r="H259" s="111"/>
      <c r="I259" s="111"/>
      <c r="J259" s="111"/>
      <c r="K259" s="111"/>
      <c r="L259" s="111"/>
      <c r="M259" s="111"/>
      <c r="N259" s="111"/>
      <c r="O259" s="111"/>
      <c r="P259" s="111"/>
      <c r="Q259" s="111"/>
      <c r="R259" s="107"/>
      <c r="S259" s="107"/>
      <c r="T259" s="107"/>
    </row>
    <row r="260" customFormat="false" ht="15" hidden="true" customHeight="false" outlineLevel="0" collapsed="false">
      <c r="A260" s="108"/>
      <c r="B260" s="109"/>
      <c r="C260" s="0" t="s">
        <v>78</v>
      </c>
      <c r="D260" s="100" t="n">
        <v>0</v>
      </c>
      <c r="E260" s="100" t="n">
        <v>0</v>
      </c>
      <c r="F260" s="110" t="n">
        <v>0</v>
      </c>
      <c r="G260" s="110" t="n">
        <v>0</v>
      </c>
      <c r="H260" s="110" t="n">
        <v>0</v>
      </c>
      <c r="I260" s="110" t="n">
        <v>0</v>
      </c>
      <c r="J260" s="110" t="n">
        <v>0</v>
      </c>
      <c r="K260" s="110" t="n">
        <v>0</v>
      </c>
      <c r="L260" s="110" t="n">
        <v>0</v>
      </c>
      <c r="M260" s="110" t="n">
        <v>0</v>
      </c>
      <c r="N260" s="110" t="n">
        <v>0</v>
      </c>
      <c r="O260" s="110" t="n">
        <v>0</v>
      </c>
      <c r="P260" s="110" t="n">
        <v>0</v>
      </c>
      <c r="Q260" s="110" t="n">
        <v>0</v>
      </c>
      <c r="R260" s="107" t="n">
        <f aca="false">SUM(F260:Q260)</f>
        <v>0</v>
      </c>
      <c r="S260" s="151" t="n">
        <v>0</v>
      </c>
      <c r="T260" s="151" t="n">
        <v>0</v>
      </c>
    </row>
    <row r="261" customFormat="false" ht="15" hidden="true" customHeight="false" outlineLevel="0" collapsed="false">
      <c r="A261" s="108"/>
      <c r="B261" s="109"/>
      <c r="C261" s="0" t="s">
        <v>78</v>
      </c>
      <c r="D261" s="121" t="n">
        <v>0</v>
      </c>
      <c r="E261" s="121" t="n">
        <v>0</v>
      </c>
      <c r="F261" s="159" t="n">
        <v>0</v>
      </c>
      <c r="G261" s="159" t="n">
        <v>0</v>
      </c>
      <c r="H261" s="159" t="n">
        <v>0</v>
      </c>
      <c r="I261" s="159" t="n">
        <v>0</v>
      </c>
      <c r="J261" s="159" t="n">
        <v>0</v>
      </c>
      <c r="K261" s="159" t="n">
        <v>0</v>
      </c>
      <c r="L261" s="159" t="n">
        <v>0</v>
      </c>
      <c r="M261" s="159" t="n">
        <v>0</v>
      </c>
      <c r="N261" s="159" t="n">
        <v>0</v>
      </c>
      <c r="O261" s="159" t="n">
        <v>0</v>
      </c>
      <c r="P261" s="159" t="n">
        <v>0</v>
      </c>
      <c r="Q261" s="159" t="n">
        <v>0</v>
      </c>
      <c r="R261" s="160" t="n">
        <f aca="false">SUM(F261:Q261)</f>
        <v>0</v>
      </c>
      <c r="S261" s="161" t="n">
        <v>0</v>
      </c>
      <c r="T261" s="161" t="n">
        <v>0</v>
      </c>
    </row>
    <row r="262" customFormat="false" ht="15" hidden="true" customHeight="false" outlineLevel="0" collapsed="false">
      <c r="A262" s="124"/>
      <c r="B262" s="125"/>
      <c r="C262" s="28" t="s">
        <v>66</v>
      </c>
      <c r="D262" s="134" t="n">
        <f aca="false">SUM(D260:D261)</f>
        <v>0</v>
      </c>
      <c r="E262" s="134" t="n">
        <f aca="false">SUM(E260:E261)</f>
        <v>0</v>
      </c>
      <c r="F262" s="28" t="n">
        <f aca="false">SUM(F260:F261)</f>
        <v>0</v>
      </c>
      <c r="G262" s="28" t="n">
        <f aca="false">SUM(G260:G261)</f>
        <v>0</v>
      </c>
      <c r="H262" s="28" t="n">
        <f aca="false">SUM(H260:H261)</f>
        <v>0</v>
      </c>
      <c r="I262" s="28" t="n">
        <f aca="false">SUM(I260:I261)</f>
        <v>0</v>
      </c>
      <c r="J262" s="28" t="n">
        <f aca="false">SUM(J260:J261)</f>
        <v>0</v>
      </c>
      <c r="K262" s="28" t="n">
        <f aca="false">SUM(K260:K261)</f>
        <v>0</v>
      </c>
      <c r="L262" s="28" t="n">
        <f aca="false">SUM(L260:L261)</f>
        <v>0</v>
      </c>
      <c r="M262" s="28" t="n">
        <f aca="false">SUM(M260:M261)</f>
        <v>0</v>
      </c>
      <c r="N262" s="28" t="n">
        <f aca="false">SUM(N260:N261)</f>
        <v>0</v>
      </c>
      <c r="O262" s="28" t="n">
        <f aca="false">SUM(O260:O261)</f>
        <v>0</v>
      </c>
      <c r="P262" s="28" t="n">
        <f aca="false">SUM(P260:P261)</f>
        <v>0</v>
      </c>
      <c r="Q262" s="28" t="n">
        <f aca="false">SUM(Q260:Q261)</f>
        <v>0</v>
      </c>
      <c r="R262" s="135" t="n">
        <f aca="false">SUM(F262:Q262)</f>
        <v>0</v>
      </c>
      <c r="S262" s="135" t="n">
        <f aca="false">SUM(S260:S261)</f>
        <v>0</v>
      </c>
      <c r="T262" s="135" t="n">
        <f aca="false">SUM(T260:T261)</f>
        <v>0</v>
      </c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  <c r="BL262" s="28"/>
      <c r="BM262" s="28"/>
      <c r="BN262" s="28"/>
      <c r="BO262" s="28"/>
      <c r="BP262" s="28"/>
      <c r="BQ262" s="28"/>
      <c r="BR262" s="28"/>
      <c r="BS262" s="28"/>
      <c r="BT262" s="28"/>
      <c r="BU262" s="28"/>
      <c r="BV262" s="28"/>
      <c r="BW262" s="28"/>
      <c r="BX262" s="28"/>
      <c r="BY262" s="28"/>
      <c r="BZ262" s="28"/>
      <c r="CA262" s="28"/>
      <c r="CB262" s="28"/>
      <c r="CC262" s="28"/>
      <c r="CD262" s="28"/>
      <c r="CE262" s="28"/>
      <c r="CF262" s="28"/>
      <c r="CG262" s="28"/>
      <c r="CH262" s="28"/>
      <c r="CI262" s="28"/>
      <c r="CJ262" s="28"/>
      <c r="CK262" s="28"/>
      <c r="CL262" s="28"/>
      <c r="CM262" s="28"/>
      <c r="CN262" s="28"/>
      <c r="CO262" s="28"/>
      <c r="CP262" s="28"/>
      <c r="CQ262" s="28"/>
      <c r="CR262" s="28"/>
      <c r="CS262" s="28"/>
      <c r="CT262" s="28"/>
      <c r="CU262" s="28"/>
      <c r="CV262" s="28"/>
      <c r="CW262" s="28"/>
      <c r="CX262" s="28"/>
      <c r="CY262" s="28"/>
      <c r="CZ262" s="28"/>
      <c r="DA262" s="28"/>
      <c r="DB262" s="28"/>
      <c r="DC262" s="28"/>
      <c r="DD262" s="28"/>
      <c r="DE262" s="28"/>
      <c r="DF262" s="28"/>
      <c r="DG262" s="28"/>
      <c r="DH262" s="28"/>
      <c r="DI262" s="28"/>
      <c r="DJ262" s="28"/>
      <c r="DK262" s="28"/>
      <c r="DL262" s="28"/>
      <c r="DM262" s="28"/>
      <c r="DN262" s="28"/>
      <c r="DO262" s="28"/>
      <c r="DP262" s="28"/>
      <c r="DQ262" s="28"/>
      <c r="DR262" s="28"/>
      <c r="DS262" s="28"/>
      <c r="DT262" s="28"/>
      <c r="DU262" s="28"/>
      <c r="DV262" s="28"/>
      <c r="DW262" s="28"/>
      <c r="DX262" s="28"/>
      <c r="DY262" s="28"/>
      <c r="DZ262" s="28"/>
      <c r="EA262" s="28"/>
      <c r="EB262" s="28"/>
      <c r="EC262" s="28"/>
      <c r="ED262" s="28"/>
      <c r="EE262" s="28"/>
      <c r="EF262" s="28"/>
      <c r="EG262" s="28"/>
      <c r="EH262" s="28"/>
      <c r="EI262" s="28"/>
      <c r="EJ262" s="28"/>
      <c r="EK262" s="28"/>
      <c r="EL262" s="28"/>
      <c r="EM262" s="28"/>
      <c r="EN262" s="28"/>
      <c r="EO262" s="28"/>
      <c r="EP262" s="28"/>
      <c r="EQ262" s="28"/>
      <c r="ER262" s="28"/>
      <c r="ES262" s="28"/>
      <c r="ET262" s="28"/>
      <c r="EU262" s="28"/>
      <c r="EV262" s="28"/>
      <c r="EW262" s="28"/>
      <c r="EX262" s="28"/>
      <c r="EY262" s="28"/>
      <c r="EZ262" s="28"/>
      <c r="FA262" s="28"/>
      <c r="FB262" s="28"/>
      <c r="FC262" s="28"/>
      <c r="FD262" s="28"/>
      <c r="FE262" s="28"/>
      <c r="FF262" s="28"/>
      <c r="FG262" s="28"/>
      <c r="FH262" s="28"/>
      <c r="FI262" s="28"/>
      <c r="FJ262" s="28"/>
      <c r="FK262" s="28"/>
      <c r="FL262" s="28"/>
      <c r="FM262" s="28"/>
      <c r="FN262" s="28"/>
      <c r="FO262" s="28"/>
      <c r="FP262" s="28"/>
      <c r="FQ262" s="28"/>
      <c r="FR262" s="28"/>
      <c r="FS262" s="28"/>
      <c r="FT262" s="28"/>
      <c r="FU262" s="28"/>
      <c r="FV262" s="28"/>
      <c r="FW262" s="28"/>
      <c r="FX262" s="28"/>
      <c r="FY262" s="28"/>
      <c r="FZ262" s="28"/>
      <c r="GA262" s="28"/>
      <c r="GB262" s="28"/>
      <c r="GC262" s="28"/>
      <c r="GD262" s="28"/>
      <c r="GE262" s="28"/>
      <c r="GF262" s="28"/>
      <c r="GG262" s="28"/>
      <c r="GH262" s="28"/>
      <c r="GI262" s="28"/>
      <c r="GJ262" s="28"/>
      <c r="GK262" s="28"/>
      <c r="GL262" s="28"/>
      <c r="GM262" s="28"/>
      <c r="GN262" s="28"/>
      <c r="GO262" s="28"/>
      <c r="GP262" s="28"/>
      <c r="GQ262" s="28"/>
      <c r="GR262" s="28"/>
      <c r="GS262" s="28"/>
      <c r="GT262" s="28"/>
      <c r="GU262" s="28"/>
      <c r="GV262" s="28"/>
      <c r="GW262" s="28"/>
      <c r="GX262" s="28"/>
      <c r="GY262" s="28"/>
      <c r="GZ262" s="28"/>
      <c r="HA262" s="28"/>
      <c r="HB262" s="28"/>
      <c r="HC262" s="28"/>
      <c r="HD262" s="28"/>
      <c r="HE262" s="28"/>
      <c r="HF262" s="28"/>
      <c r="HG262" s="28"/>
      <c r="HH262" s="28"/>
      <c r="HI262" s="28"/>
      <c r="HJ262" s="28"/>
      <c r="HK262" s="28"/>
      <c r="HL262" s="28"/>
      <c r="HM262" s="28"/>
      <c r="HN262" s="28"/>
      <c r="HO262" s="28"/>
      <c r="HP262" s="28"/>
      <c r="HQ262" s="28"/>
      <c r="HR262" s="28"/>
      <c r="HS262" s="28"/>
      <c r="HT262" s="28"/>
      <c r="HU262" s="28"/>
      <c r="HV262" s="28"/>
      <c r="HW262" s="28"/>
      <c r="HX262" s="28"/>
      <c r="HY262" s="28"/>
      <c r="HZ262" s="28"/>
      <c r="IA262" s="28"/>
      <c r="IB262" s="28"/>
      <c r="IC262" s="28"/>
      <c r="ID262" s="28"/>
      <c r="IE262" s="28"/>
      <c r="IF262" s="28"/>
      <c r="IG262" s="28"/>
      <c r="IH262" s="28"/>
      <c r="II262" s="28"/>
      <c r="IJ262" s="28"/>
      <c r="IK262" s="28"/>
      <c r="IL262" s="28"/>
      <c r="IM262" s="28"/>
      <c r="IN262" s="28"/>
      <c r="IO262" s="28"/>
      <c r="IP262" s="28"/>
      <c r="IQ262" s="28"/>
      <c r="IR262" s="28"/>
      <c r="IS262" s="28"/>
      <c r="IT262" s="28"/>
      <c r="IU262" s="28"/>
      <c r="IV262" s="28"/>
      <c r="IW262" s="28"/>
    </row>
    <row r="263" customFormat="false" ht="15" hidden="true" customHeight="false" outlineLevel="0" collapsed="false">
      <c r="A263" s="129"/>
      <c r="B263" s="109" t="n">
        <v>59001000</v>
      </c>
      <c r="C263" s="0" t="s">
        <v>206</v>
      </c>
      <c r="D263" s="100"/>
      <c r="E263" s="100"/>
      <c r="F263" s="110"/>
      <c r="G263" s="111"/>
      <c r="H263" s="111"/>
      <c r="I263" s="111"/>
      <c r="J263" s="111"/>
      <c r="K263" s="111"/>
      <c r="L263" s="111"/>
      <c r="M263" s="111"/>
      <c r="N263" s="111"/>
      <c r="O263" s="111"/>
      <c r="P263" s="111"/>
      <c r="Q263" s="111"/>
      <c r="R263" s="107"/>
      <c r="S263" s="107"/>
      <c r="T263" s="107"/>
    </row>
    <row r="264" customFormat="false" ht="15" hidden="true" customHeight="false" outlineLevel="0" collapsed="false">
      <c r="A264" s="108"/>
      <c r="B264" s="109"/>
      <c r="C264" s="0" t="s">
        <v>78</v>
      </c>
      <c r="D264" s="100" t="n">
        <v>0</v>
      </c>
      <c r="E264" s="100" t="n">
        <v>0</v>
      </c>
      <c r="F264" s="110" t="n">
        <v>0</v>
      </c>
      <c r="G264" s="110" t="n">
        <v>0</v>
      </c>
      <c r="H264" s="110" t="n">
        <v>0</v>
      </c>
      <c r="I264" s="110" t="n">
        <v>0</v>
      </c>
      <c r="J264" s="110" t="n">
        <v>0</v>
      </c>
      <c r="K264" s="110" t="n">
        <v>0</v>
      </c>
      <c r="L264" s="110" t="n">
        <v>0</v>
      </c>
      <c r="M264" s="110" t="n">
        <v>0</v>
      </c>
      <c r="N264" s="110" t="n">
        <v>0</v>
      </c>
      <c r="O264" s="110" t="n">
        <v>0</v>
      </c>
      <c r="P264" s="110" t="n">
        <v>0</v>
      </c>
      <c r="Q264" s="110" t="n">
        <v>0</v>
      </c>
      <c r="R264" s="107" t="n">
        <f aca="false">SUM(F264:Q264)</f>
        <v>0</v>
      </c>
      <c r="S264" s="151" t="n">
        <v>0</v>
      </c>
      <c r="T264" s="151" t="n">
        <v>0</v>
      </c>
    </row>
    <row r="265" customFormat="false" ht="15" hidden="true" customHeight="false" outlineLevel="0" collapsed="false">
      <c r="A265" s="108"/>
      <c r="B265" s="109"/>
      <c r="C265" s="0" t="s">
        <v>78</v>
      </c>
      <c r="D265" s="121" t="n">
        <v>0</v>
      </c>
      <c r="E265" s="121" t="n">
        <v>0</v>
      </c>
      <c r="F265" s="159" t="n">
        <v>0</v>
      </c>
      <c r="G265" s="159" t="n">
        <v>0</v>
      </c>
      <c r="H265" s="159" t="n">
        <v>0</v>
      </c>
      <c r="I265" s="159" t="n">
        <v>0</v>
      </c>
      <c r="J265" s="159" t="n">
        <v>0</v>
      </c>
      <c r="K265" s="159" t="n">
        <v>0</v>
      </c>
      <c r="L265" s="159" t="n">
        <v>0</v>
      </c>
      <c r="M265" s="159" t="n">
        <v>0</v>
      </c>
      <c r="N265" s="159" t="n">
        <v>0</v>
      </c>
      <c r="O265" s="159" t="n">
        <v>0</v>
      </c>
      <c r="P265" s="159" t="n">
        <v>0</v>
      </c>
      <c r="Q265" s="159" t="n">
        <v>0</v>
      </c>
      <c r="R265" s="160" t="n">
        <f aca="false">SUM(F265:Q265)</f>
        <v>0</v>
      </c>
      <c r="S265" s="161" t="n">
        <v>0</v>
      </c>
      <c r="T265" s="161" t="n">
        <v>0</v>
      </c>
    </row>
    <row r="266" customFormat="false" ht="15" hidden="true" customHeight="false" outlineLevel="0" collapsed="false">
      <c r="A266" s="124"/>
      <c r="B266" s="125"/>
      <c r="C266" s="28" t="s">
        <v>66</v>
      </c>
      <c r="D266" s="134" t="n">
        <f aca="false">SUM(D264:D265)</f>
        <v>0</v>
      </c>
      <c r="E266" s="134" t="n">
        <f aca="false">SUM(E264:E265)</f>
        <v>0</v>
      </c>
      <c r="F266" s="28" t="n">
        <f aca="false">SUM(F264:F265)</f>
        <v>0</v>
      </c>
      <c r="G266" s="28" t="n">
        <f aca="false">SUM(G264:G265)</f>
        <v>0</v>
      </c>
      <c r="H266" s="28" t="n">
        <f aca="false">SUM(H264:H265)</f>
        <v>0</v>
      </c>
      <c r="I266" s="28" t="n">
        <f aca="false">SUM(I264:I265)</f>
        <v>0</v>
      </c>
      <c r="J266" s="28" t="n">
        <f aca="false">SUM(J264:J265)</f>
        <v>0</v>
      </c>
      <c r="K266" s="28" t="n">
        <f aca="false">SUM(K264:K265)</f>
        <v>0</v>
      </c>
      <c r="L266" s="28" t="n">
        <f aca="false">SUM(L264:L265)</f>
        <v>0</v>
      </c>
      <c r="M266" s="28" t="n">
        <f aca="false">SUM(M264:M265)</f>
        <v>0</v>
      </c>
      <c r="N266" s="28" t="n">
        <f aca="false">SUM(N264:N265)</f>
        <v>0</v>
      </c>
      <c r="O266" s="28" t="n">
        <f aca="false">SUM(O264:O265)</f>
        <v>0</v>
      </c>
      <c r="P266" s="28" t="n">
        <f aca="false">SUM(P264:P265)</f>
        <v>0</v>
      </c>
      <c r="Q266" s="28" t="n">
        <f aca="false">SUM(Q264:Q265)</f>
        <v>0</v>
      </c>
      <c r="R266" s="135" t="n">
        <f aca="false">SUM(F266:Q266)</f>
        <v>0</v>
      </c>
      <c r="S266" s="135" t="n">
        <f aca="false">SUM(S264:S265)</f>
        <v>0</v>
      </c>
      <c r="T266" s="135" t="n">
        <f aca="false">SUM(T264:T265)</f>
        <v>0</v>
      </c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  <c r="BL266" s="28"/>
      <c r="BM266" s="28"/>
      <c r="BN266" s="28"/>
      <c r="BO266" s="28"/>
      <c r="BP266" s="28"/>
      <c r="BQ266" s="28"/>
      <c r="BR266" s="28"/>
      <c r="BS266" s="28"/>
      <c r="BT266" s="28"/>
      <c r="BU266" s="28"/>
      <c r="BV266" s="28"/>
      <c r="BW266" s="28"/>
      <c r="BX266" s="28"/>
      <c r="BY266" s="28"/>
      <c r="BZ266" s="28"/>
      <c r="CA266" s="28"/>
      <c r="CB266" s="28"/>
      <c r="CC266" s="28"/>
      <c r="CD266" s="28"/>
      <c r="CE266" s="28"/>
      <c r="CF266" s="28"/>
      <c r="CG266" s="28"/>
      <c r="CH266" s="28"/>
      <c r="CI266" s="28"/>
      <c r="CJ266" s="28"/>
      <c r="CK266" s="28"/>
      <c r="CL266" s="28"/>
      <c r="CM266" s="28"/>
      <c r="CN266" s="28"/>
      <c r="CO266" s="28"/>
      <c r="CP266" s="28"/>
      <c r="CQ266" s="28"/>
      <c r="CR266" s="28"/>
      <c r="CS266" s="28"/>
      <c r="CT266" s="28"/>
      <c r="CU266" s="28"/>
      <c r="CV266" s="28"/>
      <c r="CW266" s="28"/>
      <c r="CX266" s="28"/>
      <c r="CY266" s="28"/>
      <c r="CZ266" s="28"/>
      <c r="DA266" s="28"/>
      <c r="DB266" s="28"/>
      <c r="DC266" s="28"/>
      <c r="DD266" s="28"/>
      <c r="DE266" s="28"/>
      <c r="DF266" s="28"/>
      <c r="DG266" s="28"/>
      <c r="DH266" s="28"/>
      <c r="DI266" s="28"/>
      <c r="DJ266" s="28"/>
      <c r="DK266" s="28"/>
      <c r="DL266" s="28"/>
      <c r="DM266" s="28"/>
      <c r="DN266" s="28"/>
      <c r="DO266" s="28"/>
      <c r="DP266" s="28"/>
      <c r="DQ266" s="28"/>
      <c r="DR266" s="28"/>
      <c r="DS266" s="28"/>
      <c r="DT266" s="28"/>
      <c r="DU266" s="28"/>
      <c r="DV266" s="28"/>
      <c r="DW266" s="28"/>
      <c r="DX266" s="28"/>
      <c r="DY266" s="28"/>
      <c r="DZ266" s="28"/>
      <c r="EA266" s="28"/>
      <c r="EB266" s="28"/>
      <c r="EC266" s="28"/>
      <c r="ED266" s="28"/>
      <c r="EE266" s="28"/>
      <c r="EF266" s="28"/>
      <c r="EG266" s="28"/>
      <c r="EH266" s="28"/>
      <c r="EI266" s="28"/>
      <c r="EJ266" s="28"/>
      <c r="EK266" s="28"/>
      <c r="EL266" s="28"/>
      <c r="EM266" s="28"/>
      <c r="EN266" s="28"/>
      <c r="EO266" s="28"/>
      <c r="EP266" s="28"/>
      <c r="EQ266" s="28"/>
      <c r="ER266" s="28"/>
      <c r="ES266" s="28"/>
      <c r="ET266" s="28"/>
      <c r="EU266" s="28"/>
      <c r="EV266" s="28"/>
      <c r="EW266" s="28"/>
      <c r="EX266" s="28"/>
      <c r="EY266" s="28"/>
      <c r="EZ266" s="28"/>
      <c r="FA266" s="28"/>
      <c r="FB266" s="28"/>
      <c r="FC266" s="28"/>
      <c r="FD266" s="28"/>
      <c r="FE266" s="28"/>
      <c r="FF266" s="28"/>
      <c r="FG266" s="28"/>
      <c r="FH266" s="28"/>
      <c r="FI266" s="28"/>
      <c r="FJ266" s="28"/>
      <c r="FK266" s="28"/>
      <c r="FL266" s="28"/>
      <c r="FM266" s="28"/>
      <c r="FN266" s="28"/>
      <c r="FO266" s="28"/>
      <c r="FP266" s="28"/>
      <c r="FQ266" s="28"/>
      <c r="FR266" s="28"/>
      <c r="FS266" s="28"/>
      <c r="FT266" s="28"/>
      <c r="FU266" s="28"/>
      <c r="FV266" s="28"/>
      <c r="FW266" s="28"/>
      <c r="FX266" s="28"/>
      <c r="FY266" s="28"/>
      <c r="FZ266" s="28"/>
      <c r="GA266" s="28"/>
      <c r="GB266" s="28"/>
      <c r="GC266" s="28"/>
      <c r="GD266" s="28"/>
      <c r="GE266" s="28"/>
      <c r="GF266" s="28"/>
      <c r="GG266" s="28"/>
      <c r="GH266" s="28"/>
      <c r="GI266" s="28"/>
      <c r="GJ266" s="28"/>
      <c r="GK266" s="28"/>
      <c r="GL266" s="28"/>
      <c r="GM266" s="28"/>
      <c r="GN266" s="28"/>
      <c r="GO266" s="28"/>
      <c r="GP266" s="28"/>
      <c r="GQ266" s="28"/>
      <c r="GR266" s="28"/>
      <c r="GS266" s="28"/>
      <c r="GT266" s="28"/>
      <c r="GU266" s="28"/>
      <c r="GV266" s="28"/>
      <c r="GW266" s="28"/>
      <c r="GX266" s="28"/>
      <c r="GY266" s="28"/>
      <c r="GZ266" s="28"/>
      <c r="HA266" s="28"/>
      <c r="HB266" s="28"/>
      <c r="HC266" s="28"/>
      <c r="HD266" s="28"/>
      <c r="HE266" s="28"/>
      <c r="HF266" s="28"/>
      <c r="HG266" s="28"/>
      <c r="HH266" s="28"/>
      <c r="HI266" s="28"/>
      <c r="HJ266" s="28"/>
      <c r="HK266" s="28"/>
      <c r="HL266" s="28"/>
      <c r="HM266" s="28"/>
      <c r="HN266" s="28"/>
      <c r="HO266" s="28"/>
      <c r="HP266" s="28"/>
      <c r="HQ266" s="28"/>
      <c r="HR266" s="28"/>
      <c r="HS266" s="28"/>
      <c r="HT266" s="28"/>
      <c r="HU266" s="28"/>
      <c r="HV266" s="28"/>
      <c r="HW266" s="28"/>
      <c r="HX266" s="28"/>
      <c r="HY266" s="28"/>
      <c r="HZ266" s="28"/>
      <c r="IA266" s="28"/>
      <c r="IB266" s="28"/>
      <c r="IC266" s="28"/>
      <c r="ID266" s="28"/>
      <c r="IE266" s="28"/>
      <c r="IF266" s="28"/>
      <c r="IG266" s="28"/>
      <c r="IH266" s="28"/>
      <c r="II266" s="28"/>
      <c r="IJ266" s="28"/>
      <c r="IK266" s="28"/>
      <c r="IL266" s="28"/>
      <c r="IM266" s="28"/>
      <c r="IN266" s="28"/>
      <c r="IO266" s="28"/>
      <c r="IP266" s="28"/>
      <c r="IQ266" s="28"/>
      <c r="IR266" s="28"/>
      <c r="IS266" s="28"/>
      <c r="IT266" s="28"/>
      <c r="IU266" s="28"/>
      <c r="IV266" s="28"/>
      <c r="IW266" s="28"/>
    </row>
    <row r="267" customFormat="false" ht="15" hidden="true" customHeight="false" outlineLevel="0" collapsed="false">
      <c r="A267" s="129"/>
      <c r="B267" s="109" t="n">
        <v>59001500</v>
      </c>
      <c r="C267" s="0" t="s">
        <v>207</v>
      </c>
      <c r="D267" s="100"/>
      <c r="E267" s="100"/>
      <c r="F267" s="110"/>
      <c r="G267" s="111"/>
      <c r="H267" s="111"/>
      <c r="I267" s="111"/>
      <c r="J267" s="111"/>
      <c r="K267" s="111"/>
      <c r="L267" s="111"/>
      <c r="M267" s="111"/>
      <c r="N267" s="111"/>
      <c r="O267" s="111"/>
      <c r="P267" s="111"/>
      <c r="Q267" s="111"/>
      <c r="R267" s="107"/>
      <c r="S267" s="107"/>
      <c r="T267" s="107"/>
    </row>
    <row r="268" customFormat="false" ht="15" hidden="true" customHeight="false" outlineLevel="0" collapsed="false">
      <c r="A268" s="108"/>
      <c r="B268" s="109"/>
      <c r="C268" s="0" t="s">
        <v>78</v>
      </c>
      <c r="D268" s="100" t="n">
        <v>0</v>
      </c>
      <c r="E268" s="100" t="n">
        <v>0</v>
      </c>
      <c r="F268" s="110" t="n">
        <v>0</v>
      </c>
      <c r="G268" s="110" t="n">
        <v>0</v>
      </c>
      <c r="H268" s="110" t="n">
        <v>0</v>
      </c>
      <c r="I268" s="110" t="n">
        <v>0</v>
      </c>
      <c r="J268" s="110" t="n">
        <v>0</v>
      </c>
      <c r="K268" s="110" t="n">
        <v>0</v>
      </c>
      <c r="L268" s="110" t="n">
        <v>0</v>
      </c>
      <c r="M268" s="110" t="n">
        <v>0</v>
      </c>
      <c r="N268" s="110" t="n">
        <v>0</v>
      </c>
      <c r="O268" s="110" t="n">
        <v>0</v>
      </c>
      <c r="P268" s="110" t="n">
        <v>0</v>
      </c>
      <c r="Q268" s="110" t="n">
        <v>0</v>
      </c>
      <c r="R268" s="107" t="n">
        <f aca="false">SUM(F268:Q268)</f>
        <v>0</v>
      </c>
      <c r="S268" s="151" t="n">
        <v>0</v>
      </c>
      <c r="T268" s="151" t="n">
        <v>0</v>
      </c>
    </row>
    <row r="269" customFormat="false" ht="15" hidden="true" customHeight="false" outlineLevel="0" collapsed="false">
      <c r="A269" s="108"/>
      <c r="B269" s="109"/>
      <c r="C269" s="0" t="s">
        <v>78</v>
      </c>
      <c r="D269" s="121" t="n">
        <v>0</v>
      </c>
      <c r="E269" s="121" t="n">
        <v>0</v>
      </c>
      <c r="F269" s="159" t="n">
        <v>0</v>
      </c>
      <c r="G269" s="159" t="n">
        <v>0</v>
      </c>
      <c r="H269" s="159" t="n">
        <v>0</v>
      </c>
      <c r="I269" s="159" t="n">
        <v>0</v>
      </c>
      <c r="J269" s="159" t="n">
        <v>0</v>
      </c>
      <c r="K269" s="159" t="n">
        <v>0</v>
      </c>
      <c r="L269" s="159" t="n">
        <v>0</v>
      </c>
      <c r="M269" s="159" t="n">
        <v>0</v>
      </c>
      <c r="N269" s="159" t="n">
        <v>0</v>
      </c>
      <c r="O269" s="159" t="n">
        <v>0</v>
      </c>
      <c r="P269" s="159" t="n">
        <v>0</v>
      </c>
      <c r="Q269" s="159" t="n">
        <v>0</v>
      </c>
      <c r="R269" s="160" t="n">
        <f aca="false">SUM(F269:Q269)</f>
        <v>0</v>
      </c>
      <c r="S269" s="161" t="n">
        <v>0</v>
      </c>
      <c r="T269" s="161" t="n">
        <v>0</v>
      </c>
    </row>
    <row r="270" customFormat="false" ht="15" hidden="true" customHeight="false" outlineLevel="0" collapsed="false">
      <c r="A270" s="124"/>
      <c r="B270" s="125"/>
      <c r="C270" s="28" t="s">
        <v>66</v>
      </c>
      <c r="D270" s="134" t="n">
        <f aca="false">SUM(D268:D269)</f>
        <v>0</v>
      </c>
      <c r="E270" s="134" t="n">
        <f aca="false">SUM(E268:E269)</f>
        <v>0</v>
      </c>
      <c r="F270" s="28" t="n">
        <f aca="false">SUM(F268:F269)</f>
        <v>0</v>
      </c>
      <c r="G270" s="28" t="n">
        <f aca="false">SUM(G268:G269)</f>
        <v>0</v>
      </c>
      <c r="H270" s="28" t="n">
        <f aca="false">SUM(H268:H269)</f>
        <v>0</v>
      </c>
      <c r="I270" s="28" t="n">
        <f aca="false">SUM(I268:I269)</f>
        <v>0</v>
      </c>
      <c r="J270" s="28" t="n">
        <f aca="false">SUM(J268:J269)</f>
        <v>0</v>
      </c>
      <c r="K270" s="28" t="n">
        <f aca="false">SUM(K268:K269)</f>
        <v>0</v>
      </c>
      <c r="L270" s="28" t="n">
        <f aca="false">SUM(L268:L269)</f>
        <v>0</v>
      </c>
      <c r="M270" s="28" t="n">
        <f aca="false">SUM(M268:M269)</f>
        <v>0</v>
      </c>
      <c r="N270" s="28" t="n">
        <f aca="false">SUM(N268:N269)</f>
        <v>0</v>
      </c>
      <c r="O270" s="28" t="n">
        <f aca="false">SUM(O268:O269)</f>
        <v>0</v>
      </c>
      <c r="P270" s="28" t="n">
        <f aca="false">SUM(P268:P269)</f>
        <v>0</v>
      </c>
      <c r="Q270" s="28" t="n">
        <f aca="false">SUM(Q268:Q269)</f>
        <v>0</v>
      </c>
      <c r="R270" s="135" t="n">
        <f aca="false">SUM(F270:Q270)</f>
        <v>0</v>
      </c>
      <c r="S270" s="135" t="n">
        <f aca="false">SUM(S268:S269)</f>
        <v>0</v>
      </c>
      <c r="T270" s="135" t="n">
        <f aca="false">SUM(T268:T269)</f>
        <v>0</v>
      </c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  <c r="BL270" s="28"/>
      <c r="BM270" s="28"/>
      <c r="BN270" s="28"/>
      <c r="BO270" s="28"/>
      <c r="BP270" s="28"/>
      <c r="BQ270" s="28"/>
      <c r="BR270" s="28"/>
      <c r="BS270" s="28"/>
      <c r="BT270" s="28"/>
      <c r="BU270" s="28"/>
      <c r="BV270" s="28"/>
      <c r="BW270" s="28"/>
      <c r="BX270" s="28"/>
      <c r="BY270" s="28"/>
      <c r="BZ270" s="28"/>
      <c r="CA270" s="28"/>
      <c r="CB270" s="28"/>
      <c r="CC270" s="28"/>
      <c r="CD270" s="28"/>
      <c r="CE270" s="28"/>
      <c r="CF270" s="28"/>
      <c r="CG270" s="28"/>
      <c r="CH270" s="28"/>
      <c r="CI270" s="28"/>
      <c r="CJ270" s="28"/>
      <c r="CK270" s="28"/>
      <c r="CL270" s="28"/>
      <c r="CM270" s="28"/>
      <c r="CN270" s="28"/>
      <c r="CO270" s="28"/>
      <c r="CP270" s="28"/>
      <c r="CQ270" s="28"/>
      <c r="CR270" s="28"/>
      <c r="CS270" s="28"/>
      <c r="CT270" s="28"/>
      <c r="CU270" s="28"/>
      <c r="CV270" s="28"/>
      <c r="CW270" s="28"/>
      <c r="CX270" s="28"/>
      <c r="CY270" s="28"/>
      <c r="CZ270" s="28"/>
      <c r="DA270" s="28"/>
      <c r="DB270" s="28"/>
      <c r="DC270" s="28"/>
      <c r="DD270" s="28"/>
      <c r="DE270" s="28"/>
      <c r="DF270" s="28"/>
      <c r="DG270" s="28"/>
      <c r="DH270" s="28"/>
      <c r="DI270" s="28"/>
      <c r="DJ270" s="28"/>
      <c r="DK270" s="28"/>
      <c r="DL270" s="28"/>
      <c r="DM270" s="28"/>
      <c r="DN270" s="28"/>
      <c r="DO270" s="28"/>
      <c r="DP270" s="28"/>
      <c r="DQ270" s="28"/>
      <c r="DR270" s="28"/>
      <c r="DS270" s="28"/>
      <c r="DT270" s="28"/>
      <c r="DU270" s="28"/>
      <c r="DV270" s="28"/>
      <c r="DW270" s="28"/>
      <c r="DX270" s="28"/>
      <c r="DY270" s="28"/>
      <c r="DZ270" s="28"/>
      <c r="EA270" s="28"/>
      <c r="EB270" s="28"/>
      <c r="EC270" s="28"/>
      <c r="ED270" s="28"/>
      <c r="EE270" s="28"/>
      <c r="EF270" s="28"/>
      <c r="EG270" s="28"/>
      <c r="EH270" s="28"/>
      <c r="EI270" s="28"/>
      <c r="EJ270" s="28"/>
      <c r="EK270" s="28"/>
      <c r="EL270" s="28"/>
      <c r="EM270" s="28"/>
      <c r="EN270" s="28"/>
      <c r="EO270" s="28"/>
      <c r="EP270" s="28"/>
      <c r="EQ270" s="28"/>
      <c r="ER270" s="28"/>
      <c r="ES270" s="28"/>
      <c r="ET270" s="28"/>
      <c r="EU270" s="28"/>
      <c r="EV270" s="28"/>
      <c r="EW270" s="28"/>
      <c r="EX270" s="28"/>
      <c r="EY270" s="28"/>
      <c r="EZ270" s="28"/>
      <c r="FA270" s="28"/>
      <c r="FB270" s="28"/>
      <c r="FC270" s="28"/>
      <c r="FD270" s="28"/>
      <c r="FE270" s="28"/>
      <c r="FF270" s="28"/>
      <c r="FG270" s="28"/>
      <c r="FH270" s="28"/>
      <c r="FI270" s="28"/>
      <c r="FJ270" s="28"/>
      <c r="FK270" s="28"/>
      <c r="FL270" s="28"/>
      <c r="FM270" s="28"/>
      <c r="FN270" s="28"/>
      <c r="FO270" s="28"/>
      <c r="FP270" s="28"/>
      <c r="FQ270" s="28"/>
      <c r="FR270" s="28"/>
      <c r="FS270" s="28"/>
      <c r="FT270" s="28"/>
      <c r="FU270" s="28"/>
      <c r="FV270" s="28"/>
      <c r="FW270" s="28"/>
      <c r="FX270" s="28"/>
      <c r="FY270" s="28"/>
      <c r="FZ270" s="28"/>
      <c r="GA270" s="28"/>
      <c r="GB270" s="28"/>
      <c r="GC270" s="28"/>
      <c r="GD270" s="28"/>
      <c r="GE270" s="28"/>
      <c r="GF270" s="28"/>
      <c r="GG270" s="28"/>
      <c r="GH270" s="28"/>
      <c r="GI270" s="28"/>
      <c r="GJ270" s="28"/>
      <c r="GK270" s="28"/>
      <c r="GL270" s="28"/>
      <c r="GM270" s="28"/>
      <c r="GN270" s="28"/>
      <c r="GO270" s="28"/>
      <c r="GP270" s="28"/>
      <c r="GQ270" s="28"/>
      <c r="GR270" s="28"/>
      <c r="GS270" s="28"/>
      <c r="GT270" s="28"/>
      <c r="GU270" s="28"/>
      <c r="GV270" s="28"/>
      <c r="GW270" s="28"/>
      <c r="GX270" s="28"/>
      <c r="GY270" s="28"/>
      <c r="GZ270" s="28"/>
      <c r="HA270" s="28"/>
      <c r="HB270" s="28"/>
      <c r="HC270" s="28"/>
      <c r="HD270" s="28"/>
      <c r="HE270" s="28"/>
      <c r="HF270" s="28"/>
      <c r="HG270" s="28"/>
      <c r="HH270" s="28"/>
      <c r="HI270" s="28"/>
      <c r="HJ270" s="28"/>
      <c r="HK270" s="28"/>
      <c r="HL270" s="28"/>
      <c r="HM270" s="28"/>
      <c r="HN270" s="28"/>
      <c r="HO270" s="28"/>
      <c r="HP270" s="28"/>
      <c r="HQ270" s="28"/>
      <c r="HR270" s="28"/>
      <c r="HS270" s="28"/>
      <c r="HT270" s="28"/>
      <c r="HU270" s="28"/>
      <c r="HV270" s="28"/>
      <c r="HW270" s="28"/>
      <c r="HX270" s="28"/>
      <c r="HY270" s="28"/>
      <c r="HZ270" s="28"/>
      <c r="IA270" s="28"/>
      <c r="IB270" s="28"/>
      <c r="IC270" s="28"/>
      <c r="ID270" s="28"/>
      <c r="IE270" s="28"/>
      <c r="IF270" s="28"/>
      <c r="IG270" s="28"/>
      <c r="IH270" s="28"/>
      <c r="II270" s="28"/>
      <c r="IJ270" s="28"/>
      <c r="IK270" s="28"/>
      <c r="IL270" s="28"/>
      <c r="IM270" s="28"/>
      <c r="IN270" s="28"/>
      <c r="IO270" s="28"/>
      <c r="IP270" s="28"/>
      <c r="IQ270" s="28"/>
      <c r="IR270" s="28"/>
      <c r="IS270" s="28"/>
      <c r="IT270" s="28"/>
      <c r="IU270" s="28"/>
      <c r="IV270" s="28"/>
      <c r="IW270" s="28"/>
    </row>
    <row r="271" customFormat="false" ht="15" hidden="true" customHeight="false" outlineLevel="0" collapsed="false">
      <c r="A271" s="129"/>
      <c r="B271" s="109" t="n">
        <v>59003100</v>
      </c>
      <c r="C271" s="0" t="s">
        <v>208</v>
      </c>
      <c r="D271" s="100"/>
      <c r="E271" s="100"/>
      <c r="F271" s="110"/>
      <c r="G271" s="111"/>
      <c r="H271" s="111"/>
      <c r="I271" s="111"/>
      <c r="J271" s="111"/>
      <c r="K271" s="111"/>
      <c r="L271" s="111"/>
      <c r="M271" s="111"/>
      <c r="N271" s="111"/>
      <c r="O271" s="111"/>
      <c r="P271" s="111"/>
      <c r="Q271" s="111"/>
      <c r="R271" s="107"/>
      <c r="S271" s="107"/>
      <c r="T271" s="107"/>
    </row>
    <row r="272" customFormat="false" ht="15" hidden="true" customHeight="false" outlineLevel="0" collapsed="false">
      <c r="A272" s="108"/>
      <c r="B272" s="109"/>
      <c r="C272" s="0" t="s">
        <v>78</v>
      </c>
      <c r="D272" s="100" t="n">
        <v>0</v>
      </c>
      <c r="E272" s="100" t="n">
        <v>0</v>
      </c>
      <c r="F272" s="110" t="n">
        <v>0</v>
      </c>
      <c r="G272" s="110" t="n">
        <v>0</v>
      </c>
      <c r="H272" s="110" t="n">
        <v>0</v>
      </c>
      <c r="I272" s="110" t="n">
        <v>0</v>
      </c>
      <c r="J272" s="110" t="n">
        <v>0</v>
      </c>
      <c r="K272" s="110" t="n">
        <v>0</v>
      </c>
      <c r="L272" s="110" t="n">
        <v>0</v>
      </c>
      <c r="M272" s="110" t="n">
        <v>0</v>
      </c>
      <c r="N272" s="110" t="n">
        <v>0</v>
      </c>
      <c r="O272" s="110" t="n">
        <v>0</v>
      </c>
      <c r="P272" s="110" t="n">
        <v>0</v>
      </c>
      <c r="Q272" s="110" t="n">
        <v>0</v>
      </c>
      <c r="R272" s="107" t="n">
        <f aca="false">SUM(F272:Q272)</f>
        <v>0</v>
      </c>
      <c r="S272" s="151" t="n">
        <v>0</v>
      </c>
      <c r="T272" s="151" t="n">
        <v>0</v>
      </c>
    </row>
    <row r="273" customFormat="false" ht="15" hidden="true" customHeight="false" outlineLevel="0" collapsed="false">
      <c r="A273" s="108"/>
      <c r="B273" s="109"/>
      <c r="C273" s="0" t="s">
        <v>78</v>
      </c>
      <c r="D273" s="121" t="n">
        <v>0</v>
      </c>
      <c r="E273" s="121" t="n">
        <v>0</v>
      </c>
      <c r="F273" s="159" t="n">
        <v>0</v>
      </c>
      <c r="G273" s="159" t="n">
        <v>0</v>
      </c>
      <c r="H273" s="159" t="n">
        <v>0</v>
      </c>
      <c r="I273" s="159" t="n">
        <v>0</v>
      </c>
      <c r="J273" s="159" t="n">
        <v>0</v>
      </c>
      <c r="K273" s="159" t="n">
        <v>0</v>
      </c>
      <c r="L273" s="159" t="n">
        <v>0</v>
      </c>
      <c r="M273" s="159" t="n">
        <v>0</v>
      </c>
      <c r="N273" s="159" t="n">
        <v>0</v>
      </c>
      <c r="O273" s="159" t="n">
        <v>0</v>
      </c>
      <c r="P273" s="159" t="n">
        <v>0</v>
      </c>
      <c r="Q273" s="159" t="n">
        <v>0</v>
      </c>
      <c r="R273" s="160" t="n">
        <f aca="false">SUM(F273:Q273)</f>
        <v>0</v>
      </c>
      <c r="S273" s="161" t="n">
        <v>0</v>
      </c>
      <c r="T273" s="161" t="n">
        <v>0</v>
      </c>
    </row>
    <row r="274" customFormat="false" ht="15" hidden="true" customHeight="false" outlineLevel="0" collapsed="false">
      <c r="A274" s="124"/>
      <c r="B274" s="125"/>
      <c r="C274" s="28" t="s">
        <v>66</v>
      </c>
      <c r="D274" s="134" t="n">
        <f aca="false">SUM(D272:D273)</f>
        <v>0</v>
      </c>
      <c r="E274" s="134" t="n">
        <f aca="false">SUM(E272:E273)</f>
        <v>0</v>
      </c>
      <c r="F274" s="28" t="n">
        <f aca="false">SUM(F272:F273)</f>
        <v>0</v>
      </c>
      <c r="G274" s="28" t="n">
        <f aca="false">SUM(G272:G273)</f>
        <v>0</v>
      </c>
      <c r="H274" s="28" t="n">
        <f aca="false">SUM(H272:H273)</f>
        <v>0</v>
      </c>
      <c r="I274" s="28" t="n">
        <f aca="false">SUM(I272:I273)</f>
        <v>0</v>
      </c>
      <c r="J274" s="28" t="n">
        <f aca="false">SUM(J272:J273)</f>
        <v>0</v>
      </c>
      <c r="K274" s="28" t="n">
        <f aca="false">SUM(K272:K273)</f>
        <v>0</v>
      </c>
      <c r="L274" s="28" t="n">
        <f aca="false">SUM(L272:L273)</f>
        <v>0</v>
      </c>
      <c r="M274" s="28" t="n">
        <f aca="false">SUM(M272:M273)</f>
        <v>0</v>
      </c>
      <c r="N274" s="28" t="n">
        <f aca="false">SUM(N272:N273)</f>
        <v>0</v>
      </c>
      <c r="O274" s="28" t="n">
        <f aca="false">SUM(O272:O273)</f>
        <v>0</v>
      </c>
      <c r="P274" s="28" t="n">
        <f aca="false">SUM(P272:P273)</f>
        <v>0</v>
      </c>
      <c r="Q274" s="28" t="n">
        <f aca="false">SUM(Q272:Q273)</f>
        <v>0</v>
      </c>
      <c r="R274" s="135" t="n">
        <f aca="false">SUM(F274:Q274)</f>
        <v>0</v>
      </c>
      <c r="S274" s="135" t="n">
        <f aca="false">SUM(S272:S273)</f>
        <v>0</v>
      </c>
      <c r="T274" s="135" t="n">
        <f aca="false">SUM(T272:T273)</f>
        <v>0</v>
      </c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  <c r="BL274" s="28"/>
      <c r="BM274" s="28"/>
      <c r="BN274" s="28"/>
      <c r="BO274" s="28"/>
      <c r="BP274" s="28"/>
      <c r="BQ274" s="28"/>
      <c r="BR274" s="28"/>
      <c r="BS274" s="28"/>
      <c r="BT274" s="28"/>
      <c r="BU274" s="28"/>
      <c r="BV274" s="28"/>
      <c r="BW274" s="28"/>
      <c r="BX274" s="28"/>
      <c r="BY274" s="28"/>
      <c r="BZ274" s="28"/>
      <c r="CA274" s="28"/>
      <c r="CB274" s="28"/>
      <c r="CC274" s="28"/>
      <c r="CD274" s="28"/>
      <c r="CE274" s="28"/>
      <c r="CF274" s="28"/>
      <c r="CG274" s="28"/>
      <c r="CH274" s="28"/>
      <c r="CI274" s="28"/>
      <c r="CJ274" s="28"/>
      <c r="CK274" s="28"/>
      <c r="CL274" s="28"/>
      <c r="CM274" s="28"/>
      <c r="CN274" s="28"/>
      <c r="CO274" s="28"/>
      <c r="CP274" s="28"/>
      <c r="CQ274" s="28"/>
      <c r="CR274" s="28"/>
      <c r="CS274" s="28"/>
      <c r="CT274" s="28"/>
      <c r="CU274" s="28"/>
      <c r="CV274" s="28"/>
      <c r="CW274" s="28"/>
      <c r="CX274" s="28"/>
      <c r="CY274" s="28"/>
      <c r="CZ274" s="28"/>
      <c r="DA274" s="28"/>
      <c r="DB274" s="28"/>
      <c r="DC274" s="28"/>
      <c r="DD274" s="28"/>
      <c r="DE274" s="28"/>
      <c r="DF274" s="28"/>
      <c r="DG274" s="28"/>
      <c r="DH274" s="28"/>
      <c r="DI274" s="28"/>
      <c r="DJ274" s="28"/>
      <c r="DK274" s="28"/>
      <c r="DL274" s="28"/>
      <c r="DM274" s="28"/>
      <c r="DN274" s="28"/>
      <c r="DO274" s="28"/>
      <c r="DP274" s="28"/>
      <c r="DQ274" s="28"/>
      <c r="DR274" s="28"/>
      <c r="DS274" s="28"/>
      <c r="DT274" s="28"/>
      <c r="DU274" s="28"/>
      <c r="DV274" s="28"/>
      <c r="DW274" s="28"/>
      <c r="DX274" s="28"/>
      <c r="DY274" s="28"/>
      <c r="DZ274" s="28"/>
      <c r="EA274" s="28"/>
      <c r="EB274" s="28"/>
      <c r="EC274" s="28"/>
      <c r="ED274" s="28"/>
      <c r="EE274" s="28"/>
      <c r="EF274" s="28"/>
      <c r="EG274" s="28"/>
      <c r="EH274" s="28"/>
      <c r="EI274" s="28"/>
      <c r="EJ274" s="28"/>
      <c r="EK274" s="28"/>
      <c r="EL274" s="28"/>
      <c r="EM274" s="28"/>
      <c r="EN274" s="28"/>
      <c r="EO274" s="28"/>
      <c r="EP274" s="28"/>
      <c r="EQ274" s="28"/>
      <c r="ER274" s="28"/>
      <c r="ES274" s="28"/>
      <c r="ET274" s="28"/>
      <c r="EU274" s="28"/>
      <c r="EV274" s="28"/>
      <c r="EW274" s="28"/>
      <c r="EX274" s="28"/>
      <c r="EY274" s="28"/>
      <c r="EZ274" s="28"/>
      <c r="FA274" s="28"/>
      <c r="FB274" s="28"/>
      <c r="FC274" s="28"/>
      <c r="FD274" s="28"/>
      <c r="FE274" s="28"/>
      <c r="FF274" s="28"/>
      <c r="FG274" s="28"/>
      <c r="FH274" s="28"/>
      <c r="FI274" s="28"/>
      <c r="FJ274" s="28"/>
      <c r="FK274" s="28"/>
      <c r="FL274" s="28"/>
      <c r="FM274" s="28"/>
      <c r="FN274" s="28"/>
      <c r="FO274" s="28"/>
      <c r="FP274" s="28"/>
      <c r="FQ274" s="28"/>
      <c r="FR274" s="28"/>
      <c r="FS274" s="28"/>
      <c r="FT274" s="28"/>
      <c r="FU274" s="28"/>
      <c r="FV274" s="28"/>
      <c r="FW274" s="28"/>
      <c r="FX274" s="28"/>
      <c r="FY274" s="28"/>
      <c r="FZ274" s="28"/>
      <c r="GA274" s="28"/>
      <c r="GB274" s="28"/>
      <c r="GC274" s="28"/>
      <c r="GD274" s="28"/>
      <c r="GE274" s="28"/>
      <c r="GF274" s="28"/>
      <c r="GG274" s="28"/>
      <c r="GH274" s="28"/>
      <c r="GI274" s="28"/>
      <c r="GJ274" s="28"/>
      <c r="GK274" s="28"/>
      <c r="GL274" s="28"/>
      <c r="GM274" s="28"/>
      <c r="GN274" s="28"/>
      <c r="GO274" s="28"/>
      <c r="GP274" s="28"/>
      <c r="GQ274" s="28"/>
      <c r="GR274" s="28"/>
      <c r="GS274" s="28"/>
      <c r="GT274" s="28"/>
      <c r="GU274" s="28"/>
      <c r="GV274" s="28"/>
      <c r="GW274" s="28"/>
      <c r="GX274" s="28"/>
      <c r="GY274" s="28"/>
      <c r="GZ274" s="28"/>
      <c r="HA274" s="28"/>
      <c r="HB274" s="28"/>
      <c r="HC274" s="28"/>
      <c r="HD274" s="28"/>
      <c r="HE274" s="28"/>
      <c r="HF274" s="28"/>
      <c r="HG274" s="28"/>
      <c r="HH274" s="28"/>
      <c r="HI274" s="28"/>
      <c r="HJ274" s="28"/>
      <c r="HK274" s="28"/>
      <c r="HL274" s="28"/>
      <c r="HM274" s="28"/>
      <c r="HN274" s="28"/>
      <c r="HO274" s="28"/>
      <c r="HP274" s="28"/>
      <c r="HQ274" s="28"/>
      <c r="HR274" s="28"/>
      <c r="HS274" s="28"/>
      <c r="HT274" s="28"/>
      <c r="HU274" s="28"/>
      <c r="HV274" s="28"/>
      <c r="HW274" s="28"/>
      <c r="HX274" s="28"/>
      <c r="HY274" s="28"/>
      <c r="HZ274" s="28"/>
      <c r="IA274" s="28"/>
      <c r="IB274" s="28"/>
      <c r="IC274" s="28"/>
      <c r="ID274" s="28"/>
      <c r="IE274" s="28"/>
      <c r="IF274" s="28"/>
      <c r="IG274" s="28"/>
      <c r="IH274" s="28"/>
      <c r="II274" s="28"/>
      <c r="IJ274" s="28"/>
      <c r="IK274" s="28"/>
      <c r="IL274" s="28"/>
      <c r="IM274" s="28"/>
      <c r="IN274" s="28"/>
      <c r="IO274" s="28"/>
      <c r="IP274" s="28"/>
      <c r="IQ274" s="28"/>
      <c r="IR274" s="28"/>
      <c r="IS274" s="28"/>
      <c r="IT274" s="28"/>
      <c r="IU274" s="28"/>
      <c r="IV274" s="28"/>
      <c r="IW274" s="28"/>
    </row>
    <row r="275" customFormat="false" ht="15" hidden="true" customHeight="false" outlineLevel="0" collapsed="false">
      <c r="A275" s="129"/>
      <c r="B275" s="109" t="n">
        <v>59003200</v>
      </c>
      <c r="C275" s="0" t="s">
        <v>209</v>
      </c>
      <c r="D275" s="100"/>
      <c r="E275" s="100"/>
      <c r="F275" s="110"/>
      <c r="G275" s="111"/>
      <c r="H275" s="111"/>
      <c r="I275" s="111"/>
      <c r="J275" s="111"/>
      <c r="K275" s="111"/>
      <c r="L275" s="111"/>
      <c r="M275" s="111"/>
      <c r="N275" s="111"/>
      <c r="O275" s="111"/>
      <c r="P275" s="111"/>
      <c r="Q275" s="111"/>
      <c r="R275" s="107"/>
      <c r="S275" s="107"/>
      <c r="T275" s="107"/>
    </row>
    <row r="276" customFormat="false" ht="15" hidden="true" customHeight="false" outlineLevel="0" collapsed="false">
      <c r="A276" s="108"/>
      <c r="B276" s="109"/>
      <c r="C276" s="0" t="s">
        <v>78</v>
      </c>
      <c r="D276" s="100" t="n">
        <v>0</v>
      </c>
      <c r="E276" s="100" t="n">
        <v>0</v>
      </c>
      <c r="F276" s="110" t="n">
        <v>0</v>
      </c>
      <c r="G276" s="110" t="n">
        <v>0</v>
      </c>
      <c r="H276" s="110" t="n">
        <v>0</v>
      </c>
      <c r="I276" s="110" t="n">
        <v>0</v>
      </c>
      <c r="J276" s="110" t="n">
        <v>0</v>
      </c>
      <c r="K276" s="110" t="n">
        <v>0</v>
      </c>
      <c r="L276" s="110" t="n">
        <v>0</v>
      </c>
      <c r="M276" s="110" t="n">
        <v>0</v>
      </c>
      <c r="N276" s="110" t="n">
        <v>0</v>
      </c>
      <c r="O276" s="110" t="n">
        <v>0</v>
      </c>
      <c r="P276" s="110" t="n">
        <v>0</v>
      </c>
      <c r="Q276" s="110" t="n">
        <v>0</v>
      </c>
      <c r="R276" s="107" t="n">
        <f aca="false">SUM(F276:Q276)</f>
        <v>0</v>
      </c>
      <c r="S276" s="151" t="n">
        <v>0</v>
      </c>
      <c r="T276" s="151" t="n">
        <v>0</v>
      </c>
    </row>
    <row r="277" customFormat="false" ht="15" hidden="true" customHeight="false" outlineLevel="0" collapsed="false">
      <c r="A277" s="108"/>
      <c r="B277" s="109"/>
      <c r="C277" s="0" t="s">
        <v>78</v>
      </c>
      <c r="D277" s="121" t="n">
        <v>0</v>
      </c>
      <c r="E277" s="121" t="n">
        <v>0</v>
      </c>
      <c r="F277" s="159" t="n">
        <v>0</v>
      </c>
      <c r="G277" s="159" t="n">
        <v>0</v>
      </c>
      <c r="H277" s="159" t="n">
        <v>0</v>
      </c>
      <c r="I277" s="159" t="n">
        <v>0</v>
      </c>
      <c r="J277" s="159" t="n">
        <v>0</v>
      </c>
      <c r="K277" s="159" t="n">
        <v>0</v>
      </c>
      <c r="L277" s="159" t="n">
        <v>0</v>
      </c>
      <c r="M277" s="159" t="n">
        <v>0</v>
      </c>
      <c r="N277" s="159" t="n">
        <v>0</v>
      </c>
      <c r="O277" s="159" t="n">
        <v>0</v>
      </c>
      <c r="P277" s="159" t="n">
        <v>0</v>
      </c>
      <c r="Q277" s="159" t="n">
        <v>0</v>
      </c>
      <c r="R277" s="160" t="n">
        <f aca="false">SUM(F277:Q277)</f>
        <v>0</v>
      </c>
      <c r="S277" s="161" t="n">
        <v>0</v>
      </c>
      <c r="T277" s="161" t="n">
        <v>0</v>
      </c>
    </row>
    <row r="278" customFormat="false" ht="15" hidden="true" customHeight="false" outlineLevel="0" collapsed="false">
      <c r="A278" s="124"/>
      <c r="B278" s="125"/>
      <c r="C278" s="28" t="s">
        <v>66</v>
      </c>
      <c r="D278" s="134" t="n">
        <f aca="false">SUM(D276:D277)</f>
        <v>0</v>
      </c>
      <c r="E278" s="134" t="n">
        <f aca="false">SUM(E276:E277)</f>
        <v>0</v>
      </c>
      <c r="F278" s="28" t="n">
        <f aca="false">SUM(F276:F277)</f>
        <v>0</v>
      </c>
      <c r="G278" s="28" t="n">
        <f aca="false">SUM(G276:G277)</f>
        <v>0</v>
      </c>
      <c r="H278" s="28" t="n">
        <f aca="false">SUM(H276:H277)</f>
        <v>0</v>
      </c>
      <c r="I278" s="28" t="n">
        <f aca="false">SUM(I276:I277)</f>
        <v>0</v>
      </c>
      <c r="J278" s="28" t="n">
        <f aca="false">SUM(J276:J277)</f>
        <v>0</v>
      </c>
      <c r="K278" s="28" t="n">
        <f aca="false">SUM(K276:K277)</f>
        <v>0</v>
      </c>
      <c r="L278" s="28" t="n">
        <f aca="false">SUM(L276:L277)</f>
        <v>0</v>
      </c>
      <c r="M278" s="28" t="n">
        <f aca="false">SUM(M276:M277)</f>
        <v>0</v>
      </c>
      <c r="N278" s="28" t="n">
        <f aca="false">SUM(N276:N277)</f>
        <v>0</v>
      </c>
      <c r="O278" s="28" t="n">
        <f aca="false">SUM(O276:O277)</f>
        <v>0</v>
      </c>
      <c r="P278" s="28" t="n">
        <f aca="false">SUM(P276:P277)</f>
        <v>0</v>
      </c>
      <c r="Q278" s="28" t="n">
        <f aca="false">SUM(Q276:Q277)</f>
        <v>0</v>
      </c>
      <c r="R278" s="135" t="n">
        <f aca="false">SUM(F278:Q278)</f>
        <v>0</v>
      </c>
      <c r="S278" s="135" t="n">
        <f aca="false">SUM(S276:S277)</f>
        <v>0</v>
      </c>
      <c r="T278" s="135" t="n">
        <f aca="false">SUM(T276:T277)</f>
        <v>0</v>
      </c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  <c r="BL278" s="28"/>
      <c r="BM278" s="28"/>
      <c r="BN278" s="28"/>
      <c r="BO278" s="28"/>
      <c r="BP278" s="28"/>
      <c r="BQ278" s="28"/>
      <c r="BR278" s="28"/>
      <c r="BS278" s="28"/>
      <c r="BT278" s="28"/>
      <c r="BU278" s="28"/>
      <c r="BV278" s="28"/>
      <c r="BW278" s="28"/>
      <c r="BX278" s="28"/>
      <c r="BY278" s="28"/>
      <c r="BZ278" s="28"/>
      <c r="CA278" s="28"/>
      <c r="CB278" s="28"/>
      <c r="CC278" s="28"/>
      <c r="CD278" s="28"/>
      <c r="CE278" s="28"/>
      <c r="CF278" s="28"/>
      <c r="CG278" s="28"/>
      <c r="CH278" s="28"/>
      <c r="CI278" s="28"/>
      <c r="CJ278" s="28"/>
      <c r="CK278" s="28"/>
      <c r="CL278" s="28"/>
      <c r="CM278" s="28"/>
      <c r="CN278" s="28"/>
      <c r="CO278" s="28"/>
      <c r="CP278" s="28"/>
      <c r="CQ278" s="28"/>
      <c r="CR278" s="28"/>
      <c r="CS278" s="28"/>
      <c r="CT278" s="28"/>
      <c r="CU278" s="28"/>
      <c r="CV278" s="28"/>
      <c r="CW278" s="28"/>
      <c r="CX278" s="28"/>
      <c r="CY278" s="28"/>
      <c r="CZ278" s="28"/>
      <c r="DA278" s="28"/>
      <c r="DB278" s="28"/>
      <c r="DC278" s="28"/>
      <c r="DD278" s="28"/>
      <c r="DE278" s="28"/>
      <c r="DF278" s="28"/>
      <c r="DG278" s="28"/>
      <c r="DH278" s="28"/>
      <c r="DI278" s="28"/>
      <c r="DJ278" s="28"/>
      <c r="DK278" s="28"/>
      <c r="DL278" s="28"/>
      <c r="DM278" s="28"/>
      <c r="DN278" s="28"/>
      <c r="DO278" s="28"/>
      <c r="DP278" s="28"/>
      <c r="DQ278" s="28"/>
      <c r="DR278" s="28"/>
      <c r="DS278" s="28"/>
      <c r="DT278" s="28"/>
      <c r="DU278" s="28"/>
      <c r="DV278" s="28"/>
      <c r="DW278" s="28"/>
      <c r="DX278" s="28"/>
      <c r="DY278" s="28"/>
      <c r="DZ278" s="28"/>
      <c r="EA278" s="28"/>
      <c r="EB278" s="28"/>
      <c r="EC278" s="28"/>
      <c r="ED278" s="28"/>
      <c r="EE278" s="28"/>
      <c r="EF278" s="28"/>
      <c r="EG278" s="28"/>
      <c r="EH278" s="28"/>
      <c r="EI278" s="28"/>
      <c r="EJ278" s="28"/>
      <c r="EK278" s="28"/>
      <c r="EL278" s="28"/>
      <c r="EM278" s="28"/>
      <c r="EN278" s="28"/>
      <c r="EO278" s="28"/>
      <c r="EP278" s="28"/>
      <c r="EQ278" s="28"/>
      <c r="ER278" s="28"/>
      <c r="ES278" s="28"/>
      <c r="ET278" s="28"/>
      <c r="EU278" s="28"/>
      <c r="EV278" s="28"/>
      <c r="EW278" s="28"/>
      <c r="EX278" s="28"/>
      <c r="EY278" s="28"/>
      <c r="EZ278" s="28"/>
      <c r="FA278" s="28"/>
      <c r="FB278" s="28"/>
      <c r="FC278" s="28"/>
      <c r="FD278" s="28"/>
      <c r="FE278" s="28"/>
      <c r="FF278" s="28"/>
      <c r="FG278" s="28"/>
      <c r="FH278" s="28"/>
      <c r="FI278" s="28"/>
      <c r="FJ278" s="28"/>
      <c r="FK278" s="28"/>
      <c r="FL278" s="28"/>
      <c r="FM278" s="28"/>
      <c r="FN278" s="28"/>
      <c r="FO278" s="28"/>
      <c r="FP278" s="28"/>
      <c r="FQ278" s="28"/>
      <c r="FR278" s="28"/>
      <c r="FS278" s="28"/>
      <c r="FT278" s="28"/>
      <c r="FU278" s="28"/>
      <c r="FV278" s="28"/>
      <c r="FW278" s="28"/>
      <c r="FX278" s="28"/>
      <c r="FY278" s="28"/>
      <c r="FZ278" s="28"/>
      <c r="GA278" s="28"/>
      <c r="GB278" s="28"/>
      <c r="GC278" s="28"/>
      <c r="GD278" s="28"/>
      <c r="GE278" s="28"/>
      <c r="GF278" s="28"/>
      <c r="GG278" s="28"/>
      <c r="GH278" s="28"/>
      <c r="GI278" s="28"/>
      <c r="GJ278" s="28"/>
      <c r="GK278" s="28"/>
      <c r="GL278" s="28"/>
      <c r="GM278" s="28"/>
      <c r="GN278" s="28"/>
      <c r="GO278" s="28"/>
      <c r="GP278" s="28"/>
      <c r="GQ278" s="28"/>
      <c r="GR278" s="28"/>
      <c r="GS278" s="28"/>
      <c r="GT278" s="28"/>
      <c r="GU278" s="28"/>
      <c r="GV278" s="28"/>
      <c r="GW278" s="28"/>
      <c r="GX278" s="28"/>
      <c r="GY278" s="28"/>
      <c r="GZ278" s="28"/>
      <c r="HA278" s="28"/>
      <c r="HB278" s="28"/>
      <c r="HC278" s="28"/>
      <c r="HD278" s="28"/>
      <c r="HE278" s="28"/>
      <c r="HF278" s="28"/>
      <c r="HG278" s="28"/>
      <c r="HH278" s="28"/>
      <c r="HI278" s="28"/>
      <c r="HJ278" s="28"/>
      <c r="HK278" s="28"/>
      <c r="HL278" s="28"/>
      <c r="HM278" s="28"/>
      <c r="HN278" s="28"/>
      <c r="HO278" s="28"/>
      <c r="HP278" s="28"/>
      <c r="HQ278" s="28"/>
      <c r="HR278" s="28"/>
      <c r="HS278" s="28"/>
      <c r="HT278" s="28"/>
      <c r="HU278" s="28"/>
      <c r="HV278" s="28"/>
      <c r="HW278" s="28"/>
      <c r="HX278" s="28"/>
      <c r="HY278" s="28"/>
      <c r="HZ278" s="28"/>
      <c r="IA278" s="28"/>
      <c r="IB278" s="28"/>
      <c r="IC278" s="28"/>
      <c r="ID278" s="28"/>
      <c r="IE278" s="28"/>
      <c r="IF278" s="28"/>
      <c r="IG278" s="28"/>
      <c r="IH278" s="28"/>
      <c r="II278" s="28"/>
      <c r="IJ278" s="28"/>
      <c r="IK278" s="28"/>
      <c r="IL278" s="28"/>
      <c r="IM278" s="28"/>
      <c r="IN278" s="28"/>
      <c r="IO278" s="28"/>
      <c r="IP278" s="28"/>
      <c r="IQ278" s="28"/>
      <c r="IR278" s="28"/>
      <c r="IS278" s="28"/>
      <c r="IT278" s="28"/>
      <c r="IU278" s="28"/>
      <c r="IV278" s="28"/>
      <c r="IW278" s="28"/>
    </row>
    <row r="279" customFormat="false" ht="15" hidden="true" customHeight="false" outlineLevel="0" collapsed="false">
      <c r="A279" s="129"/>
      <c r="B279" s="109" t="n">
        <v>59005000</v>
      </c>
      <c r="C279" s="0" t="s">
        <v>210</v>
      </c>
      <c r="D279" s="100"/>
      <c r="E279" s="100"/>
      <c r="F279" s="110"/>
      <c r="G279" s="111"/>
      <c r="H279" s="111"/>
      <c r="I279" s="111"/>
      <c r="J279" s="111"/>
      <c r="K279" s="111"/>
      <c r="L279" s="111"/>
      <c r="M279" s="111"/>
      <c r="N279" s="111"/>
      <c r="O279" s="111"/>
      <c r="P279" s="111"/>
      <c r="Q279" s="111"/>
      <c r="R279" s="107"/>
      <c r="S279" s="107"/>
      <c r="T279" s="107"/>
    </row>
    <row r="280" customFormat="false" ht="15" hidden="true" customHeight="false" outlineLevel="0" collapsed="false">
      <c r="A280" s="108"/>
      <c r="B280" s="109"/>
      <c r="C280" s="0" t="s">
        <v>78</v>
      </c>
      <c r="D280" s="100" t="n">
        <v>0</v>
      </c>
      <c r="E280" s="100" t="n">
        <v>0</v>
      </c>
      <c r="F280" s="110" t="n">
        <v>0</v>
      </c>
      <c r="G280" s="110" t="n">
        <v>0</v>
      </c>
      <c r="H280" s="110" t="n">
        <v>0</v>
      </c>
      <c r="I280" s="110" t="n">
        <v>0</v>
      </c>
      <c r="J280" s="110" t="n">
        <v>0</v>
      </c>
      <c r="K280" s="110" t="n">
        <v>0</v>
      </c>
      <c r="L280" s="110" t="n">
        <v>0</v>
      </c>
      <c r="M280" s="110" t="n">
        <v>0</v>
      </c>
      <c r="N280" s="110" t="n">
        <v>0</v>
      </c>
      <c r="O280" s="110" t="n">
        <v>0</v>
      </c>
      <c r="P280" s="110" t="n">
        <v>0</v>
      </c>
      <c r="Q280" s="110" t="n">
        <v>0</v>
      </c>
      <c r="R280" s="107" t="n">
        <f aca="false">SUM(F280:Q280)</f>
        <v>0</v>
      </c>
      <c r="S280" s="151" t="n">
        <v>0</v>
      </c>
      <c r="T280" s="151" t="n">
        <v>0</v>
      </c>
    </row>
    <row r="281" customFormat="false" ht="15" hidden="true" customHeight="false" outlineLevel="0" collapsed="false">
      <c r="A281" s="108"/>
      <c r="B281" s="109"/>
      <c r="C281" s="0" t="s">
        <v>78</v>
      </c>
      <c r="D281" s="121" t="n">
        <v>0</v>
      </c>
      <c r="E281" s="121" t="n">
        <v>0</v>
      </c>
      <c r="F281" s="159" t="n">
        <v>0</v>
      </c>
      <c r="G281" s="159" t="n">
        <v>0</v>
      </c>
      <c r="H281" s="159" t="n">
        <v>0</v>
      </c>
      <c r="I281" s="159" t="n">
        <v>0</v>
      </c>
      <c r="J281" s="159" t="n">
        <v>0</v>
      </c>
      <c r="K281" s="159" t="n">
        <v>0</v>
      </c>
      <c r="L281" s="159" t="n">
        <v>0</v>
      </c>
      <c r="M281" s="159" t="n">
        <v>0</v>
      </c>
      <c r="N281" s="159" t="n">
        <v>0</v>
      </c>
      <c r="O281" s="159" t="n">
        <v>0</v>
      </c>
      <c r="P281" s="159" t="n">
        <v>0</v>
      </c>
      <c r="Q281" s="159" t="n">
        <v>0</v>
      </c>
      <c r="R281" s="160" t="n">
        <f aca="false">SUM(F281:Q281)</f>
        <v>0</v>
      </c>
      <c r="S281" s="161" t="n">
        <v>0</v>
      </c>
      <c r="T281" s="161" t="n">
        <v>0</v>
      </c>
    </row>
    <row r="282" customFormat="false" ht="15" hidden="true" customHeight="false" outlineLevel="0" collapsed="false">
      <c r="A282" s="124"/>
      <c r="B282" s="125"/>
      <c r="C282" s="28" t="s">
        <v>66</v>
      </c>
      <c r="D282" s="134" t="n">
        <f aca="false">SUM(D280:D281)</f>
        <v>0</v>
      </c>
      <c r="E282" s="134" t="n">
        <f aca="false">SUM(E280:E281)</f>
        <v>0</v>
      </c>
      <c r="F282" s="28" t="n">
        <f aca="false">SUM(F280:F281)</f>
        <v>0</v>
      </c>
      <c r="G282" s="28" t="n">
        <f aca="false">SUM(G280:G281)</f>
        <v>0</v>
      </c>
      <c r="H282" s="28" t="n">
        <f aca="false">SUM(H280:H281)</f>
        <v>0</v>
      </c>
      <c r="I282" s="28" t="n">
        <f aca="false">SUM(I280:I281)</f>
        <v>0</v>
      </c>
      <c r="J282" s="28" t="n">
        <f aca="false">SUM(J280:J281)</f>
        <v>0</v>
      </c>
      <c r="K282" s="28" t="n">
        <f aca="false">SUM(K280:K281)</f>
        <v>0</v>
      </c>
      <c r="L282" s="28" t="n">
        <f aca="false">SUM(L280:L281)</f>
        <v>0</v>
      </c>
      <c r="M282" s="28" t="n">
        <f aca="false">SUM(M280:M281)</f>
        <v>0</v>
      </c>
      <c r="N282" s="28" t="n">
        <f aca="false">SUM(N280:N281)</f>
        <v>0</v>
      </c>
      <c r="O282" s="28" t="n">
        <f aca="false">SUM(O280:O281)</f>
        <v>0</v>
      </c>
      <c r="P282" s="28" t="n">
        <f aca="false">SUM(P280:P281)</f>
        <v>0</v>
      </c>
      <c r="Q282" s="28" t="n">
        <f aca="false">SUM(Q280:Q281)</f>
        <v>0</v>
      </c>
      <c r="R282" s="135" t="n">
        <f aca="false">SUM(F282:Q282)</f>
        <v>0</v>
      </c>
      <c r="S282" s="135" t="n">
        <f aca="false">SUM(S280:S281)</f>
        <v>0</v>
      </c>
      <c r="T282" s="135" t="n">
        <f aca="false">SUM(T280:T281)</f>
        <v>0</v>
      </c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  <c r="BL282" s="28"/>
      <c r="BM282" s="28"/>
      <c r="BN282" s="28"/>
      <c r="BO282" s="28"/>
      <c r="BP282" s="28"/>
      <c r="BQ282" s="28"/>
      <c r="BR282" s="28"/>
      <c r="BS282" s="28"/>
      <c r="BT282" s="28"/>
      <c r="BU282" s="28"/>
      <c r="BV282" s="28"/>
      <c r="BW282" s="28"/>
      <c r="BX282" s="28"/>
      <c r="BY282" s="28"/>
      <c r="BZ282" s="28"/>
      <c r="CA282" s="28"/>
      <c r="CB282" s="28"/>
      <c r="CC282" s="28"/>
      <c r="CD282" s="28"/>
      <c r="CE282" s="28"/>
      <c r="CF282" s="28"/>
      <c r="CG282" s="28"/>
      <c r="CH282" s="28"/>
      <c r="CI282" s="28"/>
      <c r="CJ282" s="28"/>
      <c r="CK282" s="28"/>
      <c r="CL282" s="28"/>
      <c r="CM282" s="28"/>
      <c r="CN282" s="28"/>
      <c r="CO282" s="28"/>
      <c r="CP282" s="28"/>
      <c r="CQ282" s="28"/>
      <c r="CR282" s="28"/>
      <c r="CS282" s="28"/>
      <c r="CT282" s="28"/>
      <c r="CU282" s="28"/>
      <c r="CV282" s="28"/>
      <c r="CW282" s="28"/>
      <c r="CX282" s="28"/>
      <c r="CY282" s="28"/>
      <c r="CZ282" s="28"/>
      <c r="DA282" s="28"/>
      <c r="DB282" s="28"/>
      <c r="DC282" s="28"/>
      <c r="DD282" s="28"/>
      <c r="DE282" s="28"/>
      <c r="DF282" s="28"/>
      <c r="DG282" s="28"/>
      <c r="DH282" s="28"/>
      <c r="DI282" s="28"/>
      <c r="DJ282" s="28"/>
      <c r="DK282" s="28"/>
      <c r="DL282" s="28"/>
      <c r="DM282" s="28"/>
      <c r="DN282" s="28"/>
      <c r="DO282" s="28"/>
      <c r="DP282" s="28"/>
      <c r="DQ282" s="28"/>
      <c r="DR282" s="28"/>
      <c r="DS282" s="28"/>
      <c r="DT282" s="28"/>
      <c r="DU282" s="28"/>
      <c r="DV282" s="28"/>
      <c r="DW282" s="28"/>
      <c r="DX282" s="28"/>
      <c r="DY282" s="28"/>
      <c r="DZ282" s="28"/>
      <c r="EA282" s="28"/>
      <c r="EB282" s="28"/>
      <c r="EC282" s="28"/>
      <c r="ED282" s="28"/>
      <c r="EE282" s="28"/>
      <c r="EF282" s="28"/>
      <c r="EG282" s="28"/>
      <c r="EH282" s="28"/>
      <c r="EI282" s="28"/>
      <c r="EJ282" s="28"/>
      <c r="EK282" s="28"/>
      <c r="EL282" s="28"/>
      <c r="EM282" s="28"/>
      <c r="EN282" s="28"/>
      <c r="EO282" s="28"/>
      <c r="EP282" s="28"/>
      <c r="EQ282" s="28"/>
      <c r="ER282" s="28"/>
      <c r="ES282" s="28"/>
      <c r="ET282" s="28"/>
      <c r="EU282" s="28"/>
      <c r="EV282" s="28"/>
      <c r="EW282" s="28"/>
      <c r="EX282" s="28"/>
      <c r="EY282" s="28"/>
      <c r="EZ282" s="28"/>
      <c r="FA282" s="28"/>
      <c r="FB282" s="28"/>
      <c r="FC282" s="28"/>
      <c r="FD282" s="28"/>
      <c r="FE282" s="28"/>
      <c r="FF282" s="28"/>
      <c r="FG282" s="28"/>
      <c r="FH282" s="28"/>
      <c r="FI282" s="28"/>
      <c r="FJ282" s="28"/>
      <c r="FK282" s="28"/>
      <c r="FL282" s="28"/>
      <c r="FM282" s="28"/>
      <c r="FN282" s="28"/>
      <c r="FO282" s="28"/>
      <c r="FP282" s="28"/>
      <c r="FQ282" s="28"/>
      <c r="FR282" s="28"/>
      <c r="FS282" s="28"/>
      <c r="FT282" s="28"/>
      <c r="FU282" s="28"/>
      <c r="FV282" s="28"/>
      <c r="FW282" s="28"/>
      <c r="FX282" s="28"/>
      <c r="FY282" s="28"/>
      <c r="FZ282" s="28"/>
      <c r="GA282" s="28"/>
      <c r="GB282" s="28"/>
      <c r="GC282" s="28"/>
      <c r="GD282" s="28"/>
      <c r="GE282" s="28"/>
      <c r="GF282" s="28"/>
      <c r="GG282" s="28"/>
      <c r="GH282" s="28"/>
      <c r="GI282" s="28"/>
      <c r="GJ282" s="28"/>
      <c r="GK282" s="28"/>
      <c r="GL282" s="28"/>
      <c r="GM282" s="28"/>
      <c r="GN282" s="28"/>
      <c r="GO282" s="28"/>
      <c r="GP282" s="28"/>
      <c r="GQ282" s="28"/>
      <c r="GR282" s="28"/>
      <c r="GS282" s="28"/>
      <c r="GT282" s="28"/>
      <c r="GU282" s="28"/>
      <c r="GV282" s="28"/>
      <c r="GW282" s="28"/>
      <c r="GX282" s="28"/>
      <c r="GY282" s="28"/>
      <c r="GZ282" s="28"/>
      <c r="HA282" s="28"/>
      <c r="HB282" s="28"/>
      <c r="HC282" s="28"/>
      <c r="HD282" s="28"/>
      <c r="HE282" s="28"/>
      <c r="HF282" s="28"/>
      <c r="HG282" s="28"/>
      <c r="HH282" s="28"/>
      <c r="HI282" s="28"/>
      <c r="HJ282" s="28"/>
      <c r="HK282" s="28"/>
      <c r="HL282" s="28"/>
      <c r="HM282" s="28"/>
      <c r="HN282" s="28"/>
      <c r="HO282" s="28"/>
      <c r="HP282" s="28"/>
      <c r="HQ282" s="28"/>
      <c r="HR282" s="28"/>
      <c r="HS282" s="28"/>
      <c r="HT282" s="28"/>
      <c r="HU282" s="28"/>
      <c r="HV282" s="28"/>
      <c r="HW282" s="28"/>
      <c r="HX282" s="28"/>
      <c r="HY282" s="28"/>
      <c r="HZ282" s="28"/>
      <c r="IA282" s="28"/>
      <c r="IB282" s="28"/>
      <c r="IC282" s="28"/>
      <c r="ID282" s="28"/>
      <c r="IE282" s="28"/>
      <c r="IF282" s="28"/>
      <c r="IG282" s="28"/>
      <c r="IH282" s="28"/>
      <c r="II282" s="28"/>
      <c r="IJ282" s="28"/>
      <c r="IK282" s="28"/>
      <c r="IL282" s="28"/>
      <c r="IM282" s="28"/>
      <c r="IN282" s="28"/>
      <c r="IO282" s="28"/>
      <c r="IP282" s="28"/>
      <c r="IQ282" s="28"/>
      <c r="IR282" s="28"/>
      <c r="IS282" s="28"/>
      <c r="IT282" s="28"/>
      <c r="IU282" s="28"/>
      <c r="IV282" s="28"/>
      <c r="IW282" s="28"/>
    </row>
    <row r="283" customFormat="false" ht="15" hidden="true" customHeight="false" outlineLevel="0" collapsed="false">
      <c r="A283" s="129"/>
      <c r="B283" s="109" t="n">
        <v>59007000</v>
      </c>
      <c r="C283" s="0" t="s">
        <v>211</v>
      </c>
      <c r="D283" s="100"/>
      <c r="E283" s="100"/>
      <c r="F283" s="110"/>
      <c r="G283" s="111"/>
      <c r="H283" s="111"/>
      <c r="I283" s="111"/>
      <c r="J283" s="111"/>
      <c r="K283" s="111"/>
      <c r="L283" s="111"/>
      <c r="M283" s="111"/>
      <c r="N283" s="111"/>
      <c r="O283" s="111"/>
      <c r="P283" s="111"/>
      <c r="Q283" s="111"/>
      <c r="R283" s="107"/>
      <c r="S283" s="107"/>
      <c r="T283" s="107"/>
    </row>
    <row r="284" customFormat="false" ht="15" hidden="true" customHeight="false" outlineLevel="0" collapsed="false">
      <c r="A284" s="108"/>
      <c r="B284" s="109"/>
      <c r="C284" s="0" t="s">
        <v>78</v>
      </c>
      <c r="D284" s="100" t="n">
        <v>0</v>
      </c>
      <c r="E284" s="100" t="n">
        <v>0</v>
      </c>
      <c r="F284" s="110" t="n">
        <v>0</v>
      </c>
      <c r="G284" s="110" t="n">
        <v>0</v>
      </c>
      <c r="H284" s="110" t="n">
        <v>0</v>
      </c>
      <c r="I284" s="110" t="n">
        <v>0</v>
      </c>
      <c r="J284" s="110" t="n">
        <v>0</v>
      </c>
      <c r="K284" s="110" t="n">
        <v>0</v>
      </c>
      <c r="L284" s="110" t="n">
        <v>0</v>
      </c>
      <c r="M284" s="110" t="n">
        <v>0</v>
      </c>
      <c r="N284" s="110" t="n">
        <v>0</v>
      </c>
      <c r="O284" s="110" t="n">
        <v>0</v>
      </c>
      <c r="P284" s="110" t="n">
        <v>0</v>
      </c>
      <c r="Q284" s="110" t="n">
        <v>0</v>
      </c>
      <c r="R284" s="107" t="n">
        <f aca="false">SUM(F284:Q284)</f>
        <v>0</v>
      </c>
      <c r="S284" s="151" t="n">
        <v>0</v>
      </c>
      <c r="T284" s="151" t="n">
        <v>0</v>
      </c>
    </row>
    <row r="285" customFormat="false" ht="15" hidden="true" customHeight="false" outlineLevel="0" collapsed="false">
      <c r="A285" s="108"/>
      <c r="B285" s="109"/>
      <c r="C285" s="0" t="s">
        <v>78</v>
      </c>
      <c r="D285" s="121" t="n">
        <v>0</v>
      </c>
      <c r="E285" s="121" t="n">
        <v>0</v>
      </c>
      <c r="F285" s="159" t="n">
        <v>0</v>
      </c>
      <c r="G285" s="159" t="n">
        <v>0</v>
      </c>
      <c r="H285" s="159" t="n">
        <v>0</v>
      </c>
      <c r="I285" s="159" t="n">
        <v>0</v>
      </c>
      <c r="J285" s="159" t="n">
        <v>0</v>
      </c>
      <c r="K285" s="159" t="n">
        <v>0</v>
      </c>
      <c r="L285" s="159" t="n">
        <v>0</v>
      </c>
      <c r="M285" s="159" t="n">
        <v>0</v>
      </c>
      <c r="N285" s="159" t="n">
        <v>0</v>
      </c>
      <c r="O285" s="159" t="n">
        <v>0</v>
      </c>
      <c r="P285" s="159" t="n">
        <v>0</v>
      </c>
      <c r="Q285" s="159" t="n">
        <v>0</v>
      </c>
      <c r="R285" s="160" t="n">
        <f aca="false">SUM(F285:Q285)</f>
        <v>0</v>
      </c>
      <c r="S285" s="161" t="n">
        <v>0</v>
      </c>
      <c r="T285" s="161" t="n">
        <v>0</v>
      </c>
    </row>
    <row r="286" customFormat="false" ht="15" hidden="true" customHeight="false" outlineLevel="0" collapsed="false">
      <c r="A286" s="124"/>
      <c r="B286" s="125"/>
      <c r="C286" s="28" t="s">
        <v>66</v>
      </c>
      <c r="D286" s="134" t="n">
        <f aca="false">SUM(D284:D285)</f>
        <v>0</v>
      </c>
      <c r="E286" s="134" t="n">
        <f aca="false">SUM(E284:E285)</f>
        <v>0</v>
      </c>
      <c r="F286" s="28" t="n">
        <f aca="false">SUM(F284:F285)</f>
        <v>0</v>
      </c>
      <c r="G286" s="28" t="n">
        <f aca="false">SUM(G284:G285)</f>
        <v>0</v>
      </c>
      <c r="H286" s="28" t="n">
        <f aca="false">SUM(H284:H285)</f>
        <v>0</v>
      </c>
      <c r="I286" s="28" t="n">
        <f aca="false">SUM(I284:I285)</f>
        <v>0</v>
      </c>
      <c r="J286" s="28" t="n">
        <f aca="false">SUM(J284:J285)</f>
        <v>0</v>
      </c>
      <c r="K286" s="28" t="n">
        <f aca="false">SUM(K284:K285)</f>
        <v>0</v>
      </c>
      <c r="L286" s="28" t="n">
        <f aca="false">SUM(L284:L285)</f>
        <v>0</v>
      </c>
      <c r="M286" s="28" t="n">
        <f aca="false">SUM(M284:M285)</f>
        <v>0</v>
      </c>
      <c r="N286" s="28" t="n">
        <f aca="false">SUM(N284:N285)</f>
        <v>0</v>
      </c>
      <c r="O286" s="28" t="n">
        <f aca="false">SUM(O284:O285)</f>
        <v>0</v>
      </c>
      <c r="P286" s="28" t="n">
        <f aca="false">SUM(P284:P285)</f>
        <v>0</v>
      </c>
      <c r="Q286" s="28" t="n">
        <f aca="false">SUM(Q284:Q285)</f>
        <v>0</v>
      </c>
      <c r="R286" s="135" t="n">
        <f aca="false">SUM(F286:Q286)</f>
        <v>0</v>
      </c>
      <c r="S286" s="135" t="n">
        <f aca="false">SUM(S284:S285)</f>
        <v>0</v>
      </c>
      <c r="T286" s="135" t="n">
        <f aca="false">SUM(T284:T285)</f>
        <v>0</v>
      </c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  <c r="BN286" s="28"/>
      <c r="BO286" s="28"/>
      <c r="BP286" s="28"/>
      <c r="BQ286" s="28"/>
      <c r="BR286" s="28"/>
      <c r="BS286" s="28"/>
      <c r="BT286" s="28"/>
      <c r="BU286" s="28"/>
      <c r="BV286" s="28"/>
      <c r="BW286" s="28"/>
      <c r="BX286" s="28"/>
      <c r="BY286" s="28"/>
      <c r="BZ286" s="28"/>
      <c r="CA286" s="28"/>
      <c r="CB286" s="28"/>
      <c r="CC286" s="28"/>
      <c r="CD286" s="28"/>
      <c r="CE286" s="28"/>
      <c r="CF286" s="28"/>
      <c r="CG286" s="28"/>
      <c r="CH286" s="28"/>
      <c r="CI286" s="28"/>
      <c r="CJ286" s="28"/>
      <c r="CK286" s="28"/>
      <c r="CL286" s="28"/>
      <c r="CM286" s="28"/>
      <c r="CN286" s="28"/>
      <c r="CO286" s="28"/>
      <c r="CP286" s="28"/>
      <c r="CQ286" s="28"/>
      <c r="CR286" s="28"/>
      <c r="CS286" s="28"/>
      <c r="CT286" s="28"/>
      <c r="CU286" s="28"/>
      <c r="CV286" s="28"/>
      <c r="CW286" s="28"/>
      <c r="CX286" s="28"/>
      <c r="CY286" s="28"/>
      <c r="CZ286" s="28"/>
      <c r="DA286" s="28"/>
      <c r="DB286" s="28"/>
      <c r="DC286" s="28"/>
      <c r="DD286" s="28"/>
      <c r="DE286" s="28"/>
      <c r="DF286" s="28"/>
      <c r="DG286" s="28"/>
      <c r="DH286" s="28"/>
      <c r="DI286" s="28"/>
      <c r="DJ286" s="28"/>
      <c r="DK286" s="28"/>
      <c r="DL286" s="28"/>
      <c r="DM286" s="28"/>
      <c r="DN286" s="28"/>
      <c r="DO286" s="28"/>
      <c r="DP286" s="28"/>
      <c r="DQ286" s="28"/>
      <c r="DR286" s="28"/>
      <c r="DS286" s="28"/>
      <c r="DT286" s="28"/>
      <c r="DU286" s="28"/>
      <c r="DV286" s="28"/>
      <c r="DW286" s="28"/>
      <c r="DX286" s="28"/>
      <c r="DY286" s="28"/>
      <c r="DZ286" s="28"/>
      <c r="EA286" s="28"/>
      <c r="EB286" s="28"/>
      <c r="EC286" s="28"/>
      <c r="ED286" s="28"/>
      <c r="EE286" s="28"/>
      <c r="EF286" s="28"/>
      <c r="EG286" s="28"/>
      <c r="EH286" s="28"/>
      <c r="EI286" s="28"/>
      <c r="EJ286" s="28"/>
      <c r="EK286" s="28"/>
      <c r="EL286" s="28"/>
      <c r="EM286" s="28"/>
      <c r="EN286" s="28"/>
      <c r="EO286" s="28"/>
      <c r="EP286" s="28"/>
      <c r="EQ286" s="28"/>
      <c r="ER286" s="28"/>
      <c r="ES286" s="28"/>
      <c r="ET286" s="28"/>
      <c r="EU286" s="28"/>
      <c r="EV286" s="28"/>
      <c r="EW286" s="28"/>
      <c r="EX286" s="28"/>
      <c r="EY286" s="28"/>
      <c r="EZ286" s="28"/>
      <c r="FA286" s="28"/>
      <c r="FB286" s="28"/>
      <c r="FC286" s="28"/>
      <c r="FD286" s="28"/>
      <c r="FE286" s="28"/>
      <c r="FF286" s="28"/>
      <c r="FG286" s="28"/>
      <c r="FH286" s="28"/>
      <c r="FI286" s="28"/>
      <c r="FJ286" s="28"/>
      <c r="FK286" s="28"/>
      <c r="FL286" s="28"/>
      <c r="FM286" s="28"/>
      <c r="FN286" s="28"/>
      <c r="FO286" s="28"/>
      <c r="FP286" s="28"/>
      <c r="FQ286" s="28"/>
      <c r="FR286" s="28"/>
      <c r="FS286" s="28"/>
      <c r="FT286" s="28"/>
      <c r="FU286" s="28"/>
      <c r="FV286" s="28"/>
      <c r="FW286" s="28"/>
      <c r="FX286" s="28"/>
      <c r="FY286" s="28"/>
      <c r="FZ286" s="28"/>
      <c r="GA286" s="28"/>
      <c r="GB286" s="28"/>
      <c r="GC286" s="28"/>
      <c r="GD286" s="28"/>
      <c r="GE286" s="28"/>
      <c r="GF286" s="28"/>
      <c r="GG286" s="28"/>
      <c r="GH286" s="28"/>
      <c r="GI286" s="28"/>
      <c r="GJ286" s="28"/>
      <c r="GK286" s="28"/>
      <c r="GL286" s="28"/>
      <c r="GM286" s="28"/>
      <c r="GN286" s="28"/>
      <c r="GO286" s="28"/>
      <c r="GP286" s="28"/>
      <c r="GQ286" s="28"/>
      <c r="GR286" s="28"/>
      <c r="GS286" s="28"/>
      <c r="GT286" s="28"/>
      <c r="GU286" s="28"/>
      <c r="GV286" s="28"/>
      <c r="GW286" s="28"/>
      <c r="GX286" s="28"/>
      <c r="GY286" s="28"/>
      <c r="GZ286" s="28"/>
      <c r="HA286" s="28"/>
      <c r="HB286" s="28"/>
      <c r="HC286" s="28"/>
      <c r="HD286" s="28"/>
      <c r="HE286" s="28"/>
      <c r="HF286" s="28"/>
      <c r="HG286" s="28"/>
      <c r="HH286" s="28"/>
      <c r="HI286" s="28"/>
      <c r="HJ286" s="28"/>
      <c r="HK286" s="28"/>
      <c r="HL286" s="28"/>
      <c r="HM286" s="28"/>
      <c r="HN286" s="28"/>
      <c r="HO286" s="28"/>
      <c r="HP286" s="28"/>
      <c r="HQ286" s="28"/>
      <c r="HR286" s="28"/>
      <c r="HS286" s="28"/>
      <c r="HT286" s="28"/>
      <c r="HU286" s="28"/>
      <c r="HV286" s="28"/>
      <c r="HW286" s="28"/>
      <c r="HX286" s="28"/>
      <c r="HY286" s="28"/>
      <c r="HZ286" s="28"/>
      <c r="IA286" s="28"/>
      <c r="IB286" s="28"/>
      <c r="IC286" s="28"/>
      <c r="ID286" s="28"/>
      <c r="IE286" s="28"/>
      <c r="IF286" s="28"/>
      <c r="IG286" s="28"/>
      <c r="IH286" s="28"/>
      <c r="II286" s="28"/>
      <c r="IJ286" s="28"/>
      <c r="IK286" s="28"/>
      <c r="IL286" s="28"/>
      <c r="IM286" s="28"/>
      <c r="IN286" s="28"/>
      <c r="IO286" s="28"/>
      <c r="IP286" s="28"/>
      <c r="IQ286" s="28"/>
      <c r="IR286" s="28"/>
      <c r="IS286" s="28"/>
      <c r="IT286" s="28"/>
      <c r="IU286" s="28"/>
      <c r="IV286" s="28"/>
      <c r="IW286" s="28"/>
    </row>
    <row r="287" customFormat="false" ht="15" hidden="true" customHeight="false" outlineLevel="0" collapsed="false">
      <c r="A287" s="129"/>
      <c r="B287" s="109" t="n">
        <v>59008000</v>
      </c>
      <c r="C287" s="0" t="s">
        <v>212</v>
      </c>
      <c r="D287" s="100"/>
      <c r="E287" s="100"/>
      <c r="F287" s="110"/>
      <c r="G287" s="111"/>
      <c r="H287" s="111"/>
      <c r="I287" s="111"/>
      <c r="J287" s="111"/>
      <c r="K287" s="111"/>
      <c r="L287" s="111"/>
      <c r="M287" s="111"/>
      <c r="N287" s="111"/>
      <c r="O287" s="111"/>
      <c r="P287" s="111"/>
      <c r="Q287" s="111"/>
      <c r="R287" s="107"/>
      <c r="S287" s="107"/>
      <c r="T287" s="107"/>
    </row>
    <row r="288" customFormat="false" ht="15" hidden="true" customHeight="false" outlineLevel="0" collapsed="false">
      <c r="A288" s="108"/>
      <c r="B288" s="109"/>
      <c r="C288" s="0" t="s">
        <v>78</v>
      </c>
      <c r="D288" s="100" t="n">
        <v>0</v>
      </c>
      <c r="E288" s="100" t="n">
        <v>0</v>
      </c>
      <c r="F288" s="110" t="n">
        <v>0</v>
      </c>
      <c r="G288" s="110" t="n">
        <v>0</v>
      </c>
      <c r="H288" s="110" t="n">
        <v>0</v>
      </c>
      <c r="I288" s="110" t="n">
        <v>0</v>
      </c>
      <c r="J288" s="110" t="n">
        <v>0</v>
      </c>
      <c r="K288" s="110" t="n">
        <v>0</v>
      </c>
      <c r="L288" s="110" t="n">
        <v>0</v>
      </c>
      <c r="M288" s="110" t="n">
        <v>0</v>
      </c>
      <c r="N288" s="110" t="n">
        <v>0</v>
      </c>
      <c r="O288" s="110" t="n">
        <v>0</v>
      </c>
      <c r="P288" s="110" t="n">
        <v>0</v>
      </c>
      <c r="Q288" s="110" t="n">
        <v>0</v>
      </c>
      <c r="R288" s="107" t="n">
        <f aca="false">SUM(F288:Q288)</f>
        <v>0</v>
      </c>
      <c r="S288" s="151" t="n">
        <v>0</v>
      </c>
      <c r="T288" s="151" t="n">
        <v>0</v>
      </c>
    </row>
    <row r="289" customFormat="false" ht="15" hidden="true" customHeight="false" outlineLevel="0" collapsed="false">
      <c r="A289" s="108"/>
      <c r="B289" s="109"/>
      <c r="C289" s="0" t="s">
        <v>78</v>
      </c>
      <c r="D289" s="121" t="n">
        <v>0</v>
      </c>
      <c r="E289" s="121" t="n">
        <v>0</v>
      </c>
      <c r="F289" s="159" t="n">
        <v>0</v>
      </c>
      <c r="G289" s="159" t="n">
        <v>0</v>
      </c>
      <c r="H289" s="159" t="n">
        <v>0</v>
      </c>
      <c r="I289" s="159" t="n">
        <v>0</v>
      </c>
      <c r="J289" s="159" t="n">
        <v>0</v>
      </c>
      <c r="K289" s="159" t="n">
        <v>0</v>
      </c>
      <c r="L289" s="159" t="n">
        <v>0</v>
      </c>
      <c r="M289" s="159" t="n">
        <v>0</v>
      </c>
      <c r="N289" s="159" t="n">
        <v>0</v>
      </c>
      <c r="O289" s="159" t="n">
        <v>0</v>
      </c>
      <c r="P289" s="159" t="n">
        <v>0</v>
      </c>
      <c r="Q289" s="159" t="n">
        <v>0</v>
      </c>
      <c r="R289" s="160" t="n">
        <f aca="false">SUM(F289:Q289)</f>
        <v>0</v>
      </c>
      <c r="S289" s="161" t="n">
        <v>0</v>
      </c>
      <c r="T289" s="161" t="n">
        <v>0</v>
      </c>
    </row>
    <row r="290" customFormat="false" ht="15" hidden="true" customHeight="false" outlineLevel="0" collapsed="false">
      <c r="A290" s="124"/>
      <c r="B290" s="125"/>
      <c r="C290" s="28" t="s">
        <v>66</v>
      </c>
      <c r="D290" s="134" t="n">
        <f aca="false">SUM(D288:D289)</f>
        <v>0</v>
      </c>
      <c r="E290" s="134" t="n">
        <f aca="false">SUM(E288:E289)</f>
        <v>0</v>
      </c>
      <c r="F290" s="28" t="n">
        <f aca="false">SUM(F288:F289)</f>
        <v>0</v>
      </c>
      <c r="G290" s="28" t="n">
        <f aca="false">SUM(G288:G289)</f>
        <v>0</v>
      </c>
      <c r="H290" s="28" t="n">
        <f aca="false">SUM(H288:H289)</f>
        <v>0</v>
      </c>
      <c r="I290" s="28" t="n">
        <f aca="false">SUM(I288:I289)</f>
        <v>0</v>
      </c>
      <c r="J290" s="28" t="n">
        <f aca="false">SUM(J288:J289)</f>
        <v>0</v>
      </c>
      <c r="K290" s="28" t="n">
        <f aca="false">SUM(K288:K289)</f>
        <v>0</v>
      </c>
      <c r="L290" s="28" t="n">
        <f aca="false">SUM(L288:L289)</f>
        <v>0</v>
      </c>
      <c r="M290" s="28" t="n">
        <f aca="false">SUM(M288:M289)</f>
        <v>0</v>
      </c>
      <c r="N290" s="28" t="n">
        <f aca="false">SUM(N288:N289)</f>
        <v>0</v>
      </c>
      <c r="O290" s="28" t="n">
        <f aca="false">SUM(O288:O289)</f>
        <v>0</v>
      </c>
      <c r="P290" s="28" t="n">
        <f aca="false">SUM(P288:P289)</f>
        <v>0</v>
      </c>
      <c r="Q290" s="28" t="n">
        <f aca="false">SUM(Q288:Q289)</f>
        <v>0</v>
      </c>
      <c r="R290" s="135" t="n">
        <f aca="false">SUM(F290:Q290)</f>
        <v>0</v>
      </c>
      <c r="S290" s="135" t="n">
        <f aca="false">SUM(S288:S289)</f>
        <v>0</v>
      </c>
      <c r="T290" s="135" t="n">
        <f aca="false">SUM(T288:T289)</f>
        <v>0</v>
      </c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  <c r="BL290" s="28"/>
      <c r="BM290" s="28"/>
      <c r="BN290" s="28"/>
      <c r="BO290" s="28"/>
      <c r="BP290" s="28"/>
      <c r="BQ290" s="28"/>
      <c r="BR290" s="28"/>
      <c r="BS290" s="28"/>
      <c r="BT290" s="28"/>
      <c r="BU290" s="28"/>
      <c r="BV290" s="28"/>
      <c r="BW290" s="28"/>
      <c r="BX290" s="28"/>
      <c r="BY290" s="28"/>
      <c r="BZ290" s="28"/>
      <c r="CA290" s="28"/>
      <c r="CB290" s="28"/>
      <c r="CC290" s="28"/>
      <c r="CD290" s="28"/>
      <c r="CE290" s="28"/>
      <c r="CF290" s="28"/>
      <c r="CG290" s="28"/>
      <c r="CH290" s="28"/>
      <c r="CI290" s="28"/>
      <c r="CJ290" s="28"/>
      <c r="CK290" s="28"/>
      <c r="CL290" s="28"/>
      <c r="CM290" s="28"/>
      <c r="CN290" s="28"/>
      <c r="CO290" s="28"/>
      <c r="CP290" s="28"/>
      <c r="CQ290" s="28"/>
      <c r="CR290" s="28"/>
      <c r="CS290" s="28"/>
      <c r="CT290" s="28"/>
      <c r="CU290" s="28"/>
      <c r="CV290" s="28"/>
      <c r="CW290" s="28"/>
      <c r="CX290" s="28"/>
      <c r="CY290" s="28"/>
      <c r="CZ290" s="28"/>
      <c r="DA290" s="28"/>
      <c r="DB290" s="28"/>
      <c r="DC290" s="28"/>
      <c r="DD290" s="28"/>
      <c r="DE290" s="28"/>
      <c r="DF290" s="28"/>
      <c r="DG290" s="28"/>
      <c r="DH290" s="28"/>
      <c r="DI290" s="28"/>
      <c r="DJ290" s="28"/>
      <c r="DK290" s="28"/>
      <c r="DL290" s="28"/>
      <c r="DM290" s="28"/>
      <c r="DN290" s="28"/>
      <c r="DO290" s="28"/>
      <c r="DP290" s="28"/>
      <c r="DQ290" s="28"/>
      <c r="DR290" s="28"/>
      <c r="DS290" s="28"/>
      <c r="DT290" s="28"/>
      <c r="DU290" s="28"/>
      <c r="DV290" s="28"/>
      <c r="DW290" s="28"/>
      <c r="DX290" s="28"/>
      <c r="DY290" s="28"/>
      <c r="DZ290" s="28"/>
      <c r="EA290" s="28"/>
      <c r="EB290" s="28"/>
      <c r="EC290" s="28"/>
      <c r="ED290" s="28"/>
      <c r="EE290" s="28"/>
      <c r="EF290" s="28"/>
      <c r="EG290" s="28"/>
      <c r="EH290" s="28"/>
      <c r="EI290" s="28"/>
      <c r="EJ290" s="28"/>
      <c r="EK290" s="28"/>
      <c r="EL290" s="28"/>
      <c r="EM290" s="28"/>
      <c r="EN290" s="28"/>
      <c r="EO290" s="28"/>
      <c r="EP290" s="28"/>
      <c r="EQ290" s="28"/>
      <c r="ER290" s="28"/>
      <c r="ES290" s="28"/>
      <c r="ET290" s="28"/>
      <c r="EU290" s="28"/>
      <c r="EV290" s="28"/>
      <c r="EW290" s="28"/>
      <c r="EX290" s="28"/>
      <c r="EY290" s="28"/>
      <c r="EZ290" s="28"/>
      <c r="FA290" s="28"/>
      <c r="FB290" s="28"/>
      <c r="FC290" s="28"/>
      <c r="FD290" s="28"/>
      <c r="FE290" s="28"/>
      <c r="FF290" s="28"/>
      <c r="FG290" s="28"/>
      <c r="FH290" s="28"/>
      <c r="FI290" s="28"/>
      <c r="FJ290" s="28"/>
      <c r="FK290" s="28"/>
      <c r="FL290" s="28"/>
      <c r="FM290" s="28"/>
      <c r="FN290" s="28"/>
      <c r="FO290" s="28"/>
      <c r="FP290" s="28"/>
      <c r="FQ290" s="28"/>
      <c r="FR290" s="28"/>
      <c r="FS290" s="28"/>
      <c r="FT290" s="28"/>
      <c r="FU290" s="28"/>
      <c r="FV290" s="28"/>
      <c r="FW290" s="28"/>
      <c r="FX290" s="28"/>
      <c r="FY290" s="28"/>
      <c r="FZ290" s="28"/>
      <c r="GA290" s="28"/>
      <c r="GB290" s="28"/>
      <c r="GC290" s="28"/>
      <c r="GD290" s="28"/>
      <c r="GE290" s="28"/>
      <c r="GF290" s="28"/>
      <c r="GG290" s="28"/>
      <c r="GH290" s="28"/>
      <c r="GI290" s="28"/>
      <c r="GJ290" s="28"/>
      <c r="GK290" s="28"/>
      <c r="GL290" s="28"/>
      <c r="GM290" s="28"/>
      <c r="GN290" s="28"/>
      <c r="GO290" s="28"/>
      <c r="GP290" s="28"/>
      <c r="GQ290" s="28"/>
      <c r="GR290" s="28"/>
      <c r="GS290" s="28"/>
      <c r="GT290" s="28"/>
      <c r="GU290" s="28"/>
      <c r="GV290" s="28"/>
      <c r="GW290" s="28"/>
      <c r="GX290" s="28"/>
      <c r="GY290" s="28"/>
      <c r="GZ290" s="28"/>
      <c r="HA290" s="28"/>
      <c r="HB290" s="28"/>
      <c r="HC290" s="28"/>
      <c r="HD290" s="28"/>
      <c r="HE290" s="28"/>
      <c r="HF290" s="28"/>
      <c r="HG290" s="28"/>
      <c r="HH290" s="28"/>
      <c r="HI290" s="28"/>
      <c r="HJ290" s="28"/>
      <c r="HK290" s="28"/>
      <c r="HL290" s="28"/>
      <c r="HM290" s="28"/>
      <c r="HN290" s="28"/>
      <c r="HO290" s="28"/>
      <c r="HP290" s="28"/>
      <c r="HQ290" s="28"/>
      <c r="HR290" s="28"/>
      <c r="HS290" s="28"/>
      <c r="HT290" s="28"/>
      <c r="HU290" s="28"/>
      <c r="HV290" s="28"/>
      <c r="HW290" s="28"/>
      <c r="HX290" s="28"/>
      <c r="HY290" s="28"/>
      <c r="HZ290" s="28"/>
      <c r="IA290" s="28"/>
      <c r="IB290" s="28"/>
      <c r="IC290" s="28"/>
      <c r="ID290" s="28"/>
      <c r="IE290" s="28"/>
      <c r="IF290" s="28"/>
      <c r="IG290" s="28"/>
      <c r="IH290" s="28"/>
      <c r="II290" s="28"/>
      <c r="IJ290" s="28"/>
      <c r="IK290" s="28"/>
      <c r="IL290" s="28"/>
      <c r="IM290" s="28"/>
      <c r="IN290" s="28"/>
      <c r="IO290" s="28"/>
      <c r="IP290" s="28"/>
      <c r="IQ290" s="28"/>
      <c r="IR290" s="28"/>
      <c r="IS290" s="28"/>
      <c r="IT290" s="28"/>
      <c r="IU290" s="28"/>
      <c r="IV290" s="28"/>
      <c r="IW290" s="28"/>
    </row>
    <row r="291" customFormat="false" ht="15" hidden="true" customHeight="false" outlineLevel="0" collapsed="false">
      <c r="A291" s="129"/>
      <c r="B291" s="109" t="n">
        <v>59008100</v>
      </c>
      <c r="C291" s="0" t="s">
        <v>213</v>
      </c>
      <c r="D291" s="100"/>
      <c r="E291" s="100"/>
      <c r="F291" s="110"/>
      <c r="G291" s="111"/>
      <c r="H291" s="111"/>
      <c r="I291" s="111"/>
      <c r="J291" s="111"/>
      <c r="K291" s="111"/>
      <c r="L291" s="111"/>
      <c r="M291" s="111"/>
      <c r="N291" s="111"/>
      <c r="O291" s="111"/>
      <c r="P291" s="111"/>
      <c r="Q291" s="111"/>
      <c r="R291" s="107"/>
      <c r="S291" s="107"/>
      <c r="T291" s="107"/>
    </row>
    <row r="292" customFormat="false" ht="15" hidden="true" customHeight="false" outlineLevel="0" collapsed="false">
      <c r="A292" s="108"/>
      <c r="B292" s="109"/>
      <c r="C292" s="0" t="s">
        <v>78</v>
      </c>
      <c r="D292" s="100" t="n">
        <v>0</v>
      </c>
      <c r="E292" s="100" t="n">
        <v>0</v>
      </c>
      <c r="F292" s="110" t="n">
        <v>0</v>
      </c>
      <c r="G292" s="110" t="n">
        <v>0</v>
      </c>
      <c r="H292" s="110" t="n">
        <v>0</v>
      </c>
      <c r="I292" s="110" t="n">
        <v>0</v>
      </c>
      <c r="J292" s="110" t="n">
        <v>0</v>
      </c>
      <c r="K292" s="110" t="n">
        <v>0</v>
      </c>
      <c r="L292" s="110" t="n">
        <v>0</v>
      </c>
      <c r="M292" s="110" t="n">
        <v>0</v>
      </c>
      <c r="N292" s="110" t="n">
        <v>0</v>
      </c>
      <c r="O292" s="110" t="n">
        <v>0</v>
      </c>
      <c r="P292" s="110" t="n">
        <v>0</v>
      </c>
      <c r="Q292" s="110" t="n">
        <v>0</v>
      </c>
      <c r="R292" s="107" t="n">
        <f aca="false">SUM(F292:Q292)</f>
        <v>0</v>
      </c>
      <c r="S292" s="151" t="n">
        <v>0</v>
      </c>
      <c r="T292" s="151" t="n">
        <v>0</v>
      </c>
    </row>
    <row r="293" customFormat="false" ht="15" hidden="true" customHeight="false" outlineLevel="0" collapsed="false">
      <c r="A293" s="108"/>
      <c r="B293" s="109"/>
      <c r="C293" s="0" t="s">
        <v>78</v>
      </c>
      <c r="D293" s="121" t="n">
        <v>0</v>
      </c>
      <c r="E293" s="121" t="n">
        <v>0</v>
      </c>
      <c r="F293" s="159" t="n">
        <v>0</v>
      </c>
      <c r="G293" s="159" t="n">
        <v>0</v>
      </c>
      <c r="H293" s="159" t="n">
        <v>0</v>
      </c>
      <c r="I293" s="159" t="n">
        <v>0</v>
      </c>
      <c r="J293" s="159" t="n">
        <v>0</v>
      </c>
      <c r="K293" s="159" t="n">
        <v>0</v>
      </c>
      <c r="L293" s="159" t="n">
        <v>0</v>
      </c>
      <c r="M293" s="159" t="n">
        <v>0</v>
      </c>
      <c r="N293" s="159" t="n">
        <v>0</v>
      </c>
      <c r="O293" s="159" t="n">
        <v>0</v>
      </c>
      <c r="P293" s="159" t="n">
        <v>0</v>
      </c>
      <c r="Q293" s="159" t="n">
        <v>0</v>
      </c>
      <c r="R293" s="160" t="n">
        <f aca="false">SUM(F293:Q293)</f>
        <v>0</v>
      </c>
      <c r="S293" s="161" t="n">
        <v>0</v>
      </c>
      <c r="T293" s="161" t="n">
        <v>0</v>
      </c>
    </row>
    <row r="294" customFormat="false" ht="15" hidden="true" customHeight="false" outlineLevel="0" collapsed="false">
      <c r="A294" s="124"/>
      <c r="B294" s="125"/>
      <c r="C294" s="28" t="s">
        <v>66</v>
      </c>
      <c r="D294" s="134" t="n">
        <f aca="false">SUM(D292:D293)</f>
        <v>0</v>
      </c>
      <c r="E294" s="134" t="n">
        <f aca="false">SUM(E292:E293)</f>
        <v>0</v>
      </c>
      <c r="F294" s="28" t="n">
        <f aca="false">SUM(F292:F293)</f>
        <v>0</v>
      </c>
      <c r="G294" s="28" t="n">
        <f aca="false">SUM(G292:G293)</f>
        <v>0</v>
      </c>
      <c r="H294" s="28" t="n">
        <f aca="false">SUM(H292:H293)</f>
        <v>0</v>
      </c>
      <c r="I294" s="28" t="n">
        <f aca="false">SUM(I292:I293)</f>
        <v>0</v>
      </c>
      <c r="J294" s="28" t="n">
        <f aca="false">SUM(J292:J293)</f>
        <v>0</v>
      </c>
      <c r="K294" s="28" t="n">
        <f aca="false">SUM(K292:K293)</f>
        <v>0</v>
      </c>
      <c r="L294" s="28" t="n">
        <f aca="false">SUM(L292:L293)</f>
        <v>0</v>
      </c>
      <c r="M294" s="28" t="n">
        <f aca="false">SUM(M292:M293)</f>
        <v>0</v>
      </c>
      <c r="N294" s="28" t="n">
        <f aca="false">SUM(N292:N293)</f>
        <v>0</v>
      </c>
      <c r="O294" s="28" t="n">
        <f aca="false">SUM(O292:O293)</f>
        <v>0</v>
      </c>
      <c r="P294" s="28" t="n">
        <f aca="false">SUM(P292:P293)</f>
        <v>0</v>
      </c>
      <c r="Q294" s="28" t="n">
        <f aca="false">SUM(Q292:Q293)</f>
        <v>0</v>
      </c>
      <c r="R294" s="135" t="n">
        <f aca="false">SUM(F294:Q294)</f>
        <v>0</v>
      </c>
      <c r="S294" s="135" t="n">
        <f aca="false">SUM(S292:S293)</f>
        <v>0</v>
      </c>
      <c r="T294" s="135" t="n">
        <f aca="false">SUM(T292:T293)</f>
        <v>0</v>
      </c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  <c r="BN294" s="28"/>
      <c r="BO294" s="28"/>
      <c r="BP294" s="28"/>
      <c r="BQ294" s="28"/>
      <c r="BR294" s="28"/>
      <c r="BS294" s="28"/>
      <c r="BT294" s="28"/>
      <c r="BU294" s="28"/>
      <c r="BV294" s="28"/>
      <c r="BW294" s="28"/>
      <c r="BX294" s="28"/>
      <c r="BY294" s="28"/>
      <c r="BZ294" s="28"/>
      <c r="CA294" s="28"/>
      <c r="CB294" s="28"/>
      <c r="CC294" s="28"/>
      <c r="CD294" s="28"/>
      <c r="CE294" s="28"/>
      <c r="CF294" s="28"/>
      <c r="CG294" s="28"/>
      <c r="CH294" s="28"/>
      <c r="CI294" s="28"/>
      <c r="CJ294" s="28"/>
      <c r="CK294" s="28"/>
      <c r="CL294" s="28"/>
      <c r="CM294" s="28"/>
      <c r="CN294" s="28"/>
      <c r="CO294" s="28"/>
      <c r="CP294" s="28"/>
      <c r="CQ294" s="28"/>
      <c r="CR294" s="28"/>
      <c r="CS294" s="28"/>
      <c r="CT294" s="28"/>
      <c r="CU294" s="28"/>
      <c r="CV294" s="28"/>
      <c r="CW294" s="28"/>
      <c r="CX294" s="28"/>
      <c r="CY294" s="28"/>
      <c r="CZ294" s="28"/>
      <c r="DA294" s="28"/>
      <c r="DB294" s="28"/>
      <c r="DC294" s="28"/>
      <c r="DD294" s="28"/>
      <c r="DE294" s="28"/>
      <c r="DF294" s="28"/>
      <c r="DG294" s="28"/>
      <c r="DH294" s="28"/>
      <c r="DI294" s="28"/>
      <c r="DJ294" s="28"/>
      <c r="DK294" s="28"/>
      <c r="DL294" s="28"/>
      <c r="DM294" s="28"/>
      <c r="DN294" s="28"/>
      <c r="DO294" s="28"/>
      <c r="DP294" s="28"/>
      <c r="DQ294" s="28"/>
      <c r="DR294" s="28"/>
      <c r="DS294" s="28"/>
      <c r="DT294" s="28"/>
      <c r="DU294" s="28"/>
      <c r="DV294" s="28"/>
      <c r="DW294" s="28"/>
      <c r="DX294" s="28"/>
      <c r="DY294" s="28"/>
      <c r="DZ294" s="28"/>
      <c r="EA294" s="28"/>
      <c r="EB294" s="28"/>
      <c r="EC294" s="28"/>
      <c r="ED294" s="28"/>
      <c r="EE294" s="28"/>
      <c r="EF294" s="28"/>
      <c r="EG294" s="28"/>
      <c r="EH294" s="28"/>
      <c r="EI294" s="28"/>
      <c r="EJ294" s="28"/>
      <c r="EK294" s="28"/>
      <c r="EL294" s="28"/>
      <c r="EM294" s="28"/>
      <c r="EN294" s="28"/>
      <c r="EO294" s="28"/>
      <c r="EP294" s="28"/>
      <c r="EQ294" s="28"/>
      <c r="ER294" s="28"/>
      <c r="ES294" s="28"/>
      <c r="ET294" s="28"/>
      <c r="EU294" s="28"/>
      <c r="EV294" s="28"/>
      <c r="EW294" s="28"/>
      <c r="EX294" s="28"/>
      <c r="EY294" s="28"/>
      <c r="EZ294" s="28"/>
      <c r="FA294" s="28"/>
      <c r="FB294" s="28"/>
      <c r="FC294" s="28"/>
      <c r="FD294" s="28"/>
      <c r="FE294" s="28"/>
      <c r="FF294" s="28"/>
      <c r="FG294" s="28"/>
      <c r="FH294" s="28"/>
      <c r="FI294" s="28"/>
      <c r="FJ294" s="28"/>
      <c r="FK294" s="28"/>
      <c r="FL294" s="28"/>
      <c r="FM294" s="28"/>
      <c r="FN294" s="28"/>
      <c r="FO294" s="28"/>
      <c r="FP294" s="28"/>
      <c r="FQ294" s="28"/>
      <c r="FR294" s="28"/>
      <c r="FS294" s="28"/>
      <c r="FT294" s="28"/>
      <c r="FU294" s="28"/>
      <c r="FV294" s="28"/>
      <c r="FW294" s="28"/>
      <c r="FX294" s="28"/>
      <c r="FY294" s="28"/>
      <c r="FZ294" s="28"/>
      <c r="GA294" s="28"/>
      <c r="GB294" s="28"/>
      <c r="GC294" s="28"/>
      <c r="GD294" s="28"/>
      <c r="GE294" s="28"/>
      <c r="GF294" s="28"/>
      <c r="GG294" s="28"/>
      <c r="GH294" s="28"/>
      <c r="GI294" s="28"/>
      <c r="GJ294" s="28"/>
      <c r="GK294" s="28"/>
      <c r="GL294" s="28"/>
      <c r="GM294" s="28"/>
      <c r="GN294" s="28"/>
      <c r="GO294" s="28"/>
      <c r="GP294" s="28"/>
      <c r="GQ294" s="28"/>
      <c r="GR294" s="28"/>
      <c r="GS294" s="28"/>
      <c r="GT294" s="28"/>
      <c r="GU294" s="28"/>
      <c r="GV294" s="28"/>
      <c r="GW294" s="28"/>
      <c r="GX294" s="28"/>
      <c r="GY294" s="28"/>
      <c r="GZ294" s="28"/>
      <c r="HA294" s="28"/>
      <c r="HB294" s="28"/>
      <c r="HC294" s="28"/>
      <c r="HD294" s="28"/>
      <c r="HE294" s="28"/>
      <c r="HF294" s="28"/>
      <c r="HG294" s="28"/>
      <c r="HH294" s="28"/>
      <c r="HI294" s="28"/>
      <c r="HJ294" s="28"/>
      <c r="HK294" s="28"/>
      <c r="HL294" s="28"/>
      <c r="HM294" s="28"/>
      <c r="HN294" s="28"/>
      <c r="HO294" s="28"/>
      <c r="HP294" s="28"/>
      <c r="HQ294" s="28"/>
      <c r="HR294" s="28"/>
      <c r="HS294" s="28"/>
      <c r="HT294" s="28"/>
      <c r="HU294" s="28"/>
      <c r="HV294" s="28"/>
      <c r="HW294" s="28"/>
      <c r="HX294" s="28"/>
      <c r="HY294" s="28"/>
      <c r="HZ294" s="28"/>
      <c r="IA294" s="28"/>
      <c r="IB294" s="28"/>
      <c r="IC294" s="28"/>
      <c r="ID294" s="28"/>
      <c r="IE294" s="28"/>
      <c r="IF294" s="28"/>
      <c r="IG294" s="28"/>
      <c r="IH294" s="28"/>
      <c r="II294" s="28"/>
      <c r="IJ294" s="28"/>
      <c r="IK294" s="28"/>
      <c r="IL294" s="28"/>
      <c r="IM294" s="28"/>
      <c r="IN294" s="28"/>
      <c r="IO294" s="28"/>
      <c r="IP294" s="28"/>
      <c r="IQ294" s="28"/>
      <c r="IR294" s="28"/>
      <c r="IS294" s="28"/>
      <c r="IT294" s="28"/>
      <c r="IU294" s="28"/>
      <c r="IV294" s="28"/>
      <c r="IW294" s="28"/>
    </row>
    <row r="295" customFormat="false" ht="15" hidden="true" customHeight="false" outlineLevel="0" collapsed="false">
      <c r="A295" s="129"/>
      <c r="B295" s="109" t="n">
        <v>59008200</v>
      </c>
      <c r="C295" s="0" t="s">
        <v>214</v>
      </c>
      <c r="D295" s="100"/>
      <c r="E295" s="100"/>
      <c r="F295" s="110"/>
      <c r="G295" s="111"/>
      <c r="H295" s="111"/>
      <c r="I295" s="111"/>
      <c r="J295" s="111"/>
      <c r="K295" s="111"/>
      <c r="L295" s="111"/>
      <c r="M295" s="111"/>
      <c r="N295" s="111"/>
      <c r="O295" s="111"/>
      <c r="P295" s="111"/>
      <c r="Q295" s="111"/>
      <c r="R295" s="107"/>
      <c r="S295" s="107"/>
      <c r="T295" s="107"/>
    </row>
    <row r="296" customFormat="false" ht="15" hidden="true" customHeight="false" outlineLevel="0" collapsed="false">
      <c r="A296" s="108"/>
      <c r="B296" s="109"/>
      <c r="C296" s="0" t="s">
        <v>78</v>
      </c>
      <c r="D296" s="100" t="n">
        <v>0</v>
      </c>
      <c r="E296" s="100" t="n">
        <v>0</v>
      </c>
      <c r="F296" s="110" t="n">
        <v>0</v>
      </c>
      <c r="G296" s="110" t="n">
        <v>0</v>
      </c>
      <c r="H296" s="110" t="n">
        <v>0</v>
      </c>
      <c r="I296" s="110" t="n">
        <v>0</v>
      </c>
      <c r="J296" s="110" t="n">
        <v>0</v>
      </c>
      <c r="K296" s="110" t="n">
        <v>0</v>
      </c>
      <c r="L296" s="110" t="n">
        <v>0</v>
      </c>
      <c r="M296" s="110" t="n">
        <v>0</v>
      </c>
      <c r="N296" s="110" t="n">
        <v>0</v>
      </c>
      <c r="O296" s="110" t="n">
        <v>0</v>
      </c>
      <c r="P296" s="110" t="n">
        <v>0</v>
      </c>
      <c r="Q296" s="110" t="n">
        <v>0</v>
      </c>
      <c r="R296" s="107" t="n">
        <f aca="false">SUM(F296:Q296)</f>
        <v>0</v>
      </c>
      <c r="S296" s="151" t="n">
        <v>0</v>
      </c>
      <c r="T296" s="151" t="n">
        <v>0</v>
      </c>
    </row>
    <row r="297" customFormat="false" ht="15" hidden="true" customHeight="false" outlineLevel="0" collapsed="false">
      <c r="A297" s="108"/>
      <c r="B297" s="109"/>
      <c r="C297" s="0" t="s">
        <v>78</v>
      </c>
      <c r="D297" s="121" t="n">
        <v>0</v>
      </c>
      <c r="E297" s="121" t="n">
        <v>0</v>
      </c>
      <c r="F297" s="159" t="n">
        <v>0</v>
      </c>
      <c r="G297" s="159" t="n">
        <v>0</v>
      </c>
      <c r="H297" s="159" t="n">
        <v>0</v>
      </c>
      <c r="I297" s="159" t="n">
        <v>0</v>
      </c>
      <c r="J297" s="159" t="n">
        <v>0</v>
      </c>
      <c r="K297" s="159" t="n">
        <v>0</v>
      </c>
      <c r="L297" s="159" t="n">
        <v>0</v>
      </c>
      <c r="M297" s="159" t="n">
        <v>0</v>
      </c>
      <c r="N297" s="159" t="n">
        <v>0</v>
      </c>
      <c r="O297" s="159" t="n">
        <v>0</v>
      </c>
      <c r="P297" s="159" t="n">
        <v>0</v>
      </c>
      <c r="Q297" s="159" t="n">
        <v>0</v>
      </c>
      <c r="R297" s="160" t="n">
        <f aca="false">SUM(F297:Q297)</f>
        <v>0</v>
      </c>
      <c r="S297" s="161" t="n">
        <v>0</v>
      </c>
      <c r="T297" s="161" t="n">
        <v>0</v>
      </c>
    </row>
    <row r="298" customFormat="false" ht="15" hidden="true" customHeight="false" outlineLevel="0" collapsed="false">
      <c r="A298" s="124"/>
      <c r="B298" s="125"/>
      <c r="C298" s="28" t="s">
        <v>66</v>
      </c>
      <c r="D298" s="134" t="n">
        <f aca="false">SUM(D296:D297)</f>
        <v>0</v>
      </c>
      <c r="E298" s="134" t="n">
        <f aca="false">SUM(E296:E297)</f>
        <v>0</v>
      </c>
      <c r="F298" s="28" t="n">
        <f aca="false">SUM(F296:F297)</f>
        <v>0</v>
      </c>
      <c r="G298" s="28" t="n">
        <f aca="false">SUM(G296:G297)</f>
        <v>0</v>
      </c>
      <c r="H298" s="28" t="n">
        <f aca="false">SUM(H296:H297)</f>
        <v>0</v>
      </c>
      <c r="I298" s="28" t="n">
        <f aca="false">SUM(I296:I297)</f>
        <v>0</v>
      </c>
      <c r="J298" s="28" t="n">
        <f aca="false">SUM(J296:J297)</f>
        <v>0</v>
      </c>
      <c r="K298" s="28" t="n">
        <f aca="false">SUM(K296:K297)</f>
        <v>0</v>
      </c>
      <c r="L298" s="28" t="n">
        <f aca="false">SUM(L296:L297)</f>
        <v>0</v>
      </c>
      <c r="M298" s="28" t="n">
        <f aca="false">SUM(M296:M297)</f>
        <v>0</v>
      </c>
      <c r="N298" s="28" t="n">
        <f aca="false">SUM(N296:N297)</f>
        <v>0</v>
      </c>
      <c r="O298" s="28" t="n">
        <f aca="false">SUM(O296:O297)</f>
        <v>0</v>
      </c>
      <c r="P298" s="28" t="n">
        <f aca="false">SUM(P296:P297)</f>
        <v>0</v>
      </c>
      <c r="Q298" s="28" t="n">
        <f aca="false">SUM(Q296:Q297)</f>
        <v>0</v>
      </c>
      <c r="R298" s="135" t="n">
        <f aca="false">SUM(F298:Q298)</f>
        <v>0</v>
      </c>
      <c r="S298" s="135" t="n">
        <f aca="false">SUM(S296:S297)</f>
        <v>0</v>
      </c>
      <c r="T298" s="135" t="n">
        <f aca="false">SUM(T296:T297)</f>
        <v>0</v>
      </c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  <c r="BL298" s="28"/>
      <c r="BM298" s="28"/>
      <c r="BN298" s="28"/>
      <c r="BO298" s="28"/>
      <c r="BP298" s="28"/>
      <c r="BQ298" s="28"/>
      <c r="BR298" s="28"/>
      <c r="BS298" s="28"/>
      <c r="BT298" s="28"/>
      <c r="BU298" s="28"/>
      <c r="BV298" s="28"/>
      <c r="BW298" s="28"/>
      <c r="BX298" s="28"/>
      <c r="BY298" s="28"/>
      <c r="BZ298" s="28"/>
      <c r="CA298" s="28"/>
      <c r="CB298" s="28"/>
      <c r="CC298" s="28"/>
      <c r="CD298" s="28"/>
      <c r="CE298" s="28"/>
      <c r="CF298" s="28"/>
      <c r="CG298" s="28"/>
      <c r="CH298" s="28"/>
      <c r="CI298" s="28"/>
      <c r="CJ298" s="28"/>
      <c r="CK298" s="28"/>
      <c r="CL298" s="28"/>
      <c r="CM298" s="28"/>
      <c r="CN298" s="28"/>
      <c r="CO298" s="28"/>
      <c r="CP298" s="28"/>
      <c r="CQ298" s="28"/>
      <c r="CR298" s="28"/>
      <c r="CS298" s="28"/>
      <c r="CT298" s="28"/>
      <c r="CU298" s="28"/>
      <c r="CV298" s="28"/>
      <c r="CW298" s="28"/>
      <c r="CX298" s="28"/>
      <c r="CY298" s="28"/>
      <c r="CZ298" s="28"/>
      <c r="DA298" s="28"/>
      <c r="DB298" s="28"/>
      <c r="DC298" s="28"/>
      <c r="DD298" s="28"/>
      <c r="DE298" s="28"/>
      <c r="DF298" s="28"/>
      <c r="DG298" s="28"/>
      <c r="DH298" s="28"/>
      <c r="DI298" s="28"/>
      <c r="DJ298" s="28"/>
      <c r="DK298" s="28"/>
      <c r="DL298" s="28"/>
      <c r="DM298" s="28"/>
      <c r="DN298" s="28"/>
      <c r="DO298" s="28"/>
      <c r="DP298" s="28"/>
      <c r="DQ298" s="28"/>
      <c r="DR298" s="28"/>
      <c r="DS298" s="28"/>
      <c r="DT298" s="28"/>
      <c r="DU298" s="28"/>
      <c r="DV298" s="28"/>
      <c r="DW298" s="28"/>
      <c r="DX298" s="28"/>
      <c r="DY298" s="28"/>
      <c r="DZ298" s="28"/>
      <c r="EA298" s="28"/>
      <c r="EB298" s="28"/>
      <c r="EC298" s="28"/>
      <c r="ED298" s="28"/>
      <c r="EE298" s="28"/>
      <c r="EF298" s="28"/>
      <c r="EG298" s="28"/>
      <c r="EH298" s="28"/>
      <c r="EI298" s="28"/>
      <c r="EJ298" s="28"/>
      <c r="EK298" s="28"/>
      <c r="EL298" s="28"/>
      <c r="EM298" s="28"/>
      <c r="EN298" s="28"/>
      <c r="EO298" s="28"/>
      <c r="EP298" s="28"/>
      <c r="EQ298" s="28"/>
      <c r="ER298" s="28"/>
      <c r="ES298" s="28"/>
      <c r="ET298" s="28"/>
      <c r="EU298" s="28"/>
      <c r="EV298" s="28"/>
      <c r="EW298" s="28"/>
      <c r="EX298" s="28"/>
      <c r="EY298" s="28"/>
      <c r="EZ298" s="28"/>
      <c r="FA298" s="28"/>
      <c r="FB298" s="28"/>
      <c r="FC298" s="28"/>
      <c r="FD298" s="28"/>
      <c r="FE298" s="28"/>
      <c r="FF298" s="28"/>
      <c r="FG298" s="28"/>
      <c r="FH298" s="28"/>
      <c r="FI298" s="28"/>
      <c r="FJ298" s="28"/>
      <c r="FK298" s="28"/>
      <c r="FL298" s="28"/>
      <c r="FM298" s="28"/>
      <c r="FN298" s="28"/>
      <c r="FO298" s="28"/>
      <c r="FP298" s="28"/>
      <c r="FQ298" s="28"/>
      <c r="FR298" s="28"/>
      <c r="FS298" s="28"/>
      <c r="FT298" s="28"/>
      <c r="FU298" s="28"/>
      <c r="FV298" s="28"/>
      <c r="FW298" s="28"/>
      <c r="FX298" s="28"/>
      <c r="FY298" s="28"/>
      <c r="FZ298" s="28"/>
      <c r="GA298" s="28"/>
      <c r="GB298" s="28"/>
      <c r="GC298" s="28"/>
      <c r="GD298" s="28"/>
      <c r="GE298" s="28"/>
      <c r="GF298" s="28"/>
      <c r="GG298" s="28"/>
      <c r="GH298" s="28"/>
      <c r="GI298" s="28"/>
      <c r="GJ298" s="28"/>
      <c r="GK298" s="28"/>
      <c r="GL298" s="28"/>
      <c r="GM298" s="28"/>
      <c r="GN298" s="28"/>
      <c r="GO298" s="28"/>
      <c r="GP298" s="28"/>
      <c r="GQ298" s="28"/>
      <c r="GR298" s="28"/>
      <c r="GS298" s="28"/>
      <c r="GT298" s="28"/>
      <c r="GU298" s="28"/>
      <c r="GV298" s="28"/>
      <c r="GW298" s="28"/>
      <c r="GX298" s="28"/>
      <c r="GY298" s="28"/>
      <c r="GZ298" s="28"/>
      <c r="HA298" s="28"/>
      <c r="HB298" s="28"/>
      <c r="HC298" s="28"/>
      <c r="HD298" s="28"/>
      <c r="HE298" s="28"/>
      <c r="HF298" s="28"/>
      <c r="HG298" s="28"/>
      <c r="HH298" s="28"/>
      <c r="HI298" s="28"/>
      <c r="HJ298" s="28"/>
      <c r="HK298" s="28"/>
      <c r="HL298" s="28"/>
      <c r="HM298" s="28"/>
      <c r="HN298" s="28"/>
      <c r="HO298" s="28"/>
      <c r="HP298" s="28"/>
      <c r="HQ298" s="28"/>
      <c r="HR298" s="28"/>
      <c r="HS298" s="28"/>
      <c r="HT298" s="28"/>
      <c r="HU298" s="28"/>
      <c r="HV298" s="28"/>
      <c r="HW298" s="28"/>
      <c r="HX298" s="28"/>
      <c r="HY298" s="28"/>
      <c r="HZ298" s="28"/>
      <c r="IA298" s="28"/>
      <c r="IB298" s="28"/>
      <c r="IC298" s="28"/>
      <c r="ID298" s="28"/>
      <c r="IE298" s="28"/>
      <c r="IF298" s="28"/>
      <c r="IG298" s="28"/>
      <c r="IH298" s="28"/>
      <c r="II298" s="28"/>
      <c r="IJ298" s="28"/>
      <c r="IK298" s="28"/>
      <c r="IL298" s="28"/>
      <c r="IM298" s="28"/>
      <c r="IN298" s="28"/>
      <c r="IO298" s="28"/>
      <c r="IP298" s="28"/>
      <c r="IQ298" s="28"/>
      <c r="IR298" s="28"/>
      <c r="IS298" s="28"/>
      <c r="IT298" s="28"/>
      <c r="IU298" s="28"/>
      <c r="IV298" s="28"/>
      <c r="IW298" s="28"/>
    </row>
    <row r="299" customFormat="false" ht="15" hidden="true" customHeight="false" outlineLevel="0" collapsed="false">
      <c r="A299" s="129"/>
      <c r="B299" s="109" t="n">
        <v>59099900</v>
      </c>
      <c r="C299" s="0" t="s">
        <v>215</v>
      </c>
      <c r="D299" s="100"/>
      <c r="E299" s="100"/>
      <c r="F299" s="110"/>
      <c r="G299" s="111"/>
      <c r="H299" s="111"/>
      <c r="I299" s="111"/>
      <c r="J299" s="111"/>
      <c r="K299" s="111"/>
      <c r="L299" s="111"/>
      <c r="M299" s="111"/>
      <c r="N299" s="111"/>
      <c r="O299" s="111"/>
      <c r="P299" s="111"/>
      <c r="Q299" s="111"/>
      <c r="R299" s="107"/>
      <c r="S299" s="107"/>
      <c r="T299" s="107"/>
    </row>
    <row r="300" customFormat="false" ht="15" hidden="true" customHeight="false" outlineLevel="0" collapsed="false">
      <c r="A300" s="108"/>
      <c r="B300" s="109"/>
      <c r="C300" s="0" t="s">
        <v>78</v>
      </c>
      <c r="D300" s="100" t="n">
        <v>0</v>
      </c>
      <c r="E300" s="100" t="n">
        <v>0</v>
      </c>
      <c r="F300" s="110" t="n">
        <v>0</v>
      </c>
      <c r="G300" s="110" t="n">
        <v>0</v>
      </c>
      <c r="H300" s="110" t="n">
        <v>0</v>
      </c>
      <c r="I300" s="110" t="n">
        <v>0</v>
      </c>
      <c r="J300" s="110" t="n">
        <v>0</v>
      </c>
      <c r="K300" s="110" t="n">
        <v>0</v>
      </c>
      <c r="L300" s="110" t="n">
        <v>0</v>
      </c>
      <c r="M300" s="110" t="n">
        <v>0</v>
      </c>
      <c r="N300" s="110" t="n">
        <v>0</v>
      </c>
      <c r="O300" s="110" t="n">
        <v>0</v>
      </c>
      <c r="P300" s="110" t="n">
        <v>0</v>
      </c>
      <c r="Q300" s="110" t="n">
        <v>0</v>
      </c>
      <c r="R300" s="107" t="n">
        <f aca="false">SUM(F300:Q300)</f>
        <v>0</v>
      </c>
      <c r="S300" s="151" t="n">
        <v>0</v>
      </c>
      <c r="T300" s="151" t="n">
        <v>0</v>
      </c>
    </row>
    <row r="301" customFormat="false" ht="15" hidden="true" customHeight="false" outlineLevel="0" collapsed="false">
      <c r="A301" s="108"/>
      <c r="B301" s="109"/>
      <c r="C301" s="0" t="s">
        <v>78</v>
      </c>
      <c r="D301" s="121" t="n">
        <v>0</v>
      </c>
      <c r="E301" s="121" t="n">
        <v>0</v>
      </c>
      <c r="F301" s="159" t="n">
        <v>0</v>
      </c>
      <c r="G301" s="159" t="n">
        <v>0</v>
      </c>
      <c r="H301" s="159" t="n">
        <v>0</v>
      </c>
      <c r="I301" s="159" t="n">
        <v>0</v>
      </c>
      <c r="J301" s="159" t="n">
        <v>0</v>
      </c>
      <c r="K301" s="159" t="n">
        <v>0</v>
      </c>
      <c r="L301" s="159" t="n">
        <v>0</v>
      </c>
      <c r="M301" s="159" t="n">
        <v>0</v>
      </c>
      <c r="N301" s="159" t="n">
        <v>0</v>
      </c>
      <c r="O301" s="159" t="n">
        <v>0</v>
      </c>
      <c r="P301" s="159" t="n">
        <v>0</v>
      </c>
      <c r="Q301" s="159" t="n">
        <v>0</v>
      </c>
      <c r="R301" s="160" t="n">
        <f aca="false">SUM(F301:Q301)</f>
        <v>0</v>
      </c>
      <c r="S301" s="161" t="n">
        <v>0</v>
      </c>
      <c r="T301" s="161" t="n">
        <v>0</v>
      </c>
    </row>
    <row r="302" customFormat="false" ht="15" hidden="true" customHeight="false" outlineLevel="0" collapsed="false">
      <c r="A302" s="124"/>
      <c r="B302" s="125"/>
      <c r="C302" s="28" t="s">
        <v>66</v>
      </c>
      <c r="D302" s="134" t="n">
        <f aca="false">SUM(D300:D301)</f>
        <v>0</v>
      </c>
      <c r="E302" s="134" t="n">
        <f aca="false">SUM(E300:E301)</f>
        <v>0</v>
      </c>
      <c r="F302" s="28" t="n">
        <f aca="false">SUM(F300:F301)</f>
        <v>0</v>
      </c>
      <c r="G302" s="28" t="n">
        <f aca="false">SUM(G300:G301)</f>
        <v>0</v>
      </c>
      <c r="H302" s="28" t="n">
        <f aca="false">SUM(H300:H301)</f>
        <v>0</v>
      </c>
      <c r="I302" s="28" t="n">
        <f aca="false">SUM(I300:I301)</f>
        <v>0</v>
      </c>
      <c r="J302" s="28" t="n">
        <f aca="false">SUM(J300:J301)</f>
        <v>0</v>
      </c>
      <c r="K302" s="28" t="n">
        <f aca="false">SUM(K300:K301)</f>
        <v>0</v>
      </c>
      <c r="L302" s="28" t="n">
        <f aca="false">SUM(L300:L301)</f>
        <v>0</v>
      </c>
      <c r="M302" s="28" t="n">
        <f aca="false">SUM(M300:M301)</f>
        <v>0</v>
      </c>
      <c r="N302" s="28" t="n">
        <f aca="false">SUM(N300:N301)</f>
        <v>0</v>
      </c>
      <c r="O302" s="28" t="n">
        <f aca="false">SUM(O300:O301)</f>
        <v>0</v>
      </c>
      <c r="P302" s="28" t="n">
        <f aca="false">SUM(P300:P301)</f>
        <v>0</v>
      </c>
      <c r="Q302" s="28" t="n">
        <f aca="false">SUM(Q300:Q301)</f>
        <v>0</v>
      </c>
      <c r="R302" s="135" t="n">
        <f aca="false">SUM(F302:Q302)</f>
        <v>0</v>
      </c>
      <c r="S302" s="135" t="n">
        <f aca="false">SUM(S300:S301)</f>
        <v>0</v>
      </c>
      <c r="T302" s="135" t="n">
        <f aca="false">SUM(T300:T301)</f>
        <v>0</v>
      </c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  <c r="BL302" s="28"/>
      <c r="BM302" s="28"/>
      <c r="BN302" s="28"/>
      <c r="BO302" s="28"/>
      <c r="BP302" s="28"/>
      <c r="BQ302" s="28"/>
      <c r="BR302" s="28"/>
      <c r="BS302" s="28"/>
      <c r="BT302" s="28"/>
      <c r="BU302" s="28"/>
      <c r="BV302" s="28"/>
      <c r="BW302" s="28"/>
      <c r="BX302" s="28"/>
      <c r="BY302" s="28"/>
      <c r="BZ302" s="28"/>
      <c r="CA302" s="28"/>
      <c r="CB302" s="28"/>
      <c r="CC302" s="28"/>
      <c r="CD302" s="28"/>
      <c r="CE302" s="28"/>
      <c r="CF302" s="28"/>
      <c r="CG302" s="28"/>
      <c r="CH302" s="28"/>
      <c r="CI302" s="28"/>
      <c r="CJ302" s="28"/>
      <c r="CK302" s="28"/>
      <c r="CL302" s="28"/>
      <c r="CM302" s="28"/>
      <c r="CN302" s="28"/>
      <c r="CO302" s="28"/>
      <c r="CP302" s="28"/>
      <c r="CQ302" s="28"/>
      <c r="CR302" s="28"/>
      <c r="CS302" s="28"/>
      <c r="CT302" s="28"/>
      <c r="CU302" s="28"/>
      <c r="CV302" s="28"/>
      <c r="CW302" s="28"/>
      <c r="CX302" s="28"/>
      <c r="CY302" s="28"/>
      <c r="CZ302" s="28"/>
      <c r="DA302" s="28"/>
      <c r="DB302" s="28"/>
      <c r="DC302" s="28"/>
      <c r="DD302" s="28"/>
      <c r="DE302" s="28"/>
      <c r="DF302" s="28"/>
      <c r="DG302" s="28"/>
      <c r="DH302" s="28"/>
      <c r="DI302" s="28"/>
      <c r="DJ302" s="28"/>
      <c r="DK302" s="28"/>
      <c r="DL302" s="28"/>
      <c r="DM302" s="28"/>
      <c r="DN302" s="28"/>
      <c r="DO302" s="28"/>
      <c r="DP302" s="28"/>
      <c r="DQ302" s="28"/>
      <c r="DR302" s="28"/>
      <c r="DS302" s="28"/>
      <c r="DT302" s="28"/>
      <c r="DU302" s="28"/>
      <c r="DV302" s="28"/>
      <c r="DW302" s="28"/>
      <c r="DX302" s="28"/>
      <c r="DY302" s="28"/>
      <c r="DZ302" s="28"/>
      <c r="EA302" s="28"/>
      <c r="EB302" s="28"/>
      <c r="EC302" s="28"/>
      <c r="ED302" s="28"/>
      <c r="EE302" s="28"/>
      <c r="EF302" s="28"/>
      <c r="EG302" s="28"/>
      <c r="EH302" s="28"/>
      <c r="EI302" s="28"/>
      <c r="EJ302" s="28"/>
      <c r="EK302" s="28"/>
      <c r="EL302" s="28"/>
      <c r="EM302" s="28"/>
      <c r="EN302" s="28"/>
      <c r="EO302" s="28"/>
      <c r="EP302" s="28"/>
      <c r="EQ302" s="28"/>
      <c r="ER302" s="28"/>
      <c r="ES302" s="28"/>
      <c r="ET302" s="28"/>
      <c r="EU302" s="28"/>
      <c r="EV302" s="28"/>
      <c r="EW302" s="28"/>
      <c r="EX302" s="28"/>
      <c r="EY302" s="28"/>
      <c r="EZ302" s="28"/>
      <c r="FA302" s="28"/>
      <c r="FB302" s="28"/>
      <c r="FC302" s="28"/>
      <c r="FD302" s="28"/>
      <c r="FE302" s="28"/>
      <c r="FF302" s="28"/>
      <c r="FG302" s="28"/>
      <c r="FH302" s="28"/>
      <c r="FI302" s="28"/>
      <c r="FJ302" s="28"/>
      <c r="FK302" s="28"/>
      <c r="FL302" s="28"/>
      <c r="FM302" s="28"/>
      <c r="FN302" s="28"/>
      <c r="FO302" s="28"/>
      <c r="FP302" s="28"/>
      <c r="FQ302" s="28"/>
      <c r="FR302" s="28"/>
      <c r="FS302" s="28"/>
      <c r="FT302" s="28"/>
      <c r="FU302" s="28"/>
      <c r="FV302" s="28"/>
      <c r="FW302" s="28"/>
      <c r="FX302" s="28"/>
      <c r="FY302" s="28"/>
      <c r="FZ302" s="28"/>
      <c r="GA302" s="28"/>
      <c r="GB302" s="28"/>
      <c r="GC302" s="28"/>
      <c r="GD302" s="28"/>
      <c r="GE302" s="28"/>
      <c r="GF302" s="28"/>
      <c r="GG302" s="28"/>
      <c r="GH302" s="28"/>
      <c r="GI302" s="28"/>
      <c r="GJ302" s="28"/>
      <c r="GK302" s="28"/>
      <c r="GL302" s="28"/>
      <c r="GM302" s="28"/>
      <c r="GN302" s="28"/>
      <c r="GO302" s="28"/>
      <c r="GP302" s="28"/>
      <c r="GQ302" s="28"/>
      <c r="GR302" s="28"/>
      <c r="GS302" s="28"/>
      <c r="GT302" s="28"/>
      <c r="GU302" s="28"/>
      <c r="GV302" s="28"/>
      <c r="GW302" s="28"/>
      <c r="GX302" s="28"/>
      <c r="GY302" s="28"/>
      <c r="GZ302" s="28"/>
      <c r="HA302" s="28"/>
      <c r="HB302" s="28"/>
      <c r="HC302" s="28"/>
      <c r="HD302" s="28"/>
      <c r="HE302" s="28"/>
      <c r="HF302" s="28"/>
      <c r="HG302" s="28"/>
      <c r="HH302" s="28"/>
      <c r="HI302" s="28"/>
      <c r="HJ302" s="28"/>
      <c r="HK302" s="28"/>
      <c r="HL302" s="28"/>
      <c r="HM302" s="28"/>
      <c r="HN302" s="28"/>
      <c r="HO302" s="28"/>
      <c r="HP302" s="28"/>
      <c r="HQ302" s="28"/>
      <c r="HR302" s="28"/>
      <c r="HS302" s="28"/>
      <c r="HT302" s="28"/>
      <c r="HU302" s="28"/>
      <c r="HV302" s="28"/>
      <c r="HW302" s="28"/>
      <c r="HX302" s="28"/>
      <c r="HY302" s="28"/>
      <c r="HZ302" s="28"/>
      <c r="IA302" s="28"/>
      <c r="IB302" s="28"/>
      <c r="IC302" s="28"/>
      <c r="ID302" s="28"/>
      <c r="IE302" s="28"/>
      <c r="IF302" s="28"/>
      <c r="IG302" s="28"/>
      <c r="IH302" s="28"/>
      <c r="II302" s="28"/>
      <c r="IJ302" s="28"/>
      <c r="IK302" s="28"/>
      <c r="IL302" s="28"/>
      <c r="IM302" s="28"/>
      <c r="IN302" s="28"/>
      <c r="IO302" s="28"/>
      <c r="IP302" s="28"/>
      <c r="IQ302" s="28"/>
      <c r="IR302" s="28"/>
      <c r="IS302" s="28"/>
      <c r="IT302" s="28"/>
      <c r="IU302" s="28"/>
      <c r="IV302" s="28"/>
      <c r="IW302" s="28"/>
    </row>
    <row r="303" customFormat="false" ht="15" hidden="true" customHeight="false" outlineLevel="0" collapsed="false">
      <c r="A303" s="129"/>
      <c r="B303" s="109" t="n">
        <v>59503000</v>
      </c>
      <c r="C303" s="0" t="s">
        <v>216</v>
      </c>
      <c r="D303" s="100"/>
      <c r="E303" s="100"/>
      <c r="F303" s="110"/>
      <c r="G303" s="111"/>
      <c r="H303" s="111"/>
      <c r="I303" s="111"/>
      <c r="J303" s="111"/>
      <c r="K303" s="111"/>
      <c r="L303" s="111"/>
      <c r="M303" s="111"/>
      <c r="N303" s="111"/>
      <c r="O303" s="111"/>
      <c r="P303" s="111"/>
      <c r="Q303" s="111"/>
      <c r="R303" s="107"/>
      <c r="S303" s="107"/>
      <c r="T303" s="107"/>
    </row>
    <row r="304" customFormat="false" ht="15" hidden="true" customHeight="false" outlineLevel="0" collapsed="false">
      <c r="A304" s="108"/>
      <c r="B304" s="109"/>
      <c r="C304" s="0" t="s">
        <v>78</v>
      </c>
      <c r="D304" s="100" t="n">
        <v>0</v>
      </c>
      <c r="E304" s="100" t="n">
        <v>0</v>
      </c>
      <c r="F304" s="110" t="n">
        <v>0</v>
      </c>
      <c r="G304" s="110" t="n">
        <v>0</v>
      </c>
      <c r="H304" s="110" t="n">
        <v>0</v>
      </c>
      <c r="I304" s="110" t="n">
        <v>0</v>
      </c>
      <c r="J304" s="110" t="n">
        <v>0</v>
      </c>
      <c r="K304" s="110" t="n">
        <v>0</v>
      </c>
      <c r="L304" s="110" t="n">
        <v>0</v>
      </c>
      <c r="M304" s="110" t="n">
        <v>0</v>
      </c>
      <c r="N304" s="110" t="n">
        <v>0</v>
      </c>
      <c r="O304" s="110" t="n">
        <v>0</v>
      </c>
      <c r="P304" s="110" t="n">
        <v>0</v>
      </c>
      <c r="Q304" s="110" t="n">
        <v>0</v>
      </c>
      <c r="R304" s="107" t="n">
        <f aca="false">SUM(F304:Q304)</f>
        <v>0</v>
      </c>
      <c r="S304" s="151" t="n">
        <v>0</v>
      </c>
      <c r="T304" s="151" t="n">
        <v>0</v>
      </c>
    </row>
    <row r="305" customFormat="false" ht="15" hidden="true" customHeight="false" outlineLevel="0" collapsed="false">
      <c r="A305" s="108"/>
      <c r="B305" s="109"/>
      <c r="C305" s="0" t="s">
        <v>78</v>
      </c>
      <c r="D305" s="121" t="n">
        <v>0</v>
      </c>
      <c r="E305" s="121" t="n">
        <v>0</v>
      </c>
      <c r="F305" s="159" t="n">
        <v>0</v>
      </c>
      <c r="G305" s="159" t="n">
        <v>0</v>
      </c>
      <c r="H305" s="159" t="n">
        <v>0</v>
      </c>
      <c r="I305" s="159" t="n">
        <v>0</v>
      </c>
      <c r="J305" s="159" t="n">
        <v>0</v>
      </c>
      <c r="K305" s="159" t="n">
        <v>0</v>
      </c>
      <c r="L305" s="159" t="n">
        <v>0</v>
      </c>
      <c r="M305" s="159" t="n">
        <v>0</v>
      </c>
      <c r="N305" s="159" t="n">
        <v>0</v>
      </c>
      <c r="O305" s="159" t="n">
        <v>0</v>
      </c>
      <c r="P305" s="159" t="n">
        <v>0</v>
      </c>
      <c r="Q305" s="159" t="n">
        <v>0</v>
      </c>
      <c r="R305" s="160" t="n">
        <f aca="false">SUM(F305:Q305)</f>
        <v>0</v>
      </c>
      <c r="S305" s="161" t="n">
        <v>0</v>
      </c>
      <c r="T305" s="161" t="n">
        <v>0</v>
      </c>
    </row>
    <row r="306" customFormat="false" ht="15" hidden="true" customHeight="false" outlineLevel="0" collapsed="false">
      <c r="A306" s="124"/>
      <c r="B306" s="125"/>
      <c r="C306" s="28" t="s">
        <v>66</v>
      </c>
      <c r="D306" s="134" t="n">
        <f aca="false">SUM(D304:D305)</f>
        <v>0</v>
      </c>
      <c r="E306" s="134" t="n">
        <f aca="false">SUM(E304:E305)</f>
        <v>0</v>
      </c>
      <c r="F306" s="28" t="n">
        <f aca="false">SUM(F304:F305)</f>
        <v>0</v>
      </c>
      <c r="G306" s="28" t="n">
        <f aca="false">SUM(G304:G305)</f>
        <v>0</v>
      </c>
      <c r="H306" s="28" t="n">
        <f aca="false">SUM(H304:H305)</f>
        <v>0</v>
      </c>
      <c r="I306" s="28" t="n">
        <f aca="false">SUM(I304:I305)</f>
        <v>0</v>
      </c>
      <c r="J306" s="28" t="n">
        <f aca="false">SUM(J304:J305)</f>
        <v>0</v>
      </c>
      <c r="K306" s="28" t="n">
        <f aca="false">SUM(K304:K305)</f>
        <v>0</v>
      </c>
      <c r="L306" s="28" t="n">
        <f aca="false">SUM(L304:L305)</f>
        <v>0</v>
      </c>
      <c r="M306" s="28" t="n">
        <f aca="false">SUM(M304:M305)</f>
        <v>0</v>
      </c>
      <c r="N306" s="28" t="n">
        <f aca="false">SUM(N304:N305)</f>
        <v>0</v>
      </c>
      <c r="O306" s="28" t="n">
        <f aca="false">SUM(O304:O305)</f>
        <v>0</v>
      </c>
      <c r="P306" s="28" t="n">
        <f aca="false">SUM(P304:P305)</f>
        <v>0</v>
      </c>
      <c r="Q306" s="28" t="n">
        <f aca="false">SUM(Q304:Q305)</f>
        <v>0</v>
      </c>
      <c r="R306" s="135" t="n">
        <f aca="false">SUM(F306:Q306)</f>
        <v>0</v>
      </c>
      <c r="S306" s="135" t="n">
        <f aca="false">SUM(S304:S305)</f>
        <v>0</v>
      </c>
      <c r="T306" s="135" t="n">
        <f aca="false">SUM(T304:T305)</f>
        <v>0</v>
      </c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  <c r="BL306" s="28"/>
      <c r="BM306" s="28"/>
      <c r="BN306" s="28"/>
      <c r="BO306" s="28"/>
      <c r="BP306" s="28"/>
      <c r="BQ306" s="28"/>
      <c r="BR306" s="28"/>
      <c r="BS306" s="28"/>
      <c r="BT306" s="28"/>
      <c r="BU306" s="28"/>
      <c r="BV306" s="28"/>
      <c r="BW306" s="28"/>
      <c r="BX306" s="28"/>
      <c r="BY306" s="28"/>
      <c r="BZ306" s="28"/>
      <c r="CA306" s="28"/>
      <c r="CB306" s="28"/>
      <c r="CC306" s="28"/>
      <c r="CD306" s="28"/>
      <c r="CE306" s="28"/>
      <c r="CF306" s="28"/>
      <c r="CG306" s="28"/>
      <c r="CH306" s="28"/>
      <c r="CI306" s="28"/>
      <c r="CJ306" s="28"/>
      <c r="CK306" s="28"/>
      <c r="CL306" s="28"/>
      <c r="CM306" s="28"/>
      <c r="CN306" s="28"/>
      <c r="CO306" s="28"/>
      <c r="CP306" s="28"/>
      <c r="CQ306" s="28"/>
      <c r="CR306" s="28"/>
      <c r="CS306" s="28"/>
      <c r="CT306" s="28"/>
      <c r="CU306" s="28"/>
      <c r="CV306" s="28"/>
      <c r="CW306" s="28"/>
      <c r="CX306" s="28"/>
      <c r="CY306" s="28"/>
      <c r="CZ306" s="28"/>
      <c r="DA306" s="28"/>
      <c r="DB306" s="28"/>
      <c r="DC306" s="28"/>
      <c r="DD306" s="28"/>
      <c r="DE306" s="28"/>
      <c r="DF306" s="28"/>
      <c r="DG306" s="28"/>
      <c r="DH306" s="28"/>
      <c r="DI306" s="28"/>
      <c r="DJ306" s="28"/>
      <c r="DK306" s="28"/>
      <c r="DL306" s="28"/>
      <c r="DM306" s="28"/>
      <c r="DN306" s="28"/>
      <c r="DO306" s="28"/>
      <c r="DP306" s="28"/>
      <c r="DQ306" s="28"/>
      <c r="DR306" s="28"/>
      <c r="DS306" s="28"/>
      <c r="DT306" s="28"/>
      <c r="DU306" s="28"/>
      <c r="DV306" s="28"/>
      <c r="DW306" s="28"/>
      <c r="DX306" s="28"/>
      <c r="DY306" s="28"/>
      <c r="DZ306" s="28"/>
      <c r="EA306" s="28"/>
      <c r="EB306" s="28"/>
      <c r="EC306" s="28"/>
      <c r="ED306" s="28"/>
      <c r="EE306" s="28"/>
      <c r="EF306" s="28"/>
      <c r="EG306" s="28"/>
      <c r="EH306" s="28"/>
      <c r="EI306" s="28"/>
      <c r="EJ306" s="28"/>
      <c r="EK306" s="28"/>
      <c r="EL306" s="28"/>
      <c r="EM306" s="28"/>
      <c r="EN306" s="28"/>
      <c r="EO306" s="28"/>
      <c r="EP306" s="28"/>
      <c r="EQ306" s="28"/>
      <c r="ER306" s="28"/>
      <c r="ES306" s="28"/>
      <c r="ET306" s="28"/>
      <c r="EU306" s="28"/>
      <c r="EV306" s="28"/>
      <c r="EW306" s="28"/>
      <c r="EX306" s="28"/>
      <c r="EY306" s="28"/>
      <c r="EZ306" s="28"/>
      <c r="FA306" s="28"/>
      <c r="FB306" s="28"/>
      <c r="FC306" s="28"/>
      <c r="FD306" s="28"/>
      <c r="FE306" s="28"/>
      <c r="FF306" s="28"/>
      <c r="FG306" s="28"/>
      <c r="FH306" s="28"/>
      <c r="FI306" s="28"/>
      <c r="FJ306" s="28"/>
      <c r="FK306" s="28"/>
      <c r="FL306" s="28"/>
      <c r="FM306" s="28"/>
      <c r="FN306" s="28"/>
      <c r="FO306" s="28"/>
      <c r="FP306" s="28"/>
      <c r="FQ306" s="28"/>
      <c r="FR306" s="28"/>
      <c r="FS306" s="28"/>
      <c r="FT306" s="28"/>
      <c r="FU306" s="28"/>
      <c r="FV306" s="28"/>
      <c r="FW306" s="28"/>
      <c r="FX306" s="28"/>
      <c r="FY306" s="28"/>
      <c r="FZ306" s="28"/>
      <c r="GA306" s="28"/>
      <c r="GB306" s="28"/>
      <c r="GC306" s="28"/>
      <c r="GD306" s="28"/>
      <c r="GE306" s="28"/>
      <c r="GF306" s="28"/>
      <c r="GG306" s="28"/>
      <c r="GH306" s="28"/>
      <c r="GI306" s="28"/>
      <c r="GJ306" s="28"/>
      <c r="GK306" s="28"/>
      <c r="GL306" s="28"/>
      <c r="GM306" s="28"/>
      <c r="GN306" s="28"/>
      <c r="GO306" s="28"/>
      <c r="GP306" s="28"/>
      <c r="GQ306" s="28"/>
      <c r="GR306" s="28"/>
      <c r="GS306" s="28"/>
      <c r="GT306" s="28"/>
      <c r="GU306" s="28"/>
      <c r="GV306" s="28"/>
      <c r="GW306" s="28"/>
      <c r="GX306" s="28"/>
      <c r="GY306" s="28"/>
      <c r="GZ306" s="28"/>
      <c r="HA306" s="28"/>
      <c r="HB306" s="28"/>
      <c r="HC306" s="28"/>
      <c r="HD306" s="28"/>
      <c r="HE306" s="28"/>
      <c r="HF306" s="28"/>
      <c r="HG306" s="28"/>
      <c r="HH306" s="28"/>
      <c r="HI306" s="28"/>
      <c r="HJ306" s="28"/>
      <c r="HK306" s="28"/>
      <c r="HL306" s="28"/>
      <c r="HM306" s="28"/>
      <c r="HN306" s="28"/>
      <c r="HO306" s="28"/>
      <c r="HP306" s="28"/>
      <c r="HQ306" s="28"/>
      <c r="HR306" s="28"/>
      <c r="HS306" s="28"/>
      <c r="HT306" s="28"/>
      <c r="HU306" s="28"/>
      <c r="HV306" s="28"/>
      <c r="HW306" s="28"/>
      <c r="HX306" s="28"/>
      <c r="HY306" s="28"/>
      <c r="HZ306" s="28"/>
      <c r="IA306" s="28"/>
      <c r="IB306" s="28"/>
      <c r="IC306" s="28"/>
      <c r="ID306" s="28"/>
      <c r="IE306" s="28"/>
      <c r="IF306" s="28"/>
      <c r="IG306" s="28"/>
      <c r="IH306" s="28"/>
      <c r="II306" s="28"/>
      <c r="IJ306" s="28"/>
      <c r="IK306" s="28"/>
      <c r="IL306" s="28"/>
      <c r="IM306" s="28"/>
      <c r="IN306" s="28"/>
      <c r="IO306" s="28"/>
      <c r="IP306" s="28"/>
      <c r="IQ306" s="28"/>
      <c r="IR306" s="28"/>
      <c r="IS306" s="28"/>
      <c r="IT306" s="28"/>
      <c r="IU306" s="28"/>
      <c r="IV306" s="28"/>
      <c r="IW306" s="28"/>
    </row>
    <row r="307" customFormat="false" ht="15" hidden="true" customHeight="false" outlineLevel="0" collapsed="false">
      <c r="A307" s="129"/>
      <c r="B307" s="109" t="n">
        <v>59504000</v>
      </c>
      <c r="C307" s="0" t="s">
        <v>217</v>
      </c>
      <c r="D307" s="100"/>
      <c r="E307" s="100"/>
      <c r="F307" s="110"/>
      <c r="G307" s="111"/>
      <c r="H307" s="111"/>
      <c r="I307" s="111"/>
      <c r="J307" s="111"/>
      <c r="K307" s="111"/>
      <c r="L307" s="111"/>
      <c r="M307" s="111"/>
      <c r="N307" s="111"/>
      <c r="O307" s="111"/>
      <c r="P307" s="111"/>
      <c r="Q307" s="111"/>
      <c r="R307" s="107"/>
      <c r="S307" s="107"/>
      <c r="T307" s="107"/>
    </row>
    <row r="308" customFormat="false" ht="15" hidden="true" customHeight="false" outlineLevel="0" collapsed="false">
      <c r="A308" s="108"/>
      <c r="B308" s="109"/>
      <c r="C308" s="0" t="s">
        <v>78</v>
      </c>
      <c r="D308" s="100" t="n">
        <v>0</v>
      </c>
      <c r="E308" s="100" t="n">
        <v>0</v>
      </c>
      <c r="F308" s="110" t="n">
        <v>0</v>
      </c>
      <c r="G308" s="110" t="n">
        <v>0</v>
      </c>
      <c r="H308" s="110" t="n">
        <v>0</v>
      </c>
      <c r="I308" s="110" t="n">
        <v>0</v>
      </c>
      <c r="J308" s="110" t="n">
        <v>0</v>
      </c>
      <c r="K308" s="110" t="n">
        <v>0</v>
      </c>
      <c r="L308" s="110" t="n">
        <v>0</v>
      </c>
      <c r="M308" s="110" t="n">
        <v>0</v>
      </c>
      <c r="N308" s="110" t="n">
        <v>0</v>
      </c>
      <c r="O308" s="110" t="n">
        <v>0</v>
      </c>
      <c r="P308" s="110" t="n">
        <v>0</v>
      </c>
      <c r="Q308" s="110" t="n">
        <v>0</v>
      </c>
      <c r="R308" s="107" t="n">
        <f aca="false">SUM(F308:Q308)</f>
        <v>0</v>
      </c>
      <c r="S308" s="151" t="n">
        <v>0</v>
      </c>
      <c r="T308" s="151" t="n">
        <v>0</v>
      </c>
    </row>
    <row r="309" customFormat="false" ht="15" hidden="true" customHeight="false" outlineLevel="0" collapsed="false">
      <c r="A309" s="108"/>
      <c r="B309" s="109"/>
      <c r="C309" s="0" t="s">
        <v>78</v>
      </c>
      <c r="D309" s="121" t="n">
        <v>0</v>
      </c>
      <c r="E309" s="121" t="n">
        <v>0</v>
      </c>
      <c r="F309" s="159" t="n">
        <v>0</v>
      </c>
      <c r="G309" s="159" t="n">
        <v>0</v>
      </c>
      <c r="H309" s="159" t="n">
        <v>0</v>
      </c>
      <c r="I309" s="159" t="n">
        <v>0</v>
      </c>
      <c r="J309" s="159" t="n">
        <v>0</v>
      </c>
      <c r="K309" s="159" t="n">
        <v>0</v>
      </c>
      <c r="L309" s="159" t="n">
        <v>0</v>
      </c>
      <c r="M309" s="159" t="n">
        <v>0</v>
      </c>
      <c r="N309" s="159" t="n">
        <v>0</v>
      </c>
      <c r="O309" s="159" t="n">
        <v>0</v>
      </c>
      <c r="P309" s="159" t="n">
        <v>0</v>
      </c>
      <c r="Q309" s="159" t="n">
        <v>0</v>
      </c>
      <c r="R309" s="160" t="n">
        <f aca="false">SUM(F309:Q309)</f>
        <v>0</v>
      </c>
      <c r="S309" s="161" t="n">
        <v>0</v>
      </c>
      <c r="T309" s="161" t="n">
        <v>0</v>
      </c>
    </row>
    <row r="310" customFormat="false" ht="15" hidden="true" customHeight="false" outlineLevel="0" collapsed="false">
      <c r="A310" s="124"/>
      <c r="B310" s="125"/>
      <c r="C310" s="28" t="s">
        <v>66</v>
      </c>
      <c r="D310" s="134" t="n">
        <f aca="false">SUM(D308:D309)</f>
        <v>0</v>
      </c>
      <c r="E310" s="134" t="n">
        <f aca="false">SUM(E308:E309)</f>
        <v>0</v>
      </c>
      <c r="F310" s="28" t="n">
        <f aca="false">SUM(F308:F309)</f>
        <v>0</v>
      </c>
      <c r="G310" s="28" t="n">
        <f aca="false">SUM(G308:G309)</f>
        <v>0</v>
      </c>
      <c r="H310" s="28" t="n">
        <f aca="false">SUM(H308:H309)</f>
        <v>0</v>
      </c>
      <c r="I310" s="28" t="n">
        <f aca="false">SUM(I308:I309)</f>
        <v>0</v>
      </c>
      <c r="J310" s="28" t="n">
        <f aca="false">SUM(J308:J309)</f>
        <v>0</v>
      </c>
      <c r="K310" s="28" t="n">
        <f aca="false">SUM(K308:K309)</f>
        <v>0</v>
      </c>
      <c r="L310" s="28" t="n">
        <f aca="false">SUM(L308:L309)</f>
        <v>0</v>
      </c>
      <c r="M310" s="28" t="n">
        <f aca="false">SUM(M308:M309)</f>
        <v>0</v>
      </c>
      <c r="N310" s="28" t="n">
        <f aca="false">SUM(N308:N309)</f>
        <v>0</v>
      </c>
      <c r="O310" s="28" t="n">
        <f aca="false">SUM(O308:O309)</f>
        <v>0</v>
      </c>
      <c r="P310" s="28" t="n">
        <f aca="false">SUM(P308:P309)</f>
        <v>0</v>
      </c>
      <c r="Q310" s="28" t="n">
        <f aca="false">SUM(Q308:Q309)</f>
        <v>0</v>
      </c>
      <c r="R310" s="135" t="n">
        <f aca="false">SUM(F310:Q310)</f>
        <v>0</v>
      </c>
      <c r="S310" s="135" t="n">
        <f aca="false">SUM(S308:S309)</f>
        <v>0</v>
      </c>
      <c r="T310" s="135" t="n">
        <f aca="false">SUM(T308:T309)</f>
        <v>0</v>
      </c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  <c r="BL310" s="28"/>
      <c r="BM310" s="28"/>
      <c r="BN310" s="28"/>
      <c r="BO310" s="28"/>
      <c r="BP310" s="28"/>
      <c r="BQ310" s="28"/>
      <c r="BR310" s="28"/>
      <c r="BS310" s="28"/>
      <c r="BT310" s="28"/>
      <c r="BU310" s="28"/>
      <c r="BV310" s="28"/>
      <c r="BW310" s="28"/>
      <c r="BX310" s="28"/>
      <c r="BY310" s="28"/>
      <c r="BZ310" s="28"/>
      <c r="CA310" s="28"/>
      <c r="CB310" s="28"/>
      <c r="CC310" s="28"/>
      <c r="CD310" s="28"/>
      <c r="CE310" s="28"/>
      <c r="CF310" s="28"/>
      <c r="CG310" s="28"/>
      <c r="CH310" s="28"/>
      <c r="CI310" s="28"/>
      <c r="CJ310" s="28"/>
      <c r="CK310" s="28"/>
      <c r="CL310" s="28"/>
      <c r="CM310" s="28"/>
      <c r="CN310" s="28"/>
      <c r="CO310" s="28"/>
      <c r="CP310" s="28"/>
      <c r="CQ310" s="28"/>
      <c r="CR310" s="28"/>
      <c r="CS310" s="28"/>
      <c r="CT310" s="28"/>
      <c r="CU310" s="28"/>
      <c r="CV310" s="28"/>
      <c r="CW310" s="28"/>
      <c r="CX310" s="28"/>
      <c r="CY310" s="28"/>
      <c r="CZ310" s="28"/>
      <c r="DA310" s="28"/>
      <c r="DB310" s="28"/>
      <c r="DC310" s="28"/>
      <c r="DD310" s="28"/>
      <c r="DE310" s="28"/>
      <c r="DF310" s="28"/>
      <c r="DG310" s="28"/>
      <c r="DH310" s="28"/>
      <c r="DI310" s="28"/>
      <c r="DJ310" s="28"/>
      <c r="DK310" s="28"/>
      <c r="DL310" s="28"/>
      <c r="DM310" s="28"/>
      <c r="DN310" s="28"/>
      <c r="DO310" s="28"/>
      <c r="DP310" s="28"/>
      <c r="DQ310" s="28"/>
      <c r="DR310" s="28"/>
      <c r="DS310" s="28"/>
      <c r="DT310" s="28"/>
      <c r="DU310" s="28"/>
      <c r="DV310" s="28"/>
      <c r="DW310" s="28"/>
      <c r="DX310" s="28"/>
      <c r="DY310" s="28"/>
      <c r="DZ310" s="28"/>
      <c r="EA310" s="28"/>
      <c r="EB310" s="28"/>
      <c r="EC310" s="28"/>
      <c r="ED310" s="28"/>
      <c r="EE310" s="28"/>
      <c r="EF310" s="28"/>
      <c r="EG310" s="28"/>
      <c r="EH310" s="28"/>
      <c r="EI310" s="28"/>
      <c r="EJ310" s="28"/>
      <c r="EK310" s="28"/>
      <c r="EL310" s="28"/>
      <c r="EM310" s="28"/>
      <c r="EN310" s="28"/>
      <c r="EO310" s="28"/>
      <c r="EP310" s="28"/>
      <c r="EQ310" s="28"/>
      <c r="ER310" s="28"/>
      <c r="ES310" s="28"/>
      <c r="ET310" s="28"/>
      <c r="EU310" s="28"/>
      <c r="EV310" s="28"/>
      <c r="EW310" s="28"/>
      <c r="EX310" s="28"/>
      <c r="EY310" s="28"/>
      <c r="EZ310" s="28"/>
      <c r="FA310" s="28"/>
      <c r="FB310" s="28"/>
      <c r="FC310" s="28"/>
      <c r="FD310" s="28"/>
      <c r="FE310" s="28"/>
      <c r="FF310" s="28"/>
      <c r="FG310" s="28"/>
      <c r="FH310" s="28"/>
      <c r="FI310" s="28"/>
      <c r="FJ310" s="28"/>
      <c r="FK310" s="28"/>
      <c r="FL310" s="28"/>
      <c r="FM310" s="28"/>
      <c r="FN310" s="28"/>
      <c r="FO310" s="28"/>
      <c r="FP310" s="28"/>
      <c r="FQ310" s="28"/>
      <c r="FR310" s="28"/>
      <c r="FS310" s="28"/>
      <c r="FT310" s="28"/>
      <c r="FU310" s="28"/>
      <c r="FV310" s="28"/>
      <c r="FW310" s="28"/>
      <c r="FX310" s="28"/>
      <c r="FY310" s="28"/>
      <c r="FZ310" s="28"/>
      <c r="GA310" s="28"/>
      <c r="GB310" s="28"/>
      <c r="GC310" s="28"/>
      <c r="GD310" s="28"/>
      <c r="GE310" s="28"/>
      <c r="GF310" s="28"/>
      <c r="GG310" s="28"/>
      <c r="GH310" s="28"/>
      <c r="GI310" s="28"/>
      <c r="GJ310" s="28"/>
      <c r="GK310" s="28"/>
      <c r="GL310" s="28"/>
      <c r="GM310" s="28"/>
      <c r="GN310" s="28"/>
      <c r="GO310" s="28"/>
      <c r="GP310" s="28"/>
      <c r="GQ310" s="28"/>
      <c r="GR310" s="28"/>
      <c r="GS310" s="28"/>
      <c r="GT310" s="28"/>
      <c r="GU310" s="28"/>
      <c r="GV310" s="28"/>
      <c r="GW310" s="28"/>
      <c r="GX310" s="28"/>
      <c r="GY310" s="28"/>
      <c r="GZ310" s="28"/>
      <c r="HA310" s="28"/>
      <c r="HB310" s="28"/>
      <c r="HC310" s="28"/>
      <c r="HD310" s="28"/>
      <c r="HE310" s="28"/>
      <c r="HF310" s="28"/>
      <c r="HG310" s="28"/>
      <c r="HH310" s="28"/>
      <c r="HI310" s="28"/>
      <c r="HJ310" s="28"/>
      <c r="HK310" s="28"/>
      <c r="HL310" s="28"/>
      <c r="HM310" s="28"/>
      <c r="HN310" s="28"/>
      <c r="HO310" s="28"/>
      <c r="HP310" s="28"/>
      <c r="HQ310" s="28"/>
      <c r="HR310" s="28"/>
      <c r="HS310" s="28"/>
      <c r="HT310" s="28"/>
      <c r="HU310" s="28"/>
      <c r="HV310" s="28"/>
      <c r="HW310" s="28"/>
      <c r="HX310" s="28"/>
      <c r="HY310" s="28"/>
      <c r="HZ310" s="28"/>
      <c r="IA310" s="28"/>
      <c r="IB310" s="28"/>
      <c r="IC310" s="28"/>
      <c r="ID310" s="28"/>
      <c r="IE310" s="28"/>
      <c r="IF310" s="28"/>
      <c r="IG310" s="28"/>
      <c r="IH310" s="28"/>
      <c r="II310" s="28"/>
      <c r="IJ310" s="28"/>
      <c r="IK310" s="28"/>
      <c r="IL310" s="28"/>
      <c r="IM310" s="28"/>
      <c r="IN310" s="28"/>
      <c r="IO310" s="28"/>
      <c r="IP310" s="28"/>
      <c r="IQ310" s="28"/>
      <c r="IR310" s="28"/>
      <c r="IS310" s="28"/>
      <c r="IT310" s="28"/>
      <c r="IU310" s="28"/>
      <c r="IV310" s="28"/>
      <c r="IW310" s="28"/>
    </row>
    <row r="311" customFormat="false" ht="15" hidden="false" customHeight="false" outlineLevel="0" collapsed="false">
      <c r="A311" s="129"/>
      <c r="B311" s="109" t="n">
        <v>59900000</v>
      </c>
      <c r="C311" s="0" t="s">
        <v>218</v>
      </c>
      <c r="D311" s="100"/>
      <c r="E311" s="100"/>
      <c r="F311" s="110"/>
      <c r="G311" s="111"/>
      <c r="H311" s="111"/>
      <c r="I311" s="111"/>
      <c r="J311" s="111"/>
      <c r="K311" s="111"/>
      <c r="L311" s="111"/>
      <c r="M311" s="111"/>
      <c r="N311" s="111"/>
      <c r="O311" s="111"/>
      <c r="P311" s="111"/>
      <c r="Q311" s="111"/>
      <c r="R311" s="107"/>
      <c r="S311" s="107"/>
      <c r="T311" s="107"/>
    </row>
    <row r="312" customFormat="false" ht="15" hidden="false" customHeight="false" outlineLevel="0" collapsed="false">
      <c r="A312" s="117"/>
      <c r="B312" s="118"/>
      <c r="C312" s="96" t="s">
        <v>78</v>
      </c>
      <c r="D312" s="100" t="n">
        <v>0</v>
      </c>
      <c r="E312" s="100" t="n">
        <v>0</v>
      </c>
      <c r="F312" s="119" t="n">
        <v>0</v>
      </c>
      <c r="G312" s="119" t="n">
        <v>0</v>
      </c>
      <c r="H312" s="119" t="n">
        <v>0</v>
      </c>
      <c r="I312" s="119" t="n">
        <v>0</v>
      </c>
      <c r="J312" s="119" t="n">
        <v>0</v>
      </c>
      <c r="K312" s="119" t="n">
        <v>0</v>
      </c>
      <c r="L312" s="119" t="n">
        <v>0</v>
      </c>
      <c r="M312" s="119" t="n">
        <v>0</v>
      </c>
      <c r="N312" s="119" t="n">
        <v>0</v>
      </c>
      <c r="O312" s="119" t="n">
        <v>0</v>
      </c>
      <c r="P312" s="119" t="n">
        <v>0</v>
      </c>
      <c r="Q312" s="119" t="n">
        <v>0</v>
      </c>
      <c r="R312" s="81" t="n">
        <f aca="false">SUM(F312:Q312)</f>
        <v>0</v>
      </c>
      <c r="S312" s="120" t="n">
        <f aca="false">ROUND(R312*1.05,0)</f>
        <v>0</v>
      </c>
      <c r="T312" s="120" t="n">
        <f aca="false">ROUND(S312*1.05,0)</f>
        <v>0</v>
      </c>
      <c r="U312" s="96"/>
      <c r="V312" s="96"/>
      <c r="W312" s="96"/>
      <c r="X312" s="96"/>
      <c r="Y312" s="96"/>
      <c r="Z312" s="96"/>
      <c r="AA312" s="96"/>
      <c r="AB312" s="96"/>
      <c r="AC312" s="96"/>
      <c r="AD312" s="96"/>
      <c r="AE312" s="96"/>
      <c r="AF312" s="96"/>
      <c r="AG312" s="96"/>
      <c r="AH312" s="96"/>
      <c r="AI312" s="96"/>
      <c r="AJ312" s="96"/>
      <c r="AK312" s="96"/>
      <c r="AL312" s="96"/>
      <c r="AM312" s="96"/>
      <c r="AN312" s="96"/>
      <c r="AO312" s="96"/>
      <c r="AP312" s="96"/>
      <c r="AQ312" s="96"/>
      <c r="AR312" s="96"/>
      <c r="AS312" s="96"/>
      <c r="AT312" s="96"/>
      <c r="AU312" s="96"/>
      <c r="AV312" s="96"/>
      <c r="AW312" s="96"/>
      <c r="AX312" s="96"/>
      <c r="AY312" s="96"/>
      <c r="AZ312" s="96"/>
      <c r="BA312" s="96"/>
      <c r="BB312" s="96"/>
      <c r="BC312" s="96"/>
      <c r="BD312" s="96"/>
      <c r="BE312" s="96"/>
      <c r="BF312" s="96"/>
      <c r="BG312" s="96"/>
      <c r="BH312" s="96"/>
      <c r="BI312" s="96"/>
      <c r="BJ312" s="96"/>
      <c r="BK312" s="96"/>
      <c r="BL312" s="96"/>
      <c r="BM312" s="96"/>
      <c r="BN312" s="96"/>
      <c r="BO312" s="96"/>
      <c r="BP312" s="96"/>
      <c r="BQ312" s="96"/>
      <c r="BR312" s="96"/>
      <c r="BS312" s="96"/>
      <c r="BT312" s="96"/>
      <c r="BU312" s="96"/>
      <c r="BV312" s="96"/>
      <c r="BW312" s="96"/>
      <c r="BX312" s="96"/>
      <c r="BY312" s="96"/>
      <c r="BZ312" s="96"/>
      <c r="CA312" s="96"/>
      <c r="CB312" s="96"/>
      <c r="CC312" s="96"/>
      <c r="CD312" s="96"/>
      <c r="CE312" s="96"/>
      <c r="CF312" s="96"/>
      <c r="CG312" s="96"/>
      <c r="CH312" s="96"/>
      <c r="CI312" s="96"/>
      <c r="CJ312" s="96"/>
      <c r="CK312" s="96"/>
      <c r="CL312" s="96"/>
      <c r="CM312" s="96"/>
      <c r="CN312" s="96"/>
      <c r="CO312" s="96"/>
      <c r="CP312" s="96"/>
      <c r="CQ312" s="96"/>
      <c r="CR312" s="96"/>
      <c r="CS312" s="96"/>
      <c r="CT312" s="96"/>
      <c r="CU312" s="96"/>
      <c r="CV312" s="96"/>
      <c r="CW312" s="96"/>
      <c r="CX312" s="96"/>
      <c r="CY312" s="96"/>
      <c r="CZ312" s="96"/>
      <c r="DA312" s="96"/>
      <c r="DB312" s="96"/>
      <c r="DC312" s="96"/>
      <c r="DD312" s="96"/>
      <c r="DE312" s="96"/>
      <c r="DF312" s="96"/>
      <c r="DG312" s="96"/>
      <c r="DH312" s="96"/>
      <c r="DI312" s="96"/>
      <c r="DJ312" s="96"/>
      <c r="DK312" s="96"/>
      <c r="DL312" s="96"/>
      <c r="DM312" s="96"/>
      <c r="DN312" s="96"/>
      <c r="DO312" s="96"/>
      <c r="DP312" s="96"/>
      <c r="DQ312" s="96"/>
      <c r="DR312" s="96"/>
      <c r="DS312" s="96"/>
      <c r="DT312" s="96"/>
      <c r="DU312" s="96"/>
      <c r="DV312" s="96"/>
      <c r="DW312" s="96"/>
      <c r="DX312" s="96"/>
      <c r="DY312" s="96"/>
      <c r="DZ312" s="96"/>
      <c r="EA312" s="96"/>
      <c r="EB312" s="96"/>
      <c r="EC312" s="96"/>
      <c r="ED312" s="96"/>
      <c r="EE312" s="96"/>
      <c r="EF312" s="96"/>
      <c r="EG312" s="96"/>
      <c r="EH312" s="96"/>
      <c r="EI312" s="96"/>
      <c r="EJ312" s="96"/>
      <c r="EK312" s="96"/>
      <c r="EL312" s="96"/>
      <c r="EM312" s="96"/>
      <c r="EN312" s="96"/>
      <c r="EO312" s="96"/>
      <c r="EP312" s="96"/>
      <c r="EQ312" s="96"/>
      <c r="ER312" s="96"/>
      <c r="ES312" s="96"/>
      <c r="ET312" s="96"/>
      <c r="EU312" s="96"/>
      <c r="EV312" s="96"/>
      <c r="EW312" s="96"/>
      <c r="EX312" s="96"/>
      <c r="EY312" s="96"/>
      <c r="EZ312" s="96"/>
      <c r="FA312" s="96"/>
      <c r="FB312" s="96"/>
      <c r="FC312" s="96"/>
      <c r="FD312" s="96"/>
      <c r="FE312" s="96"/>
      <c r="FF312" s="96"/>
      <c r="FG312" s="96"/>
      <c r="FH312" s="96"/>
      <c r="FI312" s="96"/>
      <c r="FJ312" s="96"/>
      <c r="FK312" s="96"/>
      <c r="FL312" s="96"/>
      <c r="FM312" s="96"/>
      <c r="FN312" s="96"/>
      <c r="FO312" s="96"/>
      <c r="FP312" s="96"/>
      <c r="FQ312" s="96"/>
      <c r="FR312" s="96"/>
      <c r="FS312" s="96"/>
      <c r="FT312" s="96"/>
      <c r="FU312" s="96"/>
      <c r="FV312" s="96"/>
      <c r="FW312" s="96"/>
      <c r="FX312" s="96"/>
      <c r="FY312" s="96"/>
      <c r="FZ312" s="96"/>
      <c r="GA312" s="96"/>
      <c r="GB312" s="96"/>
      <c r="GC312" s="96"/>
      <c r="GD312" s="96"/>
      <c r="GE312" s="96"/>
      <c r="GF312" s="96"/>
      <c r="GG312" s="96"/>
      <c r="GH312" s="96"/>
      <c r="GI312" s="96"/>
      <c r="GJ312" s="96"/>
      <c r="GK312" s="96"/>
      <c r="GL312" s="96"/>
      <c r="GM312" s="96"/>
      <c r="GN312" s="96"/>
      <c r="GO312" s="96"/>
      <c r="GP312" s="96"/>
      <c r="GQ312" s="96"/>
      <c r="GR312" s="96"/>
      <c r="GS312" s="96"/>
      <c r="GT312" s="96"/>
      <c r="GU312" s="96"/>
      <c r="GV312" s="96"/>
      <c r="GW312" s="96"/>
      <c r="GX312" s="96"/>
      <c r="GY312" s="96"/>
      <c r="GZ312" s="96"/>
      <c r="HA312" s="96"/>
      <c r="HB312" s="96"/>
      <c r="HC312" s="96"/>
      <c r="HD312" s="96"/>
      <c r="HE312" s="96"/>
      <c r="HF312" s="96"/>
      <c r="HG312" s="96"/>
      <c r="HH312" s="96"/>
      <c r="HI312" s="96"/>
      <c r="HJ312" s="96"/>
      <c r="HK312" s="96"/>
      <c r="HL312" s="96"/>
      <c r="HM312" s="96"/>
      <c r="HN312" s="96"/>
      <c r="HO312" s="96"/>
      <c r="HP312" s="96"/>
      <c r="HQ312" s="96"/>
      <c r="HR312" s="96"/>
      <c r="HS312" s="96"/>
      <c r="HT312" s="96"/>
      <c r="HU312" s="96"/>
      <c r="HV312" s="96"/>
      <c r="HW312" s="96"/>
      <c r="HX312" s="96"/>
      <c r="HY312" s="96"/>
      <c r="HZ312" s="96"/>
      <c r="IA312" s="96"/>
      <c r="IB312" s="96"/>
      <c r="IC312" s="96"/>
      <c r="ID312" s="96"/>
      <c r="IE312" s="96"/>
      <c r="IF312" s="96"/>
      <c r="IG312" s="96"/>
      <c r="IH312" s="96"/>
      <c r="II312" s="96"/>
      <c r="IJ312" s="96"/>
      <c r="IK312" s="96"/>
      <c r="IL312" s="96"/>
      <c r="IM312" s="96"/>
      <c r="IN312" s="96"/>
      <c r="IO312" s="96"/>
      <c r="IP312" s="96"/>
      <c r="IQ312" s="96"/>
      <c r="IR312" s="96"/>
      <c r="IS312" s="96"/>
      <c r="IT312" s="96"/>
      <c r="IU312" s="96"/>
      <c r="IV312" s="96"/>
      <c r="IW312" s="96"/>
    </row>
    <row r="313" customFormat="false" ht="15" hidden="false" customHeight="false" outlineLevel="0" collapsed="false">
      <c r="A313" s="117"/>
      <c r="B313" s="118"/>
      <c r="C313" s="96" t="s">
        <v>78</v>
      </c>
      <c r="D313" s="121" t="n">
        <v>0</v>
      </c>
      <c r="E313" s="121" t="n">
        <v>0</v>
      </c>
      <c r="F313" s="122" t="n">
        <v>0</v>
      </c>
      <c r="G313" s="122" t="n">
        <v>0</v>
      </c>
      <c r="H313" s="122" t="n">
        <v>0</v>
      </c>
      <c r="I313" s="122" t="n">
        <v>0</v>
      </c>
      <c r="J313" s="122" t="n">
        <v>0</v>
      </c>
      <c r="K313" s="122" t="n">
        <v>0</v>
      </c>
      <c r="L313" s="122" t="n">
        <v>0</v>
      </c>
      <c r="M313" s="122" t="n">
        <v>0</v>
      </c>
      <c r="N313" s="122" t="n">
        <v>0</v>
      </c>
      <c r="O313" s="122" t="n">
        <v>0</v>
      </c>
      <c r="P313" s="122" t="n">
        <v>0</v>
      </c>
      <c r="Q313" s="122" t="n">
        <v>0</v>
      </c>
      <c r="R313" s="123" t="n">
        <f aca="false">SUM(F313:Q313)</f>
        <v>0</v>
      </c>
      <c r="S313" s="133" t="n">
        <f aca="false">ROUND(R313*1.05,0)</f>
        <v>0</v>
      </c>
      <c r="T313" s="133" t="n">
        <f aca="false">ROUND(S313*1.05,0)</f>
        <v>0</v>
      </c>
      <c r="U313" s="96"/>
      <c r="V313" s="96"/>
      <c r="W313" s="96"/>
      <c r="X313" s="96"/>
      <c r="Y313" s="96"/>
      <c r="Z313" s="96"/>
      <c r="AA313" s="96"/>
      <c r="AB313" s="96"/>
      <c r="AC313" s="96"/>
      <c r="AD313" s="96"/>
      <c r="AE313" s="96"/>
      <c r="AF313" s="96"/>
      <c r="AG313" s="96"/>
      <c r="AH313" s="96"/>
      <c r="AI313" s="96"/>
      <c r="AJ313" s="96"/>
      <c r="AK313" s="96"/>
      <c r="AL313" s="96"/>
      <c r="AM313" s="96"/>
      <c r="AN313" s="96"/>
      <c r="AO313" s="96"/>
      <c r="AP313" s="96"/>
      <c r="AQ313" s="96"/>
      <c r="AR313" s="96"/>
      <c r="AS313" s="96"/>
      <c r="AT313" s="96"/>
      <c r="AU313" s="96"/>
      <c r="AV313" s="96"/>
      <c r="AW313" s="96"/>
      <c r="AX313" s="96"/>
      <c r="AY313" s="96"/>
      <c r="AZ313" s="96"/>
      <c r="BA313" s="96"/>
      <c r="BB313" s="96"/>
      <c r="BC313" s="96"/>
      <c r="BD313" s="96"/>
      <c r="BE313" s="96"/>
      <c r="BF313" s="96"/>
      <c r="BG313" s="96"/>
      <c r="BH313" s="96"/>
      <c r="BI313" s="96"/>
      <c r="BJ313" s="96"/>
      <c r="BK313" s="96"/>
      <c r="BL313" s="96"/>
      <c r="BM313" s="96"/>
      <c r="BN313" s="96"/>
      <c r="BO313" s="96"/>
      <c r="BP313" s="96"/>
      <c r="BQ313" s="96"/>
      <c r="BR313" s="96"/>
      <c r="BS313" s="96"/>
      <c r="BT313" s="96"/>
      <c r="BU313" s="96"/>
      <c r="BV313" s="96"/>
      <c r="BW313" s="96"/>
      <c r="BX313" s="96"/>
      <c r="BY313" s="96"/>
      <c r="BZ313" s="96"/>
      <c r="CA313" s="96"/>
      <c r="CB313" s="96"/>
      <c r="CC313" s="96"/>
      <c r="CD313" s="96"/>
      <c r="CE313" s="96"/>
      <c r="CF313" s="96"/>
      <c r="CG313" s="96"/>
      <c r="CH313" s="96"/>
      <c r="CI313" s="96"/>
      <c r="CJ313" s="96"/>
      <c r="CK313" s="96"/>
      <c r="CL313" s="96"/>
      <c r="CM313" s="96"/>
      <c r="CN313" s="96"/>
      <c r="CO313" s="96"/>
      <c r="CP313" s="96"/>
      <c r="CQ313" s="96"/>
      <c r="CR313" s="96"/>
      <c r="CS313" s="96"/>
      <c r="CT313" s="96"/>
      <c r="CU313" s="96"/>
      <c r="CV313" s="96"/>
      <c r="CW313" s="96"/>
      <c r="CX313" s="96"/>
      <c r="CY313" s="96"/>
      <c r="CZ313" s="96"/>
      <c r="DA313" s="96"/>
      <c r="DB313" s="96"/>
      <c r="DC313" s="96"/>
      <c r="DD313" s="96"/>
      <c r="DE313" s="96"/>
      <c r="DF313" s="96"/>
      <c r="DG313" s="96"/>
      <c r="DH313" s="96"/>
      <c r="DI313" s="96"/>
      <c r="DJ313" s="96"/>
      <c r="DK313" s="96"/>
      <c r="DL313" s="96"/>
      <c r="DM313" s="96"/>
      <c r="DN313" s="96"/>
      <c r="DO313" s="96"/>
      <c r="DP313" s="96"/>
      <c r="DQ313" s="96"/>
      <c r="DR313" s="96"/>
      <c r="DS313" s="96"/>
      <c r="DT313" s="96"/>
      <c r="DU313" s="96"/>
      <c r="DV313" s="96"/>
      <c r="DW313" s="96"/>
      <c r="DX313" s="96"/>
      <c r="DY313" s="96"/>
      <c r="DZ313" s="96"/>
      <c r="EA313" s="96"/>
      <c r="EB313" s="96"/>
      <c r="EC313" s="96"/>
      <c r="ED313" s="96"/>
      <c r="EE313" s="96"/>
      <c r="EF313" s="96"/>
      <c r="EG313" s="96"/>
      <c r="EH313" s="96"/>
      <c r="EI313" s="96"/>
      <c r="EJ313" s="96"/>
      <c r="EK313" s="96"/>
      <c r="EL313" s="96"/>
      <c r="EM313" s="96"/>
      <c r="EN313" s="96"/>
      <c r="EO313" s="96"/>
      <c r="EP313" s="96"/>
      <c r="EQ313" s="96"/>
      <c r="ER313" s="96"/>
      <c r="ES313" s="96"/>
      <c r="ET313" s="96"/>
      <c r="EU313" s="96"/>
      <c r="EV313" s="96"/>
      <c r="EW313" s="96"/>
      <c r="EX313" s="96"/>
      <c r="EY313" s="96"/>
      <c r="EZ313" s="96"/>
      <c r="FA313" s="96"/>
      <c r="FB313" s="96"/>
      <c r="FC313" s="96"/>
      <c r="FD313" s="96"/>
      <c r="FE313" s="96"/>
      <c r="FF313" s="96"/>
      <c r="FG313" s="96"/>
      <c r="FH313" s="96"/>
      <c r="FI313" s="96"/>
      <c r="FJ313" s="96"/>
      <c r="FK313" s="96"/>
      <c r="FL313" s="96"/>
      <c r="FM313" s="96"/>
      <c r="FN313" s="96"/>
      <c r="FO313" s="96"/>
      <c r="FP313" s="96"/>
      <c r="FQ313" s="96"/>
      <c r="FR313" s="96"/>
      <c r="FS313" s="96"/>
      <c r="FT313" s="96"/>
      <c r="FU313" s="96"/>
      <c r="FV313" s="96"/>
      <c r="FW313" s="96"/>
      <c r="FX313" s="96"/>
      <c r="FY313" s="96"/>
      <c r="FZ313" s="96"/>
      <c r="GA313" s="96"/>
      <c r="GB313" s="96"/>
      <c r="GC313" s="96"/>
      <c r="GD313" s="96"/>
      <c r="GE313" s="96"/>
      <c r="GF313" s="96"/>
      <c r="GG313" s="96"/>
      <c r="GH313" s="96"/>
      <c r="GI313" s="96"/>
      <c r="GJ313" s="96"/>
      <c r="GK313" s="96"/>
      <c r="GL313" s="96"/>
      <c r="GM313" s="96"/>
      <c r="GN313" s="96"/>
      <c r="GO313" s="96"/>
      <c r="GP313" s="96"/>
      <c r="GQ313" s="96"/>
      <c r="GR313" s="96"/>
      <c r="GS313" s="96"/>
      <c r="GT313" s="96"/>
      <c r="GU313" s="96"/>
      <c r="GV313" s="96"/>
      <c r="GW313" s="96"/>
      <c r="GX313" s="96"/>
      <c r="GY313" s="96"/>
      <c r="GZ313" s="96"/>
      <c r="HA313" s="96"/>
      <c r="HB313" s="96"/>
      <c r="HC313" s="96"/>
      <c r="HD313" s="96"/>
      <c r="HE313" s="96"/>
      <c r="HF313" s="96"/>
      <c r="HG313" s="96"/>
      <c r="HH313" s="96"/>
      <c r="HI313" s="96"/>
      <c r="HJ313" s="96"/>
      <c r="HK313" s="96"/>
      <c r="HL313" s="96"/>
      <c r="HM313" s="96"/>
      <c r="HN313" s="96"/>
      <c r="HO313" s="96"/>
      <c r="HP313" s="96"/>
      <c r="HQ313" s="96"/>
      <c r="HR313" s="96"/>
      <c r="HS313" s="96"/>
      <c r="HT313" s="96"/>
      <c r="HU313" s="96"/>
      <c r="HV313" s="96"/>
      <c r="HW313" s="96"/>
      <c r="HX313" s="96"/>
      <c r="HY313" s="96"/>
      <c r="HZ313" s="96"/>
      <c r="IA313" s="96"/>
      <c r="IB313" s="96"/>
      <c r="IC313" s="96"/>
      <c r="ID313" s="96"/>
      <c r="IE313" s="96"/>
      <c r="IF313" s="96"/>
      <c r="IG313" s="96"/>
      <c r="IH313" s="96"/>
      <c r="II313" s="96"/>
      <c r="IJ313" s="96"/>
      <c r="IK313" s="96"/>
      <c r="IL313" s="96"/>
      <c r="IM313" s="96"/>
      <c r="IN313" s="96"/>
      <c r="IO313" s="96"/>
      <c r="IP313" s="96"/>
      <c r="IQ313" s="96"/>
      <c r="IR313" s="96"/>
      <c r="IS313" s="96"/>
      <c r="IT313" s="96"/>
      <c r="IU313" s="96"/>
      <c r="IV313" s="96"/>
      <c r="IW313" s="96"/>
    </row>
    <row r="314" customFormat="false" ht="15" hidden="false" customHeight="false" outlineLevel="0" collapsed="false">
      <c r="A314" s="124"/>
      <c r="B314" s="125"/>
      <c r="C314" s="28" t="s">
        <v>66</v>
      </c>
      <c r="D314" s="134" t="n">
        <f aca="false">SUM(D312:D313)</f>
        <v>0</v>
      </c>
      <c r="E314" s="134" t="n">
        <f aca="false">SUM(E312:E313)</f>
        <v>0</v>
      </c>
      <c r="F314" s="28" t="n">
        <f aca="false">SUM(F312:F313)</f>
        <v>0</v>
      </c>
      <c r="G314" s="28" t="n">
        <f aca="false">SUM(G312:G313)</f>
        <v>0</v>
      </c>
      <c r="H314" s="28" t="n">
        <f aca="false">SUM(H312:H313)</f>
        <v>0</v>
      </c>
      <c r="I314" s="28" t="n">
        <f aca="false">SUM(I312:I313)</f>
        <v>0</v>
      </c>
      <c r="J314" s="28" t="n">
        <f aca="false">SUM(J312:J313)</f>
        <v>0</v>
      </c>
      <c r="K314" s="28" t="n">
        <f aca="false">SUM(K312:K313)</f>
        <v>0</v>
      </c>
      <c r="L314" s="28" t="n">
        <f aca="false">SUM(L312:L313)</f>
        <v>0</v>
      </c>
      <c r="M314" s="28" t="n">
        <f aca="false">SUM(M312:M313)</f>
        <v>0</v>
      </c>
      <c r="N314" s="28" t="n">
        <f aca="false">SUM(N312:N313)</f>
        <v>0</v>
      </c>
      <c r="O314" s="28" t="n">
        <f aca="false">SUM(O312:O313)</f>
        <v>0</v>
      </c>
      <c r="P314" s="28" t="n">
        <f aca="false">SUM(P312:P313)</f>
        <v>0</v>
      </c>
      <c r="Q314" s="28" t="n">
        <f aca="false">SUM(Q312:Q313)</f>
        <v>0</v>
      </c>
      <c r="R314" s="135" t="n">
        <f aca="false">SUM(F314:Q314)</f>
        <v>0</v>
      </c>
      <c r="S314" s="135" t="n">
        <f aca="false">SUM(S312:S313)</f>
        <v>0</v>
      </c>
      <c r="T314" s="135" t="n">
        <f aca="false">SUM(T312:T313)</f>
        <v>0</v>
      </c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  <c r="BL314" s="28"/>
      <c r="BM314" s="28"/>
      <c r="BN314" s="28"/>
      <c r="BO314" s="28"/>
      <c r="BP314" s="28"/>
      <c r="BQ314" s="28"/>
      <c r="BR314" s="28"/>
      <c r="BS314" s="28"/>
      <c r="BT314" s="28"/>
      <c r="BU314" s="28"/>
      <c r="BV314" s="28"/>
      <c r="BW314" s="28"/>
      <c r="BX314" s="28"/>
      <c r="BY314" s="28"/>
      <c r="BZ314" s="28"/>
      <c r="CA314" s="28"/>
      <c r="CB314" s="28"/>
      <c r="CC314" s="28"/>
      <c r="CD314" s="28"/>
      <c r="CE314" s="28"/>
      <c r="CF314" s="28"/>
      <c r="CG314" s="28"/>
      <c r="CH314" s="28"/>
      <c r="CI314" s="28"/>
      <c r="CJ314" s="28"/>
      <c r="CK314" s="28"/>
      <c r="CL314" s="28"/>
      <c r="CM314" s="28"/>
      <c r="CN314" s="28"/>
      <c r="CO314" s="28"/>
      <c r="CP314" s="28"/>
      <c r="CQ314" s="28"/>
      <c r="CR314" s="28"/>
      <c r="CS314" s="28"/>
      <c r="CT314" s="28"/>
      <c r="CU314" s="28"/>
      <c r="CV314" s="28"/>
      <c r="CW314" s="28"/>
      <c r="CX314" s="28"/>
      <c r="CY314" s="28"/>
      <c r="CZ314" s="28"/>
      <c r="DA314" s="28"/>
      <c r="DB314" s="28"/>
      <c r="DC314" s="28"/>
      <c r="DD314" s="28"/>
      <c r="DE314" s="28"/>
      <c r="DF314" s="28"/>
      <c r="DG314" s="28"/>
      <c r="DH314" s="28"/>
      <c r="DI314" s="28"/>
      <c r="DJ314" s="28"/>
      <c r="DK314" s="28"/>
      <c r="DL314" s="28"/>
      <c r="DM314" s="28"/>
      <c r="DN314" s="28"/>
      <c r="DO314" s="28"/>
      <c r="DP314" s="28"/>
      <c r="DQ314" s="28"/>
      <c r="DR314" s="28"/>
      <c r="DS314" s="28"/>
      <c r="DT314" s="28"/>
      <c r="DU314" s="28"/>
      <c r="DV314" s="28"/>
      <c r="DW314" s="28"/>
      <c r="DX314" s="28"/>
      <c r="DY314" s="28"/>
      <c r="DZ314" s="28"/>
      <c r="EA314" s="28"/>
      <c r="EB314" s="28"/>
      <c r="EC314" s="28"/>
      <c r="ED314" s="28"/>
      <c r="EE314" s="28"/>
      <c r="EF314" s="28"/>
      <c r="EG314" s="28"/>
      <c r="EH314" s="28"/>
      <c r="EI314" s="28"/>
      <c r="EJ314" s="28"/>
      <c r="EK314" s="28"/>
      <c r="EL314" s="28"/>
      <c r="EM314" s="28"/>
      <c r="EN314" s="28"/>
      <c r="EO314" s="28"/>
      <c r="EP314" s="28"/>
      <c r="EQ314" s="28"/>
      <c r="ER314" s="28"/>
      <c r="ES314" s="28"/>
      <c r="ET314" s="28"/>
      <c r="EU314" s="28"/>
      <c r="EV314" s="28"/>
      <c r="EW314" s="28"/>
      <c r="EX314" s="28"/>
      <c r="EY314" s="28"/>
      <c r="EZ314" s="28"/>
      <c r="FA314" s="28"/>
      <c r="FB314" s="28"/>
      <c r="FC314" s="28"/>
      <c r="FD314" s="28"/>
      <c r="FE314" s="28"/>
      <c r="FF314" s="28"/>
      <c r="FG314" s="28"/>
      <c r="FH314" s="28"/>
      <c r="FI314" s="28"/>
      <c r="FJ314" s="28"/>
      <c r="FK314" s="28"/>
      <c r="FL314" s="28"/>
      <c r="FM314" s="28"/>
      <c r="FN314" s="28"/>
      <c r="FO314" s="28"/>
      <c r="FP314" s="28"/>
      <c r="FQ314" s="28"/>
      <c r="FR314" s="28"/>
      <c r="FS314" s="28"/>
      <c r="FT314" s="28"/>
      <c r="FU314" s="28"/>
      <c r="FV314" s="28"/>
      <c r="FW314" s="28"/>
      <c r="FX314" s="28"/>
      <c r="FY314" s="28"/>
      <c r="FZ314" s="28"/>
      <c r="GA314" s="28"/>
      <c r="GB314" s="28"/>
      <c r="GC314" s="28"/>
      <c r="GD314" s="28"/>
      <c r="GE314" s="28"/>
      <c r="GF314" s="28"/>
      <c r="GG314" s="28"/>
      <c r="GH314" s="28"/>
      <c r="GI314" s="28"/>
      <c r="GJ314" s="28"/>
      <c r="GK314" s="28"/>
      <c r="GL314" s="28"/>
      <c r="GM314" s="28"/>
      <c r="GN314" s="28"/>
      <c r="GO314" s="28"/>
      <c r="GP314" s="28"/>
      <c r="GQ314" s="28"/>
      <c r="GR314" s="28"/>
      <c r="GS314" s="28"/>
      <c r="GT314" s="28"/>
      <c r="GU314" s="28"/>
      <c r="GV314" s="28"/>
      <c r="GW314" s="28"/>
      <c r="GX314" s="28"/>
      <c r="GY314" s="28"/>
      <c r="GZ314" s="28"/>
      <c r="HA314" s="28"/>
      <c r="HB314" s="28"/>
      <c r="HC314" s="28"/>
      <c r="HD314" s="28"/>
      <c r="HE314" s="28"/>
      <c r="HF314" s="28"/>
      <c r="HG314" s="28"/>
      <c r="HH314" s="28"/>
      <c r="HI314" s="28"/>
      <c r="HJ314" s="28"/>
      <c r="HK314" s="28"/>
      <c r="HL314" s="28"/>
      <c r="HM314" s="28"/>
      <c r="HN314" s="28"/>
      <c r="HO314" s="28"/>
      <c r="HP314" s="28"/>
      <c r="HQ314" s="28"/>
      <c r="HR314" s="28"/>
      <c r="HS314" s="28"/>
      <c r="HT314" s="28"/>
      <c r="HU314" s="28"/>
      <c r="HV314" s="28"/>
      <c r="HW314" s="28"/>
      <c r="HX314" s="28"/>
      <c r="HY314" s="28"/>
      <c r="HZ314" s="28"/>
      <c r="IA314" s="28"/>
      <c r="IB314" s="28"/>
      <c r="IC314" s="28"/>
      <c r="ID314" s="28"/>
      <c r="IE314" s="28"/>
      <c r="IF314" s="28"/>
      <c r="IG314" s="28"/>
      <c r="IH314" s="28"/>
      <c r="II314" s="28"/>
      <c r="IJ314" s="28"/>
      <c r="IK314" s="28"/>
      <c r="IL314" s="28"/>
      <c r="IM314" s="28"/>
      <c r="IN314" s="28"/>
      <c r="IO314" s="28"/>
      <c r="IP314" s="28"/>
      <c r="IQ314" s="28"/>
      <c r="IR314" s="28"/>
      <c r="IS314" s="28"/>
      <c r="IT314" s="28"/>
      <c r="IU314" s="28"/>
      <c r="IV314" s="28"/>
      <c r="IW314" s="28"/>
    </row>
    <row r="315" customFormat="false" ht="15" hidden="false" customHeight="false" outlineLevel="0" collapsed="false">
      <c r="A315" s="129"/>
      <c r="B315" s="109" t="n">
        <v>59900100</v>
      </c>
      <c r="C315" s="0" t="s">
        <v>219</v>
      </c>
      <c r="D315" s="100"/>
      <c r="E315" s="100"/>
      <c r="F315" s="110"/>
      <c r="G315" s="111"/>
      <c r="H315" s="111"/>
      <c r="I315" s="111"/>
      <c r="J315" s="111"/>
      <c r="K315" s="111"/>
      <c r="L315" s="111"/>
      <c r="M315" s="111"/>
      <c r="N315" s="111"/>
      <c r="O315" s="111"/>
      <c r="P315" s="111"/>
      <c r="Q315" s="111"/>
      <c r="R315" s="107"/>
      <c r="S315" s="107"/>
      <c r="T315" s="107"/>
    </row>
    <row r="316" customFormat="false" ht="15" hidden="false" customHeight="false" outlineLevel="0" collapsed="false">
      <c r="A316" s="117"/>
      <c r="B316" s="118"/>
      <c r="C316" s="96" t="s">
        <v>78</v>
      </c>
      <c r="D316" s="100" t="n">
        <v>0</v>
      </c>
      <c r="E316" s="100" t="n">
        <v>0</v>
      </c>
      <c r="F316" s="119" t="n">
        <v>0</v>
      </c>
      <c r="G316" s="119" t="n">
        <v>0</v>
      </c>
      <c r="H316" s="119" t="n">
        <v>0</v>
      </c>
      <c r="I316" s="119" t="n">
        <v>0</v>
      </c>
      <c r="J316" s="119" t="n">
        <v>0</v>
      </c>
      <c r="K316" s="119" t="n">
        <v>0</v>
      </c>
      <c r="L316" s="119" t="n">
        <v>0</v>
      </c>
      <c r="M316" s="119" t="n">
        <v>0</v>
      </c>
      <c r="N316" s="119" t="n">
        <v>0</v>
      </c>
      <c r="O316" s="119" t="n">
        <v>0</v>
      </c>
      <c r="P316" s="119" t="n">
        <v>0</v>
      </c>
      <c r="Q316" s="119" t="n">
        <v>0</v>
      </c>
      <c r="R316" s="81" t="n">
        <f aca="false">SUM(F316:Q316)</f>
        <v>0</v>
      </c>
      <c r="S316" s="120" t="n">
        <f aca="false">ROUND(R316*1.05,0)</f>
        <v>0</v>
      </c>
      <c r="T316" s="120" t="n">
        <f aca="false">ROUND(S316*1.05,0)</f>
        <v>0</v>
      </c>
      <c r="U316" s="96"/>
      <c r="V316" s="96"/>
      <c r="W316" s="96"/>
      <c r="X316" s="96"/>
      <c r="Y316" s="96"/>
      <c r="Z316" s="96"/>
      <c r="AA316" s="96"/>
      <c r="AB316" s="96"/>
      <c r="AC316" s="96"/>
      <c r="AD316" s="96"/>
      <c r="AE316" s="96"/>
      <c r="AF316" s="96"/>
      <c r="AG316" s="96"/>
      <c r="AH316" s="96"/>
      <c r="AI316" s="96"/>
      <c r="AJ316" s="96"/>
      <c r="AK316" s="96"/>
      <c r="AL316" s="96"/>
      <c r="AM316" s="96"/>
      <c r="AN316" s="96"/>
      <c r="AO316" s="96"/>
      <c r="AP316" s="96"/>
      <c r="AQ316" s="96"/>
      <c r="AR316" s="96"/>
      <c r="AS316" s="96"/>
      <c r="AT316" s="96"/>
      <c r="AU316" s="96"/>
      <c r="AV316" s="96"/>
      <c r="AW316" s="96"/>
      <c r="AX316" s="96"/>
      <c r="AY316" s="96"/>
      <c r="AZ316" s="96"/>
      <c r="BA316" s="96"/>
      <c r="BB316" s="96"/>
      <c r="BC316" s="96"/>
      <c r="BD316" s="96"/>
      <c r="BE316" s="96"/>
      <c r="BF316" s="96"/>
      <c r="BG316" s="96"/>
      <c r="BH316" s="96"/>
      <c r="BI316" s="96"/>
      <c r="BJ316" s="96"/>
      <c r="BK316" s="96"/>
      <c r="BL316" s="96"/>
      <c r="BM316" s="96"/>
      <c r="BN316" s="96"/>
      <c r="BO316" s="96"/>
      <c r="BP316" s="96"/>
      <c r="BQ316" s="96"/>
      <c r="BR316" s="96"/>
      <c r="BS316" s="96"/>
      <c r="BT316" s="96"/>
      <c r="BU316" s="96"/>
      <c r="BV316" s="96"/>
      <c r="BW316" s="96"/>
      <c r="BX316" s="96"/>
      <c r="BY316" s="96"/>
      <c r="BZ316" s="96"/>
      <c r="CA316" s="96"/>
      <c r="CB316" s="96"/>
      <c r="CC316" s="96"/>
      <c r="CD316" s="96"/>
      <c r="CE316" s="96"/>
      <c r="CF316" s="96"/>
      <c r="CG316" s="96"/>
      <c r="CH316" s="96"/>
      <c r="CI316" s="96"/>
      <c r="CJ316" s="96"/>
      <c r="CK316" s="96"/>
      <c r="CL316" s="96"/>
      <c r="CM316" s="96"/>
      <c r="CN316" s="96"/>
      <c r="CO316" s="96"/>
      <c r="CP316" s="96"/>
      <c r="CQ316" s="96"/>
      <c r="CR316" s="96"/>
      <c r="CS316" s="96"/>
      <c r="CT316" s="96"/>
      <c r="CU316" s="96"/>
      <c r="CV316" s="96"/>
      <c r="CW316" s="96"/>
      <c r="CX316" s="96"/>
      <c r="CY316" s="96"/>
      <c r="CZ316" s="96"/>
      <c r="DA316" s="96"/>
      <c r="DB316" s="96"/>
      <c r="DC316" s="96"/>
      <c r="DD316" s="96"/>
      <c r="DE316" s="96"/>
      <c r="DF316" s="96"/>
      <c r="DG316" s="96"/>
      <c r="DH316" s="96"/>
      <c r="DI316" s="96"/>
      <c r="DJ316" s="96"/>
      <c r="DK316" s="96"/>
      <c r="DL316" s="96"/>
      <c r="DM316" s="96"/>
      <c r="DN316" s="96"/>
      <c r="DO316" s="96"/>
      <c r="DP316" s="96"/>
      <c r="DQ316" s="96"/>
      <c r="DR316" s="96"/>
      <c r="DS316" s="96"/>
      <c r="DT316" s="96"/>
      <c r="DU316" s="96"/>
      <c r="DV316" s="96"/>
      <c r="DW316" s="96"/>
      <c r="DX316" s="96"/>
      <c r="DY316" s="96"/>
      <c r="DZ316" s="96"/>
      <c r="EA316" s="96"/>
      <c r="EB316" s="96"/>
      <c r="EC316" s="96"/>
      <c r="ED316" s="96"/>
      <c r="EE316" s="96"/>
      <c r="EF316" s="96"/>
      <c r="EG316" s="96"/>
      <c r="EH316" s="96"/>
      <c r="EI316" s="96"/>
      <c r="EJ316" s="96"/>
      <c r="EK316" s="96"/>
      <c r="EL316" s="96"/>
      <c r="EM316" s="96"/>
      <c r="EN316" s="96"/>
      <c r="EO316" s="96"/>
      <c r="EP316" s="96"/>
      <c r="EQ316" s="96"/>
      <c r="ER316" s="96"/>
      <c r="ES316" s="96"/>
      <c r="ET316" s="96"/>
      <c r="EU316" s="96"/>
      <c r="EV316" s="96"/>
      <c r="EW316" s="96"/>
      <c r="EX316" s="96"/>
      <c r="EY316" s="96"/>
      <c r="EZ316" s="96"/>
      <c r="FA316" s="96"/>
      <c r="FB316" s="96"/>
      <c r="FC316" s="96"/>
      <c r="FD316" s="96"/>
      <c r="FE316" s="96"/>
      <c r="FF316" s="96"/>
      <c r="FG316" s="96"/>
      <c r="FH316" s="96"/>
      <c r="FI316" s="96"/>
      <c r="FJ316" s="96"/>
      <c r="FK316" s="96"/>
      <c r="FL316" s="96"/>
      <c r="FM316" s="96"/>
      <c r="FN316" s="96"/>
      <c r="FO316" s="96"/>
      <c r="FP316" s="96"/>
      <c r="FQ316" s="96"/>
      <c r="FR316" s="96"/>
      <c r="FS316" s="96"/>
      <c r="FT316" s="96"/>
      <c r="FU316" s="96"/>
      <c r="FV316" s="96"/>
      <c r="FW316" s="96"/>
      <c r="FX316" s="96"/>
      <c r="FY316" s="96"/>
      <c r="FZ316" s="96"/>
      <c r="GA316" s="96"/>
      <c r="GB316" s="96"/>
      <c r="GC316" s="96"/>
      <c r="GD316" s="96"/>
      <c r="GE316" s="96"/>
      <c r="GF316" s="96"/>
      <c r="GG316" s="96"/>
      <c r="GH316" s="96"/>
      <c r="GI316" s="96"/>
      <c r="GJ316" s="96"/>
      <c r="GK316" s="96"/>
      <c r="GL316" s="96"/>
      <c r="GM316" s="96"/>
      <c r="GN316" s="96"/>
      <c r="GO316" s="96"/>
      <c r="GP316" s="96"/>
      <c r="GQ316" s="96"/>
      <c r="GR316" s="96"/>
      <c r="GS316" s="96"/>
      <c r="GT316" s="96"/>
      <c r="GU316" s="96"/>
      <c r="GV316" s="96"/>
      <c r="GW316" s="96"/>
      <c r="GX316" s="96"/>
      <c r="GY316" s="96"/>
      <c r="GZ316" s="96"/>
      <c r="HA316" s="96"/>
      <c r="HB316" s="96"/>
      <c r="HC316" s="96"/>
      <c r="HD316" s="96"/>
      <c r="HE316" s="96"/>
      <c r="HF316" s="96"/>
      <c r="HG316" s="96"/>
      <c r="HH316" s="96"/>
      <c r="HI316" s="96"/>
      <c r="HJ316" s="96"/>
      <c r="HK316" s="96"/>
      <c r="HL316" s="96"/>
      <c r="HM316" s="96"/>
      <c r="HN316" s="96"/>
      <c r="HO316" s="96"/>
      <c r="HP316" s="96"/>
      <c r="HQ316" s="96"/>
      <c r="HR316" s="96"/>
      <c r="HS316" s="96"/>
      <c r="HT316" s="96"/>
      <c r="HU316" s="96"/>
      <c r="HV316" s="96"/>
      <c r="HW316" s="96"/>
      <c r="HX316" s="96"/>
      <c r="HY316" s="96"/>
      <c r="HZ316" s="96"/>
      <c r="IA316" s="96"/>
      <c r="IB316" s="96"/>
      <c r="IC316" s="96"/>
      <c r="ID316" s="96"/>
      <c r="IE316" s="96"/>
      <c r="IF316" s="96"/>
      <c r="IG316" s="96"/>
      <c r="IH316" s="96"/>
      <c r="II316" s="96"/>
      <c r="IJ316" s="96"/>
      <c r="IK316" s="96"/>
      <c r="IL316" s="96"/>
      <c r="IM316" s="96"/>
      <c r="IN316" s="96"/>
      <c r="IO316" s="96"/>
      <c r="IP316" s="96"/>
      <c r="IQ316" s="96"/>
      <c r="IR316" s="96"/>
      <c r="IS316" s="96"/>
      <c r="IT316" s="96"/>
      <c r="IU316" s="96"/>
      <c r="IV316" s="96"/>
      <c r="IW316" s="96"/>
    </row>
    <row r="317" customFormat="false" ht="15" hidden="false" customHeight="false" outlineLevel="0" collapsed="false">
      <c r="A317" s="117"/>
      <c r="B317" s="118"/>
      <c r="C317" s="96" t="s">
        <v>78</v>
      </c>
      <c r="D317" s="121" t="n">
        <v>0</v>
      </c>
      <c r="E317" s="121" t="n">
        <v>0</v>
      </c>
      <c r="F317" s="122" t="n">
        <v>0</v>
      </c>
      <c r="G317" s="122" t="n">
        <v>0</v>
      </c>
      <c r="H317" s="122" t="n">
        <v>0</v>
      </c>
      <c r="I317" s="122" t="n">
        <v>0</v>
      </c>
      <c r="J317" s="122" t="n">
        <v>0</v>
      </c>
      <c r="K317" s="122" t="n">
        <v>0</v>
      </c>
      <c r="L317" s="122" t="n">
        <v>0</v>
      </c>
      <c r="M317" s="122" t="n">
        <v>0</v>
      </c>
      <c r="N317" s="122" t="n">
        <v>0</v>
      </c>
      <c r="O317" s="122" t="n">
        <v>0</v>
      </c>
      <c r="P317" s="122" t="n">
        <v>0</v>
      </c>
      <c r="Q317" s="122" t="n">
        <v>0</v>
      </c>
      <c r="R317" s="123" t="n">
        <f aca="false">SUM(F317:Q317)</f>
        <v>0</v>
      </c>
      <c r="S317" s="133" t="n">
        <f aca="false">ROUND(R317*1.05,0)</f>
        <v>0</v>
      </c>
      <c r="T317" s="133" t="n">
        <f aca="false">ROUND(S317*1.05,0)</f>
        <v>0</v>
      </c>
      <c r="U317" s="96"/>
      <c r="V317" s="96"/>
      <c r="W317" s="96"/>
      <c r="X317" s="96"/>
      <c r="Y317" s="96"/>
      <c r="Z317" s="96"/>
      <c r="AA317" s="96"/>
      <c r="AB317" s="96"/>
      <c r="AC317" s="96"/>
      <c r="AD317" s="96"/>
      <c r="AE317" s="96"/>
      <c r="AF317" s="96"/>
      <c r="AG317" s="96"/>
      <c r="AH317" s="96"/>
      <c r="AI317" s="96"/>
      <c r="AJ317" s="96"/>
      <c r="AK317" s="96"/>
      <c r="AL317" s="96"/>
      <c r="AM317" s="96"/>
      <c r="AN317" s="96"/>
      <c r="AO317" s="96"/>
      <c r="AP317" s="96"/>
      <c r="AQ317" s="96"/>
      <c r="AR317" s="96"/>
      <c r="AS317" s="96"/>
      <c r="AT317" s="96"/>
      <c r="AU317" s="96"/>
      <c r="AV317" s="96"/>
      <c r="AW317" s="96"/>
      <c r="AX317" s="96"/>
      <c r="AY317" s="96"/>
      <c r="AZ317" s="96"/>
      <c r="BA317" s="96"/>
      <c r="BB317" s="96"/>
      <c r="BC317" s="96"/>
      <c r="BD317" s="96"/>
      <c r="BE317" s="96"/>
      <c r="BF317" s="96"/>
      <c r="BG317" s="96"/>
      <c r="BH317" s="96"/>
      <c r="BI317" s="96"/>
      <c r="BJ317" s="96"/>
      <c r="BK317" s="96"/>
      <c r="BL317" s="96"/>
      <c r="BM317" s="96"/>
      <c r="BN317" s="96"/>
      <c r="BO317" s="96"/>
      <c r="BP317" s="96"/>
      <c r="BQ317" s="96"/>
      <c r="BR317" s="96"/>
      <c r="BS317" s="96"/>
      <c r="BT317" s="96"/>
      <c r="BU317" s="96"/>
      <c r="BV317" s="96"/>
      <c r="BW317" s="96"/>
      <c r="BX317" s="96"/>
      <c r="BY317" s="96"/>
      <c r="BZ317" s="96"/>
      <c r="CA317" s="96"/>
      <c r="CB317" s="96"/>
      <c r="CC317" s="96"/>
      <c r="CD317" s="96"/>
      <c r="CE317" s="96"/>
      <c r="CF317" s="96"/>
      <c r="CG317" s="96"/>
      <c r="CH317" s="96"/>
      <c r="CI317" s="96"/>
      <c r="CJ317" s="96"/>
      <c r="CK317" s="96"/>
      <c r="CL317" s="96"/>
      <c r="CM317" s="96"/>
      <c r="CN317" s="96"/>
      <c r="CO317" s="96"/>
      <c r="CP317" s="96"/>
      <c r="CQ317" s="96"/>
      <c r="CR317" s="96"/>
      <c r="CS317" s="96"/>
      <c r="CT317" s="96"/>
      <c r="CU317" s="96"/>
      <c r="CV317" s="96"/>
      <c r="CW317" s="96"/>
      <c r="CX317" s="96"/>
      <c r="CY317" s="96"/>
      <c r="CZ317" s="96"/>
      <c r="DA317" s="96"/>
      <c r="DB317" s="96"/>
      <c r="DC317" s="96"/>
      <c r="DD317" s="96"/>
      <c r="DE317" s="96"/>
      <c r="DF317" s="96"/>
      <c r="DG317" s="96"/>
      <c r="DH317" s="96"/>
      <c r="DI317" s="96"/>
      <c r="DJ317" s="96"/>
      <c r="DK317" s="96"/>
      <c r="DL317" s="96"/>
      <c r="DM317" s="96"/>
      <c r="DN317" s="96"/>
      <c r="DO317" s="96"/>
      <c r="DP317" s="96"/>
      <c r="DQ317" s="96"/>
      <c r="DR317" s="96"/>
      <c r="DS317" s="96"/>
      <c r="DT317" s="96"/>
      <c r="DU317" s="96"/>
      <c r="DV317" s="96"/>
      <c r="DW317" s="96"/>
      <c r="DX317" s="96"/>
      <c r="DY317" s="96"/>
      <c r="DZ317" s="96"/>
      <c r="EA317" s="96"/>
      <c r="EB317" s="96"/>
      <c r="EC317" s="96"/>
      <c r="ED317" s="96"/>
      <c r="EE317" s="96"/>
      <c r="EF317" s="96"/>
      <c r="EG317" s="96"/>
      <c r="EH317" s="96"/>
      <c r="EI317" s="96"/>
      <c r="EJ317" s="96"/>
      <c r="EK317" s="96"/>
      <c r="EL317" s="96"/>
      <c r="EM317" s="96"/>
      <c r="EN317" s="96"/>
      <c r="EO317" s="96"/>
      <c r="EP317" s="96"/>
      <c r="EQ317" s="96"/>
      <c r="ER317" s="96"/>
      <c r="ES317" s="96"/>
      <c r="ET317" s="96"/>
      <c r="EU317" s="96"/>
      <c r="EV317" s="96"/>
      <c r="EW317" s="96"/>
      <c r="EX317" s="96"/>
      <c r="EY317" s="96"/>
      <c r="EZ317" s="96"/>
      <c r="FA317" s="96"/>
      <c r="FB317" s="96"/>
      <c r="FC317" s="96"/>
      <c r="FD317" s="96"/>
      <c r="FE317" s="96"/>
      <c r="FF317" s="96"/>
      <c r="FG317" s="96"/>
      <c r="FH317" s="96"/>
      <c r="FI317" s="96"/>
      <c r="FJ317" s="96"/>
      <c r="FK317" s="96"/>
      <c r="FL317" s="96"/>
      <c r="FM317" s="96"/>
      <c r="FN317" s="96"/>
      <c r="FO317" s="96"/>
      <c r="FP317" s="96"/>
      <c r="FQ317" s="96"/>
      <c r="FR317" s="96"/>
      <c r="FS317" s="96"/>
      <c r="FT317" s="96"/>
      <c r="FU317" s="96"/>
      <c r="FV317" s="96"/>
      <c r="FW317" s="96"/>
      <c r="FX317" s="96"/>
      <c r="FY317" s="96"/>
      <c r="FZ317" s="96"/>
      <c r="GA317" s="96"/>
      <c r="GB317" s="96"/>
      <c r="GC317" s="96"/>
      <c r="GD317" s="96"/>
      <c r="GE317" s="96"/>
      <c r="GF317" s="96"/>
      <c r="GG317" s="96"/>
      <c r="GH317" s="96"/>
      <c r="GI317" s="96"/>
      <c r="GJ317" s="96"/>
      <c r="GK317" s="96"/>
      <c r="GL317" s="96"/>
      <c r="GM317" s="96"/>
      <c r="GN317" s="96"/>
      <c r="GO317" s="96"/>
      <c r="GP317" s="96"/>
      <c r="GQ317" s="96"/>
      <c r="GR317" s="96"/>
      <c r="GS317" s="96"/>
      <c r="GT317" s="96"/>
      <c r="GU317" s="96"/>
      <c r="GV317" s="96"/>
      <c r="GW317" s="96"/>
      <c r="GX317" s="96"/>
      <c r="GY317" s="96"/>
      <c r="GZ317" s="96"/>
      <c r="HA317" s="96"/>
      <c r="HB317" s="96"/>
      <c r="HC317" s="96"/>
      <c r="HD317" s="96"/>
      <c r="HE317" s="96"/>
      <c r="HF317" s="96"/>
      <c r="HG317" s="96"/>
      <c r="HH317" s="96"/>
      <c r="HI317" s="96"/>
      <c r="HJ317" s="96"/>
      <c r="HK317" s="96"/>
      <c r="HL317" s="96"/>
      <c r="HM317" s="96"/>
      <c r="HN317" s="96"/>
      <c r="HO317" s="96"/>
      <c r="HP317" s="96"/>
      <c r="HQ317" s="96"/>
      <c r="HR317" s="96"/>
      <c r="HS317" s="96"/>
      <c r="HT317" s="96"/>
      <c r="HU317" s="96"/>
      <c r="HV317" s="96"/>
      <c r="HW317" s="96"/>
      <c r="HX317" s="96"/>
      <c r="HY317" s="96"/>
      <c r="HZ317" s="96"/>
      <c r="IA317" s="96"/>
      <c r="IB317" s="96"/>
      <c r="IC317" s="96"/>
      <c r="ID317" s="96"/>
      <c r="IE317" s="96"/>
      <c r="IF317" s="96"/>
      <c r="IG317" s="96"/>
      <c r="IH317" s="96"/>
      <c r="II317" s="96"/>
      <c r="IJ317" s="96"/>
      <c r="IK317" s="96"/>
      <c r="IL317" s="96"/>
      <c r="IM317" s="96"/>
      <c r="IN317" s="96"/>
      <c r="IO317" s="96"/>
      <c r="IP317" s="96"/>
      <c r="IQ317" s="96"/>
      <c r="IR317" s="96"/>
      <c r="IS317" s="96"/>
      <c r="IT317" s="96"/>
      <c r="IU317" s="96"/>
      <c r="IV317" s="96"/>
      <c r="IW317" s="96"/>
    </row>
    <row r="318" customFormat="false" ht="15" hidden="false" customHeight="false" outlineLevel="0" collapsed="false">
      <c r="A318" s="124"/>
      <c r="B318" s="125"/>
      <c r="C318" s="28" t="s">
        <v>66</v>
      </c>
      <c r="D318" s="134" t="n">
        <f aca="false">SUM(D316:D317)</f>
        <v>0</v>
      </c>
      <c r="E318" s="134" t="n">
        <f aca="false">SUM(E316:E317)</f>
        <v>0</v>
      </c>
      <c r="F318" s="28" t="n">
        <f aca="false">SUM(F316:F317)</f>
        <v>0</v>
      </c>
      <c r="G318" s="28" t="n">
        <f aca="false">SUM(G316:G317)</f>
        <v>0</v>
      </c>
      <c r="H318" s="28" t="n">
        <f aca="false">SUM(H316:H317)</f>
        <v>0</v>
      </c>
      <c r="I318" s="28" t="n">
        <f aca="false">SUM(I316:I317)</f>
        <v>0</v>
      </c>
      <c r="J318" s="28" t="n">
        <f aca="false">SUM(J316:J317)</f>
        <v>0</v>
      </c>
      <c r="K318" s="28" t="n">
        <f aca="false">SUM(K316:K317)</f>
        <v>0</v>
      </c>
      <c r="L318" s="28" t="n">
        <f aca="false">SUM(L316:L317)</f>
        <v>0</v>
      </c>
      <c r="M318" s="28" t="n">
        <f aca="false">SUM(M316:M317)</f>
        <v>0</v>
      </c>
      <c r="N318" s="28" t="n">
        <f aca="false">SUM(N316:N317)</f>
        <v>0</v>
      </c>
      <c r="O318" s="28" t="n">
        <f aca="false">SUM(O316:O317)</f>
        <v>0</v>
      </c>
      <c r="P318" s="28" t="n">
        <f aca="false">SUM(P316:P317)</f>
        <v>0</v>
      </c>
      <c r="Q318" s="28" t="n">
        <f aca="false">SUM(Q316:Q317)</f>
        <v>0</v>
      </c>
      <c r="R318" s="135" t="n">
        <f aca="false">SUM(F318:Q318)</f>
        <v>0</v>
      </c>
      <c r="S318" s="135" t="n">
        <f aca="false">SUM(S316:S317)</f>
        <v>0</v>
      </c>
      <c r="T318" s="135" t="n">
        <f aca="false">SUM(T316:T317)</f>
        <v>0</v>
      </c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  <c r="BL318" s="28"/>
      <c r="BM318" s="28"/>
      <c r="BN318" s="28"/>
      <c r="BO318" s="28"/>
      <c r="BP318" s="28"/>
      <c r="BQ318" s="28"/>
      <c r="BR318" s="28"/>
      <c r="BS318" s="28"/>
      <c r="BT318" s="28"/>
      <c r="BU318" s="28"/>
      <c r="BV318" s="28"/>
      <c r="BW318" s="28"/>
      <c r="BX318" s="28"/>
      <c r="BY318" s="28"/>
      <c r="BZ318" s="28"/>
      <c r="CA318" s="28"/>
      <c r="CB318" s="28"/>
      <c r="CC318" s="28"/>
      <c r="CD318" s="28"/>
      <c r="CE318" s="28"/>
      <c r="CF318" s="28"/>
      <c r="CG318" s="28"/>
      <c r="CH318" s="28"/>
      <c r="CI318" s="28"/>
      <c r="CJ318" s="28"/>
      <c r="CK318" s="28"/>
      <c r="CL318" s="28"/>
      <c r="CM318" s="28"/>
      <c r="CN318" s="28"/>
      <c r="CO318" s="28"/>
      <c r="CP318" s="28"/>
      <c r="CQ318" s="28"/>
      <c r="CR318" s="28"/>
      <c r="CS318" s="28"/>
      <c r="CT318" s="28"/>
      <c r="CU318" s="28"/>
      <c r="CV318" s="28"/>
      <c r="CW318" s="28"/>
      <c r="CX318" s="28"/>
      <c r="CY318" s="28"/>
      <c r="CZ318" s="28"/>
      <c r="DA318" s="28"/>
      <c r="DB318" s="28"/>
      <c r="DC318" s="28"/>
      <c r="DD318" s="28"/>
      <c r="DE318" s="28"/>
      <c r="DF318" s="28"/>
      <c r="DG318" s="28"/>
      <c r="DH318" s="28"/>
      <c r="DI318" s="28"/>
      <c r="DJ318" s="28"/>
      <c r="DK318" s="28"/>
      <c r="DL318" s="28"/>
      <c r="DM318" s="28"/>
      <c r="DN318" s="28"/>
      <c r="DO318" s="28"/>
      <c r="DP318" s="28"/>
      <c r="DQ318" s="28"/>
      <c r="DR318" s="28"/>
      <c r="DS318" s="28"/>
      <c r="DT318" s="28"/>
      <c r="DU318" s="28"/>
      <c r="DV318" s="28"/>
      <c r="DW318" s="28"/>
      <c r="DX318" s="28"/>
      <c r="DY318" s="28"/>
      <c r="DZ318" s="28"/>
      <c r="EA318" s="28"/>
      <c r="EB318" s="28"/>
      <c r="EC318" s="28"/>
      <c r="ED318" s="28"/>
      <c r="EE318" s="28"/>
      <c r="EF318" s="28"/>
      <c r="EG318" s="28"/>
      <c r="EH318" s="28"/>
      <c r="EI318" s="28"/>
      <c r="EJ318" s="28"/>
      <c r="EK318" s="28"/>
      <c r="EL318" s="28"/>
      <c r="EM318" s="28"/>
      <c r="EN318" s="28"/>
      <c r="EO318" s="28"/>
      <c r="EP318" s="28"/>
      <c r="EQ318" s="28"/>
      <c r="ER318" s="28"/>
      <c r="ES318" s="28"/>
      <c r="ET318" s="28"/>
      <c r="EU318" s="28"/>
      <c r="EV318" s="28"/>
      <c r="EW318" s="28"/>
      <c r="EX318" s="28"/>
      <c r="EY318" s="28"/>
      <c r="EZ318" s="28"/>
      <c r="FA318" s="28"/>
      <c r="FB318" s="28"/>
      <c r="FC318" s="28"/>
      <c r="FD318" s="28"/>
      <c r="FE318" s="28"/>
      <c r="FF318" s="28"/>
      <c r="FG318" s="28"/>
      <c r="FH318" s="28"/>
      <c r="FI318" s="28"/>
      <c r="FJ318" s="28"/>
      <c r="FK318" s="28"/>
      <c r="FL318" s="28"/>
      <c r="FM318" s="28"/>
      <c r="FN318" s="28"/>
      <c r="FO318" s="28"/>
      <c r="FP318" s="28"/>
      <c r="FQ318" s="28"/>
      <c r="FR318" s="28"/>
      <c r="FS318" s="28"/>
      <c r="FT318" s="28"/>
      <c r="FU318" s="28"/>
      <c r="FV318" s="28"/>
      <c r="FW318" s="28"/>
      <c r="FX318" s="28"/>
      <c r="FY318" s="28"/>
      <c r="FZ318" s="28"/>
      <c r="GA318" s="28"/>
      <c r="GB318" s="28"/>
      <c r="GC318" s="28"/>
      <c r="GD318" s="28"/>
      <c r="GE318" s="28"/>
      <c r="GF318" s="28"/>
      <c r="GG318" s="28"/>
      <c r="GH318" s="28"/>
      <c r="GI318" s="28"/>
      <c r="GJ318" s="28"/>
      <c r="GK318" s="28"/>
      <c r="GL318" s="28"/>
      <c r="GM318" s="28"/>
      <c r="GN318" s="28"/>
      <c r="GO318" s="28"/>
      <c r="GP318" s="28"/>
      <c r="GQ318" s="28"/>
      <c r="GR318" s="28"/>
      <c r="GS318" s="28"/>
      <c r="GT318" s="28"/>
      <c r="GU318" s="28"/>
      <c r="GV318" s="28"/>
      <c r="GW318" s="28"/>
      <c r="GX318" s="28"/>
      <c r="GY318" s="28"/>
      <c r="GZ318" s="28"/>
      <c r="HA318" s="28"/>
      <c r="HB318" s="28"/>
      <c r="HC318" s="28"/>
      <c r="HD318" s="28"/>
      <c r="HE318" s="28"/>
      <c r="HF318" s="28"/>
      <c r="HG318" s="28"/>
      <c r="HH318" s="28"/>
      <c r="HI318" s="28"/>
      <c r="HJ318" s="28"/>
      <c r="HK318" s="28"/>
      <c r="HL318" s="28"/>
      <c r="HM318" s="28"/>
      <c r="HN318" s="28"/>
      <c r="HO318" s="28"/>
      <c r="HP318" s="28"/>
      <c r="HQ318" s="28"/>
      <c r="HR318" s="28"/>
      <c r="HS318" s="28"/>
      <c r="HT318" s="28"/>
      <c r="HU318" s="28"/>
      <c r="HV318" s="28"/>
      <c r="HW318" s="28"/>
      <c r="HX318" s="28"/>
      <c r="HY318" s="28"/>
      <c r="HZ318" s="28"/>
      <c r="IA318" s="28"/>
      <c r="IB318" s="28"/>
      <c r="IC318" s="28"/>
      <c r="ID318" s="28"/>
      <c r="IE318" s="28"/>
      <c r="IF318" s="28"/>
      <c r="IG318" s="28"/>
      <c r="IH318" s="28"/>
      <c r="II318" s="28"/>
      <c r="IJ318" s="28"/>
      <c r="IK318" s="28"/>
      <c r="IL318" s="28"/>
      <c r="IM318" s="28"/>
      <c r="IN318" s="28"/>
      <c r="IO318" s="28"/>
      <c r="IP318" s="28"/>
      <c r="IQ318" s="28"/>
      <c r="IR318" s="28"/>
      <c r="IS318" s="28"/>
      <c r="IT318" s="28"/>
      <c r="IU318" s="28"/>
      <c r="IV318" s="28"/>
      <c r="IW318" s="28"/>
    </row>
    <row r="319" customFormat="false" ht="15" hidden="false" customHeight="false" outlineLevel="0" collapsed="false">
      <c r="A319" s="129"/>
      <c r="B319" s="109" t="n">
        <v>59900200</v>
      </c>
      <c r="C319" s="0" t="s">
        <v>220</v>
      </c>
      <c r="D319" s="100"/>
      <c r="E319" s="100"/>
      <c r="F319" s="110"/>
      <c r="G319" s="111"/>
      <c r="H319" s="111"/>
      <c r="I319" s="111"/>
      <c r="J319" s="111"/>
      <c r="K319" s="111"/>
      <c r="L319" s="111"/>
      <c r="M319" s="111"/>
      <c r="N319" s="111"/>
      <c r="O319" s="111"/>
      <c r="P319" s="111"/>
      <c r="Q319" s="111"/>
      <c r="R319" s="107"/>
      <c r="S319" s="107"/>
      <c r="T319" s="107"/>
    </row>
    <row r="320" customFormat="false" ht="15" hidden="false" customHeight="false" outlineLevel="0" collapsed="false">
      <c r="A320" s="117"/>
      <c r="B320" s="118"/>
      <c r="C320" s="96" t="s">
        <v>78</v>
      </c>
      <c r="D320" s="100" t="n">
        <v>0</v>
      </c>
      <c r="E320" s="100" t="n">
        <v>0</v>
      </c>
      <c r="F320" s="119" t="n">
        <v>0</v>
      </c>
      <c r="G320" s="119" t="n">
        <v>0</v>
      </c>
      <c r="H320" s="119" t="n">
        <v>0</v>
      </c>
      <c r="I320" s="119" t="n">
        <v>0</v>
      </c>
      <c r="J320" s="119" t="n">
        <v>0</v>
      </c>
      <c r="K320" s="119" t="n">
        <v>0</v>
      </c>
      <c r="L320" s="119" t="n">
        <v>0</v>
      </c>
      <c r="M320" s="119" t="n">
        <v>0</v>
      </c>
      <c r="N320" s="119" t="n">
        <v>0</v>
      </c>
      <c r="O320" s="119" t="n">
        <v>0</v>
      </c>
      <c r="P320" s="119" t="n">
        <v>0</v>
      </c>
      <c r="Q320" s="119" t="n">
        <v>0</v>
      </c>
      <c r="R320" s="81" t="n">
        <f aca="false">SUM(F320:Q320)</f>
        <v>0</v>
      </c>
      <c r="S320" s="120" t="n">
        <f aca="false">ROUND(R320*1.05,0)</f>
        <v>0</v>
      </c>
      <c r="T320" s="120" t="n">
        <f aca="false">ROUND(S320*1.05,0)</f>
        <v>0</v>
      </c>
      <c r="U320" s="96"/>
      <c r="V320" s="96"/>
      <c r="W320" s="96"/>
      <c r="X320" s="96"/>
      <c r="Y320" s="96"/>
      <c r="Z320" s="96"/>
      <c r="AA320" s="96"/>
      <c r="AB320" s="96"/>
      <c r="AC320" s="96"/>
      <c r="AD320" s="96"/>
      <c r="AE320" s="96"/>
      <c r="AF320" s="96"/>
      <c r="AG320" s="96"/>
      <c r="AH320" s="96"/>
      <c r="AI320" s="96"/>
      <c r="AJ320" s="96"/>
      <c r="AK320" s="96"/>
      <c r="AL320" s="96"/>
      <c r="AM320" s="96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  <c r="BX320" s="96"/>
      <c r="BY320" s="96"/>
      <c r="BZ320" s="96"/>
      <c r="CA320" s="96"/>
      <c r="CB320" s="96"/>
      <c r="CC320" s="96"/>
      <c r="CD320" s="96"/>
      <c r="CE320" s="96"/>
      <c r="CF320" s="96"/>
      <c r="CG320" s="96"/>
      <c r="CH320" s="96"/>
      <c r="CI320" s="96"/>
      <c r="CJ320" s="96"/>
      <c r="CK320" s="96"/>
      <c r="CL320" s="96"/>
      <c r="CM320" s="96"/>
      <c r="CN320" s="96"/>
      <c r="CO320" s="96"/>
      <c r="CP320" s="96"/>
      <c r="CQ320" s="96"/>
      <c r="CR320" s="96"/>
      <c r="CS320" s="96"/>
      <c r="CT320" s="96"/>
      <c r="CU320" s="96"/>
      <c r="CV320" s="96"/>
      <c r="CW320" s="96"/>
      <c r="CX320" s="96"/>
      <c r="CY320" s="96"/>
      <c r="CZ320" s="96"/>
      <c r="DA320" s="96"/>
      <c r="DB320" s="96"/>
      <c r="DC320" s="96"/>
      <c r="DD320" s="96"/>
      <c r="DE320" s="96"/>
      <c r="DF320" s="96"/>
      <c r="DG320" s="96"/>
      <c r="DH320" s="96"/>
      <c r="DI320" s="96"/>
      <c r="DJ320" s="96"/>
      <c r="DK320" s="96"/>
      <c r="DL320" s="96"/>
      <c r="DM320" s="96"/>
      <c r="DN320" s="96"/>
      <c r="DO320" s="96"/>
      <c r="DP320" s="96"/>
      <c r="DQ320" s="96"/>
      <c r="DR320" s="96"/>
      <c r="DS320" s="96"/>
      <c r="DT320" s="96"/>
      <c r="DU320" s="96"/>
      <c r="DV320" s="96"/>
      <c r="DW320" s="96"/>
      <c r="DX320" s="96"/>
      <c r="DY320" s="96"/>
      <c r="DZ320" s="96"/>
      <c r="EA320" s="96"/>
      <c r="EB320" s="96"/>
      <c r="EC320" s="96"/>
      <c r="ED320" s="96"/>
      <c r="EE320" s="96"/>
      <c r="EF320" s="96"/>
      <c r="EG320" s="96"/>
      <c r="EH320" s="96"/>
      <c r="EI320" s="96"/>
      <c r="EJ320" s="96"/>
      <c r="EK320" s="96"/>
      <c r="EL320" s="96"/>
      <c r="EM320" s="96"/>
      <c r="EN320" s="96"/>
      <c r="EO320" s="96"/>
      <c r="EP320" s="96"/>
      <c r="EQ320" s="96"/>
      <c r="ER320" s="96"/>
      <c r="ES320" s="96"/>
      <c r="ET320" s="96"/>
      <c r="EU320" s="96"/>
      <c r="EV320" s="96"/>
      <c r="EW320" s="96"/>
      <c r="EX320" s="96"/>
      <c r="EY320" s="96"/>
      <c r="EZ320" s="96"/>
      <c r="FA320" s="96"/>
      <c r="FB320" s="96"/>
      <c r="FC320" s="96"/>
      <c r="FD320" s="96"/>
      <c r="FE320" s="96"/>
      <c r="FF320" s="96"/>
      <c r="FG320" s="96"/>
      <c r="FH320" s="96"/>
      <c r="FI320" s="96"/>
      <c r="FJ320" s="96"/>
      <c r="FK320" s="96"/>
      <c r="FL320" s="96"/>
      <c r="FM320" s="96"/>
      <c r="FN320" s="96"/>
      <c r="FO320" s="96"/>
      <c r="FP320" s="96"/>
      <c r="FQ320" s="96"/>
      <c r="FR320" s="96"/>
      <c r="FS320" s="96"/>
      <c r="FT320" s="96"/>
      <c r="FU320" s="96"/>
      <c r="FV320" s="96"/>
      <c r="FW320" s="96"/>
      <c r="FX320" s="96"/>
      <c r="FY320" s="96"/>
      <c r="FZ320" s="96"/>
      <c r="GA320" s="96"/>
      <c r="GB320" s="96"/>
      <c r="GC320" s="96"/>
      <c r="GD320" s="96"/>
      <c r="GE320" s="96"/>
      <c r="GF320" s="96"/>
      <c r="GG320" s="96"/>
      <c r="GH320" s="96"/>
      <c r="GI320" s="96"/>
      <c r="GJ320" s="96"/>
      <c r="GK320" s="96"/>
      <c r="GL320" s="96"/>
      <c r="GM320" s="96"/>
      <c r="GN320" s="96"/>
      <c r="GO320" s="96"/>
      <c r="GP320" s="96"/>
      <c r="GQ320" s="96"/>
      <c r="GR320" s="96"/>
      <c r="GS320" s="96"/>
      <c r="GT320" s="96"/>
      <c r="GU320" s="96"/>
      <c r="GV320" s="96"/>
      <c r="GW320" s="96"/>
      <c r="GX320" s="96"/>
      <c r="GY320" s="96"/>
      <c r="GZ320" s="96"/>
      <c r="HA320" s="96"/>
      <c r="HB320" s="96"/>
      <c r="HC320" s="96"/>
      <c r="HD320" s="96"/>
      <c r="HE320" s="96"/>
      <c r="HF320" s="96"/>
      <c r="HG320" s="96"/>
      <c r="HH320" s="96"/>
      <c r="HI320" s="96"/>
      <c r="HJ320" s="96"/>
      <c r="HK320" s="96"/>
      <c r="HL320" s="96"/>
      <c r="HM320" s="96"/>
      <c r="HN320" s="96"/>
      <c r="HO320" s="96"/>
      <c r="HP320" s="96"/>
      <c r="HQ320" s="96"/>
      <c r="HR320" s="96"/>
      <c r="HS320" s="96"/>
      <c r="HT320" s="96"/>
      <c r="HU320" s="96"/>
      <c r="HV320" s="96"/>
      <c r="HW320" s="96"/>
      <c r="HX320" s="96"/>
      <c r="HY320" s="96"/>
      <c r="HZ320" s="96"/>
      <c r="IA320" s="96"/>
      <c r="IB320" s="96"/>
      <c r="IC320" s="96"/>
      <c r="ID320" s="96"/>
      <c r="IE320" s="96"/>
      <c r="IF320" s="96"/>
      <c r="IG320" s="96"/>
      <c r="IH320" s="96"/>
      <c r="II320" s="96"/>
      <c r="IJ320" s="96"/>
      <c r="IK320" s="96"/>
      <c r="IL320" s="96"/>
      <c r="IM320" s="96"/>
      <c r="IN320" s="96"/>
      <c r="IO320" s="96"/>
      <c r="IP320" s="96"/>
      <c r="IQ320" s="96"/>
      <c r="IR320" s="96"/>
      <c r="IS320" s="96"/>
      <c r="IT320" s="96"/>
      <c r="IU320" s="96"/>
      <c r="IV320" s="96"/>
      <c r="IW320" s="96"/>
    </row>
    <row r="321" customFormat="false" ht="15" hidden="false" customHeight="false" outlineLevel="0" collapsed="false">
      <c r="A321" s="117"/>
      <c r="B321" s="118"/>
      <c r="C321" s="96" t="s">
        <v>78</v>
      </c>
      <c r="D321" s="121" t="n">
        <v>0</v>
      </c>
      <c r="E321" s="121" t="n">
        <v>0</v>
      </c>
      <c r="F321" s="122" t="n">
        <v>0</v>
      </c>
      <c r="G321" s="122" t="n">
        <v>0</v>
      </c>
      <c r="H321" s="122" t="n">
        <v>0</v>
      </c>
      <c r="I321" s="122" t="n">
        <v>0</v>
      </c>
      <c r="J321" s="122" t="n">
        <v>0</v>
      </c>
      <c r="K321" s="122" t="n">
        <v>0</v>
      </c>
      <c r="L321" s="122" t="n">
        <v>0</v>
      </c>
      <c r="M321" s="122" t="n">
        <v>0</v>
      </c>
      <c r="N321" s="122" t="n">
        <v>0</v>
      </c>
      <c r="O321" s="122" t="n">
        <v>0</v>
      </c>
      <c r="P321" s="122" t="n">
        <v>0</v>
      </c>
      <c r="Q321" s="122" t="n">
        <v>0</v>
      </c>
      <c r="R321" s="123" t="n">
        <f aca="false">SUM(F321:Q321)</f>
        <v>0</v>
      </c>
      <c r="S321" s="133" t="n">
        <f aca="false">ROUND(R321*1.05,0)</f>
        <v>0</v>
      </c>
      <c r="T321" s="133" t="n">
        <f aca="false">ROUND(S321*1.05,0)</f>
        <v>0</v>
      </c>
      <c r="U321" s="96"/>
      <c r="V321" s="96"/>
      <c r="W321" s="96"/>
      <c r="X321" s="96"/>
      <c r="Y321" s="96"/>
      <c r="Z321" s="96"/>
      <c r="AA321" s="96"/>
      <c r="AB321" s="96"/>
      <c r="AC321" s="96"/>
      <c r="AD321" s="96"/>
      <c r="AE321" s="96"/>
      <c r="AF321" s="96"/>
      <c r="AG321" s="96"/>
      <c r="AH321" s="96"/>
      <c r="AI321" s="96"/>
      <c r="AJ321" s="96"/>
      <c r="AK321" s="96"/>
      <c r="AL321" s="96"/>
      <c r="AM321" s="96"/>
      <c r="AN321" s="96"/>
      <c r="AO321" s="96"/>
      <c r="AP321" s="96"/>
      <c r="AQ321" s="96"/>
      <c r="AR321" s="96"/>
      <c r="AS321" s="96"/>
      <c r="AT321" s="96"/>
      <c r="AU321" s="96"/>
      <c r="AV321" s="96"/>
      <c r="AW321" s="96"/>
      <c r="AX321" s="96"/>
      <c r="AY321" s="96"/>
      <c r="AZ321" s="96"/>
      <c r="BA321" s="96"/>
      <c r="BB321" s="96"/>
      <c r="BC321" s="96"/>
      <c r="BD321" s="96"/>
      <c r="BE321" s="96"/>
      <c r="BF321" s="96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6"/>
      <c r="BS321" s="96"/>
      <c r="BT321" s="96"/>
      <c r="BU321" s="96"/>
      <c r="BV321" s="96"/>
      <c r="BW321" s="96"/>
      <c r="BX321" s="96"/>
      <c r="BY321" s="96"/>
      <c r="BZ321" s="96"/>
      <c r="CA321" s="96"/>
      <c r="CB321" s="96"/>
      <c r="CC321" s="96"/>
      <c r="CD321" s="96"/>
      <c r="CE321" s="96"/>
      <c r="CF321" s="96"/>
      <c r="CG321" s="96"/>
      <c r="CH321" s="96"/>
      <c r="CI321" s="96"/>
      <c r="CJ321" s="96"/>
      <c r="CK321" s="96"/>
      <c r="CL321" s="96"/>
      <c r="CM321" s="96"/>
      <c r="CN321" s="96"/>
      <c r="CO321" s="96"/>
      <c r="CP321" s="96"/>
      <c r="CQ321" s="96"/>
      <c r="CR321" s="96"/>
      <c r="CS321" s="96"/>
      <c r="CT321" s="96"/>
      <c r="CU321" s="96"/>
      <c r="CV321" s="96"/>
      <c r="CW321" s="96"/>
      <c r="CX321" s="96"/>
      <c r="CY321" s="96"/>
      <c r="CZ321" s="96"/>
      <c r="DA321" s="96"/>
      <c r="DB321" s="96"/>
      <c r="DC321" s="96"/>
      <c r="DD321" s="96"/>
      <c r="DE321" s="96"/>
      <c r="DF321" s="96"/>
      <c r="DG321" s="96"/>
      <c r="DH321" s="96"/>
      <c r="DI321" s="96"/>
      <c r="DJ321" s="96"/>
      <c r="DK321" s="96"/>
      <c r="DL321" s="96"/>
      <c r="DM321" s="96"/>
      <c r="DN321" s="96"/>
      <c r="DO321" s="96"/>
      <c r="DP321" s="96"/>
      <c r="DQ321" s="96"/>
      <c r="DR321" s="96"/>
      <c r="DS321" s="96"/>
      <c r="DT321" s="96"/>
      <c r="DU321" s="96"/>
      <c r="DV321" s="96"/>
      <c r="DW321" s="96"/>
      <c r="DX321" s="96"/>
      <c r="DY321" s="96"/>
      <c r="DZ321" s="96"/>
      <c r="EA321" s="96"/>
      <c r="EB321" s="96"/>
      <c r="EC321" s="96"/>
      <c r="ED321" s="96"/>
      <c r="EE321" s="96"/>
      <c r="EF321" s="96"/>
      <c r="EG321" s="96"/>
      <c r="EH321" s="96"/>
      <c r="EI321" s="96"/>
      <c r="EJ321" s="96"/>
      <c r="EK321" s="96"/>
      <c r="EL321" s="96"/>
      <c r="EM321" s="96"/>
      <c r="EN321" s="96"/>
      <c r="EO321" s="96"/>
      <c r="EP321" s="96"/>
      <c r="EQ321" s="96"/>
      <c r="ER321" s="96"/>
      <c r="ES321" s="96"/>
      <c r="ET321" s="96"/>
      <c r="EU321" s="96"/>
      <c r="EV321" s="96"/>
      <c r="EW321" s="96"/>
      <c r="EX321" s="96"/>
      <c r="EY321" s="96"/>
      <c r="EZ321" s="96"/>
      <c r="FA321" s="96"/>
      <c r="FB321" s="96"/>
      <c r="FC321" s="96"/>
      <c r="FD321" s="96"/>
      <c r="FE321" s="96"/>
      <c r="FF321" s="96"/>
      <c r="FG321" s="96"/>
      <c r="FH321" s="96"/>
      <c r="FI321" s="96"/>
      <c r="FJ321" s="96"/>
      <c r="FK321" s="96"/>
      <c r="FL321" s="96"/>
      <c r="FM321" s="96"/>
      <c r="FN321" s="96"/>
      <c r="FO321" s="96"/>
      <c r="FP321" s="96"/>
      <c r="FQ321" s="96"/>
      <c r="FR321" s="96"/>
      <c r="FS321" s="96"/>
      <c r="FT321" s="96"/>
      <c r="FU321" s="96"/>
      <c r="FV321" s="96"/>
      <c r="FW321" s="96"/>
      <c r="FX321" s="96"/>
      <c r="FY321" s="96"/>
      <c r="FZ321" s="96"/>
      <c r="GA321" s="96"/>
      <c r="GB321" s="96"/>
      <c r="GC321" s="96"/>
      <c r="GD321" s="96"/>
      <c r="GE321" s="96"/>
      <c r="GF321" s="96"/>
      <c r="GG321" s="96"/>
      <c r="GH321" s="96"/>
      <c r="GI321" s="96"/>
      <c r="GJ321" s="96"/>
      <c r="GK321" s="96"/>
      <c r="GL321" s="96"/>
      <c r="GM321" s="96"/>
      <c r="GN321" s="96"/>
      <c r="GO321" s="96"/>
      <c r="GP321" s="96"/>
      <c r="GQ321" s="96"/>
      <c r="GR321" s="96"/>
      <c r="GS321" s="96"/>
      <c r="GT321" s="96"/>
      <c r="GU321" s="96"/>
      <c r="GV321" s="96"/>
      <c r="GW321" s="96"/>
      <c r="GX321" s="96"/>
      <c r="GY321" s="96"/>
      <c r="GZ321" s="96"/>
      <c r="HA321" s="96"/>
      <c r="HB321" s="96"/>
      <c r="HC321" s="96"/>
      <c r="HD321" s="96"/>
      <c r="HE321" s="96"/>
      <c r="HF321" s="96"/>
      <c r="HG321" s="96"/>
      <c r="HH321" s="96"/>
      <c r="HI321" s="96"/>
      <c r="HJ321" s="96"/>
      <c r="HK321" s="96"/>
      <c r="HL321" s="96"/>
      <c r="HM321" s="96"/>
      <c r="HN321" s="96"/>
      <c r="HO321" s="96"/>
      <c r="HP321" s="96"/>
      <c r="HQ321" s="96"/>
      <c r="HR321" s="96"/>
      <c r="HS321" s="96"/>
      <c r="HT321" s="96"/>
      <c r="HU321" s="96"/>
      <c r="HV321" s="96"/>
      <c r="HW321" s="96"/>
      <c r="HX321" s="96"/>
      <c r="HY321" s="96"/>
      <c r="HZ321" s="96"/>
      <c r="IA321" s="96"/>
      <c r="IB321" s="96"/>
      <c r="IC321" s="96"/>
      <c r="ID321" s="96"/>
      <c r="IE321" s="96"/>
      <c r="IF321" s="96"/>
      <c r="IG321" s="96"/>
      <c r="IH321" s="96"/>
      <c r="II321" s="96"/>
      <c r="IJ321" s="96"/>
      <c r="IK321" s="96"/>
      <c r="IL321" s="96"/>
      <c r="IM321" s="96"/>
      <c r="IN321" s="96"/>
      <c r="IO321" s="96"/>
      <c r="IP321" s="96"/>
      <c r="IQ321" s="96"/>
      <c r="IR321" s="96"/>
      <c r="IS321" s="96"/>
      <c r="IT321" s="96"/>
      <c r="IU321" s="96"/>
      <c r="IV321" s="96"/>
      <c r="IW321" s="96"/>
    </row>
    <row r="322" customFormat="false" ht="15" hidden="false" customHeight="false" outlineLevel="0" collapsed="false">
      <c r="A322" s="124"/>
      <c r="B322" s="125"/>
      <c r="C322" s="28" t="s">
        <v>66</v>
      </c>
      <c r="D322" s="134" t="n">
        <f aca="false">SUM(D320:D321)</f>
        <v>0</v>
      </c>
      <c r="E322" s="134" t="n">
        <f aca="false">SUM(E320:E321)</f>
        <v>0</v>
      </c>
      <c r="F322" s="28" t="n">
        <f aca="false">SUM(F320:F321)</f>
        <v>0</v>
      </c>
      <c r="G322" s="28" t="n">
        <f aca="false">SUM(G320:G321)</f>
        <v>0</v>
      </c>
      <c r="H322" s="28" t="n">
        <f aca="false">SUM(H320:H321)</f>
        <v>0</v>
      </c>
      <c r="I322" s="28" t="n">
        <f aca="false">SUM(I320:I321)</f>
        <v>0</v>
      </c>
      <c r="J322" s="28" t="n">
        <f aca="false">SUM(J320:J321)</f>
        <v>0</v>
      </c>
      <c r="K322" s="28" t="n">
        <f aca="false">SUM(K320:K321)</f>
        <v>0</v>
      </c>
      <c r="L322" s="28" t="n">
        <f aca="false">SUM(L320:L321)</f>
        <v>0</v>
      </c>
      <c r="M322" s="28" t="n">
        <f aca="false">SUM(M320:M321)</f>
        <v>0</v>
      </c>
      <c r="N322" s="28" t="n">
        <f aca="false">SUM(N320:N321)</f>
        <v>0</v>
      </c>
      <c r="O322" s="28" t="n">
        <f aca="false">SUM(O320:O321)</f>
        <v>0</v>
      </c>
      <c r="P322" s="28" t="n">
        <f aca="false">SUM(P320:P321)</f>
        <v>0</v>
      </c>
      <c r="Q322" s="28" t="n">
        <f aca="false">SUM(Q320:Q321)</f>
        <v>0</v>
      </c>
      <c r="R322" s="135" t="n">
        <f aca="false">SUM(F322:Q322)</f>
        <v>0</v>
      </c>
      <c r="S322" s="135" t="n">
        <f aca="false">SUM(S320:S321)</f>
        <v>0</v>
      </c>
      <c r="T322" s="135" t="n">
        <f aca="false">SUM(T320:T321)</f>
        <v>0</v>
      </c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  <c r="BL322" s="28"/>
      <c r="BM322" s="28"/>
      <c r="BN322" s="28"/>
      <c r="BO322" s="28"/>
      <c r="BP322" s="28"/>
      <c r="BQ322" s="28"/>
      <c r="BR322" s="28"/>
      <c r="BS322" s="28"/>
      <c r="BT322" s="28"/>
      <c r="BU322" s="28"/>
      <c r="BV322" s="28"/>
      <c r="BW322" s="28"/>
      <c r="BX322" s="28"/>
      <c r="BY322" s="28"/>
      <c r="BZ322" s="28"/>
      <c r="CA322" s="28"/>
      <c r="CB322" s="28"/>
      <c r="CC322" s="28"/>
      <c r="CD322" s="28"/>
      <c r="CE322" s="28"/>
      <c r="CF322" s="28"/>
      <c r="CG322" s="28"/>
      <c r="CH322" s="28"/>
      <c r="CI322" s="28"/>
      <c r="CJ322" s="28"/>
      <c r="CK322" s="28"/>
      <c r="CL322" s="28"/>
      <c r="CM322" s="28"/>
      <c r="CN322" s="28"/>
      <c r="CO322" s="28"/>
      <c r="CP322" s="28"/>
      <c r="CQ322" s="28"/>
      <c r="CR322" s="28"/>
      <c r="CS322" s="28"/>
      <c r="CT322" s="28"/>
      <c r="CU322" s="28"/>
      <c r="CV322" s="28"/>
      <c r="CW322" s="28"/>
      <c r="CX322" s="28"/>
      <c r="CY322" s="28"/>
      <c r="CZ322" s="28"/>
      <c r="DA322" s="28"/>
      <c r="DB322" s="28"/>
      <c r="DC322" s="28"/>
      <c r="DD322" s="28"/>
      <c r="DE322" s="28"/>
      <c r="DF322" s="28"/>
      <c r="DG322" s="28"/>
      <c r="DH322" s="28"/>
      <c r="DI322" s="28"/>
      <c r="DJ322" s="28"/>
      <c r="DK322" s="28"/>
      <c r="DL322" s="28"/>
      <c r="DM322" s="28"/>
      <c r="DN322" s="28"/>
      <c r="DO322" s="28"/>
      <c r="DP322" s="28"/>
      <c r="DQ322" s="28"/>
      <c r="DR322" s="28"/>
      <c r="DS322" s="28"/>
      <c r="DT322" s="28"/>
      <c r="DU322" s="28"/>
      <c r="DV322" s="28"/>
      <c r="DW322" s="28"/>
      <c r="DX322" s="28"/>
      <c r="DY322" s="28"/>
      <c r="DZ322" s="28"/>
      <c r="EA322" s="28"/>
      <c r="EB322" s="28"/>
      <c r="EC322" s="28"/>
      <c r="ED322" s="28"/>
      <c r="EE322" s="28"/>
      <c r="EF322" s="28"/>
      <c r="EG322" s="28"/>
      <c r="EH322" s="28"/>
      <c r="EI322" s="28"/>
      <c r="EJ322" s="28"/>
      <c r="EK322" s="28"/>
      <c r="EL322" s="28"/>
      <c r="EM322" s="28"/>
      <c r="EN322" s="28"/>
      <c r="EO322" s="28"/>
      <c r="EP322" s="28"/>
      <c r="EQ322" s="28"/>
      <c r="ER322" s="28"/>
      <c r="ES322" s="28"/>
      <c r="ET322" s="28"/>
      <c r="EU322" s="28"/>
      <c r="EV322" s="28"/>
      <c r="EW322" s="28"/>
      <c r="EX322" s="28"/>
      <c r="EY322" s="28"/>
      <c r="EZ322" s="28"/>
      <c r="FA322" s="28"/>
      <c r="FB322" s="28"/>
      <c r="FC322" s="28"/>
      <c r="FD322" s="28"/>
      <c r="FE322" s="28"/>
      <c r="FF322" s="28"/>
      <c r="FG322" s="28"/>
      <c r="FH322" s="28"/>
      <c r="FI322" s="28"/>
      <c r="FJ322" s="28"/>
      <c r="FK322" s="28"/>
      <c r="FL322" s="28"/>
      <c r="FM322" s="28"/>
      <c r="FN322" s="28"/>
      <c r="FO322" s="28"/>
      <c r="FP322" s="28"/>
      <c r="FQ322" s="28"/>
      <c r="FR322" s="28"/>
      <c r="FS322" s="28"/>
      <c r="FT322" s="28"/>
      <c r="FU322" s="28"/>
      <c r="FV322" s="28"/>
      <c r="FW322" s="28"/>
      <c r="FX322" s="28"/>
      <c r="FY322" s="28"/>
      <c r="FZ322" s="28"/>
      <c r="GA322" s="28"/>
      <c r="GB322" s="28"/>
      <c r="GC322" s="28"/>
      <c r="GD322" s="28"/>
      <c r="GE322" s="28"/>
      <c r="GF322" s="28"/>
      <c r="GG322" s="28"/>
      <c r="GH322" s="28"/>
      <c r="GI322" s="28"/>
      <c r="GJ322" s="28"/>
      <c r="GK322" s="28"/>
      <c r="GL322" s="28"/>
      <c r="GM322" s="28"/>
      <c r="GN322" s="28"/>
      <c r="GO322" s="28"/>
      <c r="GP322" s="28"/>
      <c r="GQ322" s="28"/>
      <c r="GR322" s="28"/>
      <c r="GS322" s="28"/>
      <c r="GT322" s="28"/>
      <c r="GU322" s="28"/>
      <c r="GV322" s="28"/>
      <c r="GW322" s="28"/>
      <c r="GX322" s="28"/>
      <c r="GY322" s="28"/>
      <c r="GZ322" s="28"/>
      <c r="HA322" s="28"/>
      <c r="HB322" s="28"/>
      <c r="HC322" s="28"/>
      <c r="HD322" s="28"/>
      <c r="HE322" s="28"/>
      <c r="HF322" s="28"/>
      <c r="HG322" s="28"/>
      <c r="HH322" s="28"/>
      <c r="HI322" s="28"/>
      <c r="HJ322" s="28"/>
      <c r="HK322" s="28"/>
      <c r="HL322" s="28"/>
      <c r="HM322" s="28"/>
      <c r="HN322" s="28"/>
      <c r="HO322" s="28"/>
      <c r="HP322" s="28"/>
      <c r="HQ322" s="28"/>
      <c r="HR322" s="28"/>
      <c r="HS322" s="28"/>
      <c r="HT322" s="28"/>
      <c r="HU322" s="28"/>
      <c r="HV322" s="28"/>
      <c r="HW322" s="28"/>
      <c r="HX322" s="28"/>
      <c r="HY322" s="28"/>
      <c r="HZ322" s="28"/>
      <c r="IA322" s="28"/>
      <c r="IB322" s="28"/>
      <c r="IC322" s="28"/>
      <c r="ID322" s="28"/>
      <c r="IE322" s="28"/>
      <c r="IF322" s="28"/>
      <c r="IG322" s="28"/>
      <c r="IH322" s="28"/>
      <c r="II322" s="28"/>
      <c r="IJ322" s="28"/>
      <c r="IK322" s="28"/>
      <c r="IL322" s="28"/>
      <c r="IM322" s="28"/>
      <c r="IN322" s="28"/>
      <c r="IO322" s="28"/>
      <c r="IP322" s="28"/>
      <c r="IQ322" s="28"/>
      <c r="IR322" s="28"/>
      <c r="IS322" s="28"/>
      <c r="IT322" s="28"/>
      <c r="IU322" s="28"/>
      <c r="IV322" s="28"/>
      <c r="IW322" s="28"/>
    </row>
    <row r="323" customFormat="false" ht="15" hidden="false" customHeight="false" outlineLevel="0" collapsed="false">
      <c r="A323" s="129"/>
      <c r="B323" s="109" t="n">
        <v>59900300</v>
      </c>
      <c r="C323" s="0" t="s">
        <v>221</v>
      </c>
      <c r="D323" s="100"/>
      <c r="E323" s="100"/>
      <c r="F323" s="110"/>
      <c r="G323" s="111"/>
      <c r="H323" s="111"/>
      <c r="I323" s="111"/>
      <c r="J323" s="111"/>
      <c r="K323" s="111"/>
      <c r="L323" s="111"/>
      <c r="M323" s="111"/>
      <c r="N323" s="111"/>
      <c r="O323" s="111"/>
      <c r="P323" s="111"/>
      <c r="Q323" s="111"/>
      <c r="R323" s="107"/>
      <c r="S323" s="107"/>
      <c r="T323" s="107"/>
    </row>
    <row r="324" customFormat="false" ht="15" hidden="false" customHeight="false" outlineLevel="0" collapsed="false">
      <c r="A324" s="117"/>
      <c r="B324" s="118"/>
      <c r="C324" s="96" t="s">
        <v>78</v>
      </c>
      <c r="D324" s="100" t="n">
        <v>0</v>
      </c>
      <c r="E324" s="100" t="n">
        <v>0</v>
      </c>
      <c r="F324" s="119" t="n">
        <v>0</v>
      </c>
      <c r="G324" s="119" t="n">
        <v>0</v>
      </c>
      <c r="H324" s="119" t="n">
        <v>0</v>
      </c>
      <c r="I324" s="119" t="n">
        <v>0</v>
      </c>
      <c r="J324" s="119" t="n">
        <v>0</v>
      </c>
      <c r="K324" s="119" t="n">
        <v>0</v>
      </c>
      <c r="L324" s="119" t="n">
        <v>0</v>
      </c>
      <c r="M324" s="119" t="n">
        <v>0</v>
      </c>
      <c r="N324" s="119" t="n">
        <v>0</v>
      </c>
      <c r="O324" s="119" t="n">
        <v>0</v>
      </c>
      <c r="P324" s="119" t="n">
        <v>0</v>
      </c>
      <c r="Q324" s="119" t="n">
        <v>0</v>
      </c>
      <c r="R324" s="81" t="n">
        <f aca="false">SUM(F324:Q324)</f>
        <v>0</v>
      </c>
      <c r="S324" s="120" t="n">
        <f aca="false">ROUND(R324*1.05,0)</f>
        <v>0</v>
      </c>
      <c r="T324" s="120" t="n">
        <f aca="false">ROUND(S324*1.05,0)</f>
        <v>0</v>
      </c>
      <c r="U324" s="96"/>
      <c r="V324" s="96"/>
      <c r="W324" s="96"/>
      <c r="X324" s="96"/>
      <c r="Y324" s="96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6"/>
      <c r="AM324" s="96"/>
      <c r="AN324" s="96"/>
      <c r="AO324" s="96"/>
      <c r="AP324" s="96"/>
      <c r="AQ324" s="96"/>
      <c r="AR324" s="96"/>
      <c r="AS324" s="96"/>
      <c r="AT324" s="96"/>
      <c r="AU324" s="96"/>
      <c r="AV324" s="96"/>
      <c r="AW324" s="96"/>
      <c r="AX324" s="96"/>
      <c r="AY324" s="96"/>
      <c r="AZ324" s="96"/>
      <c r="BA324" s="96"/>
      <c r="BB324" s="96"/>
      <c r="BC324" s="96"/>
      <c r="BD324" s="96"/>
      <c r="BE324" s="96"/>
      <c r="BF324" s="96"/>
      <c r="BG324" s="96"/>
      <c r="BH324" s="96"/>
      <c r="BI324" s="96"/>
      <c r="BJ324" s="96"/>
      <c r="BK324" s="96"/>
      <c r="BL324" s="96"/>
      <c r="BM324" s="96"/>
      <c r="BN324" s="96"/>
      <c r="BO324" s="96"/>
      <c r="BP324" s="96"/>
      <c r="BQ324" s="96"/>
      <c r="BR324" s="96"/>
      <c r="BS324" s="96"/>
      <c r="BT324" s="96"/>
      <c r="BU324" s="96"/>
      <c r="BV324" s="96"/>
      <c r="BW324" s="96"/>
      <c r="BX324" s="96"/>
      <c r="BY324" s="96"/>
      <c r="BZ324" s="96"/>
      <c r="CA324" s="96"/>
      <c r="CB324" s="96"/>
      <c r="CC324" s="96"/>
      <c r="CD324" s="96"/>
      <c r="CE324" s="96"/>
      <c r="CF324" s="96"/>
      <c r="CG324" s="96"/>
      <c r="CH324" s="96"/>
      <c r="CI324" s="96"/>
      <c r="CJ324" s="96"/>
      <c r="CK324" s="96"/>
      <c r="CL324" s="96"/>
      <c r="CM324" s="96"/>
      <c r="CN324" s="96"/>
      <c r="CO324" s="96"/>
      <c r="CP324" s="96"/>
      <c r="CQ324" s="96"/>
      <c r="CR324" s="96"/>
      <c r="CS324" s="96"/>
      <c r="CT324" s="96"/>
      <c r="CU324" s="96"/>
      <c r="CV324" s="96"/>
      <c r="CW324" s="96"/>
      <c r="CX324" s="96"/>
      <c r="CY324" s="96"/>
      <c r="CZ324" s="96"/>
      <c r="DA324" s="96"/>
      <c r="DB324" s="96"/>
      <c r="DC324" s="96"/>
      <c r="DD324" s="96"/>
      <c r="DE324" s="96"/>
      <c r="DF324" s="96"/>
      <c r="DG324" s="96"/>
      <c r="DH324" s="96"/>
      <c r="DI324" s="96"/>
      <c r="DJ324" s="96"/>
      <c r="DK324" s="96"/>
      <c r="DL324" s="96"/>
      <c r="DM324" s="96"/>
      <c r="DN324" s="96"/>
      <c r="DO324" s="96"/>
      <c r="DP324" s="96"/>
      <c r="DQ324" s="96"/>
      <c r="DR324" s="96"/>
      <c r="DS324" s="96"/>
      <c r="DT324" s="96"/>
      <c r="DU324" s="96"/>
      <c r="DV324" s="96"/>
      <c r="DW324" s="96"/>
      <c r="DX324" s="96"/>
      <c r="DY324" s="96"/>
      <c r="DZ324" s="96"/>
      <c r="EA324" s="96"/>
      <c r="EB324" s="96"/>
      <c r="EC324" s="96"/>
      <c r="ED324" s="96"/>
      <c r="EE324" s="96"/>
      <c r="EF324" s="96"/>
      <c r="EG324" s="96"/>
      <c r="EH324" s="96"/>
      <c r="EI324" s="96"/>
      <c r="EJ324" s="96"/>
      <c r="EK324" s="96"/>
      <c r="EL324" s="96"/>
      <c r="EM324" s="96"/>
      <c r="EN324" s="96"/>
      <c r="EO324" s="96"/>
      <c r="EP324" s="96"/>
      <c r="EQ324" s="96"/>
      <c r="ER324" s="96"/>
      <c r="ES324" s="96"/>
      <c r="ET324" s="96"/>
      <c r="EU324" s="96"/>
      <c r="EV324" s="96"/>
      <c r="EW324" s="96"/>
      <c r="EX324" s="96"/>
      <c r="EY324" s="96"/>
      <c r="EZ324" s="96"/>
      <c r="FA324" s="96"/>
      <c r="FB324" s="96"/>
      <c r="FC324" s="96"/>
      <c r="FD324" s="96"/>
      <c r="FE324" s="96"/>
      <c r="FF324" s="96"/>
      <c r="FG324" s="96"/>
      <c r="FH324" s="96"/>
      <c r="FI324" s="96"/>
      <c r="FJ324" s="96"/>
      <c r="FK324" s="96"/>
      <c r="FL324" s="96"/>
      <c r="FM324" s="96"/>
      <c r="FN324" s="96"/>
      <c r="FO324" s="96"/>
      <c r="FP324" s="96"/>
      <c r="FQ324" s="96"/>
      <c r="FR324" s="96"/>
      <c r="FS324" s="96"/>
      <c r="FT324" s="96"/>
      <c r="FU324" s="96"/>
      <c r="FV324" s="96"/>
      <c r="FW324" s="96"/>
      <c r="FX324" s="96"/>
      <c r="FY324" s="96"/>
      <c r="FZ324" s="96"/>
      <c r="GA324" s="96"/>
      <c r="GB324" s="96"/>
      <c r="GC324" s="96"/>
      <c r="GD324" s="96"/>
      <c r="GE324" s="96"/>
      <c r="GF324" s="96"/>
      <c r="GG324" s="96"/>
      <c r="GH324" s="96"/>
      <c r="GI324" s="96"/>
      <c r="GJ324" s="96"/>
      <c r="GK324" s="96"/>
      <c r="GL324" s="96"/>
      <c r="GM324" s="96"/>
      <c r="GN324" s="96"/>
      <c r="GO324" s="96"/>
      <c r="GP324" s="96"/>
      <c r="GQ324" s="96"/>
      <c r="GR324" s="96"/>
      <c r="GS324" s="96"/>
      <c r="GT324" s="96"/>
      <c r="GU324" s="96"/>
      <c r="GV324" s="96"/>
      <c r="GW324" s="96"/>
      <c r="GX324" s="96"/>
      <c r="GY324" s="96"/>
      <c r="GZ324" s="96"/>
      <c r="HA324" s="96"/>
      <c r="HB324" s="96"/>
      <c r="HC324" s="96"/>
      <c r="HD324" s="96"/>
      <c r="HE324" s="96"/>
      <c r="HF324" s="96"/>
      <c r="HG324" s="96"/>
      <c r="HH324" s="96"/>
      <c r="HI324" s="96"/>
      <c r="HJ324" s="96"/>
      <c r="HK324" s="96"/>
      <c r="HL324" s="96"/>
      <c r="HM324" s="96"/>
      <c r="HN324" s="96"/>
      <c r="HO324" s="96"/>
      <c r="HP324" s="96"/>
      <c r="HQ324" s="96"/>
      <c r="HR324" s="96"/>
      <c r="HS324" s="96"/>
      <c r="HT324" s="96"/>
      <c r="HU324" s="96"/>
      <c r="HV324" s="96"/>
      <c r="HW324" s="96"/>
      <c r="HX324" s="96"/>
      <c r="HY324" s="96"/>
      <c r="HZ324" s="96"/>
      <c r="IA324" s="96"/>
      <c r="IB324" s="96"/>
      <c r="IC324" s="96"/>
      <c r="ID324" s="96"/>
      <c r="IE324" s="96"/>
      <c r="IF324" s="96"/>
      <c r="IG324" s="96"/>
      <c r="IH324" s="96"/>
      <c r="II324" s="96"/>
      <c r="IJ324" s="96"/>
      <c r="IK324" s="96"/>
      <c r="IL324" s="96"/>
      <c r="IM324" s="96"/>
      <c r="IN324" s="96"/>
      <c r="IO324" s="96"/>
      <c r="IP324" s="96"/>
      <c r="IQ324" s="96"/>
      <c r="IR324" s="96"/>
      <c r="IS324" s="96"/>
      <c r="IT324" s="96"/>
      <c r="IU324" s="96"/>
      <c r="IV324" s="96"/>
      <c r="IW324" s="96"/>
    </row>
    <row r="325" customFormat="false" ht="15" hidden="false" customHeight="false" outlineLevel="0" collapsed="false">
      <c r="A325" s="117"/>
      <c r="B325" s="118"/>
      <c r="C325" s="96" t="s">
        <v>78</v>
      </c>
      <c r="D325" s="121" t="n">
        <v>0</v>
      </c>
      <c r="E325" s="121" t="n">
        <v>0</v>
      </c>
      <c r="F325" s="122" t="n">
        <v>0</v>
      </c>
      <c r="G325" s="122" t="n">
        <v>0</v>
      </c>
      <c r="H325" s="122" t="n">
        <v>0</v>
      </c>
      <c r="I325" s="122" t="n">
        <v>0</v>
      </c>
      <c r="J325" s="122" t="n">
        <v>0</v>
      </c>
      <c r="K325" s="122" t="n">
        <v>0</v>
      </c>
      <c r="L325" s="122" t="n">
        <v>0</v>
      </c>
      <c r="M325" s="122" t="n">
        <v>0</v>
      </c>
      <c r="N325" s="122" t="n">
        <v>0</v>
      </c>
      <c r="O325" s="122" t="n">
        <v>0</v>
      </c>
      <c r="P325" s="122" t="n">
        <v>0</v>
      </c>
      <c r="Q325" s="122" t="n">
        <v>0</v>
      </c>
      <c r="R325" s="123" t="n">
        <f aca="false">SUM(F325:Q325)</f>
        <v>0</v>
      </c>
      <c r="S325" s="133" t="n">
        <f aca="false">ROUND(R325*1.05,0)</f>
        <v>0</v>
      </c>
      <c r="T325" s="133" t="n">
        <f aca="false">ROUND(S325*1.05,0)</f>
        <v>0</v>
      </c>
      <c r="U325" s="96"/>
      <c r="V325" s="96"/>
      <c r="W325" s="96"/>
      <c r="X325" s="96"/>
      <c r="Y325" s="96"/>
      <c r="Z325" s="96"/>
      <c r="AA325" s="96"/>
      <c r="AB325" s="96"/>
      <c r="AC325" s="96"/>
      <c r="AD325" s="96"/>
      <c r="AE325" s="96"/>
      <c r="AF325" s="96"/>
      <c r="AG325" s="96"/>
      <c r="AH325" s="96"/>
      <c r="AI325" s="96"/>
      <c r="AJ325" s="96"/>
      <c r="AK325" s="96"/>
      <c r="AL325" s="96"/>
      <c r="AM325" s="96"/>
      <c r="AN325" s="96"/>
      <c r="AO325" s="96"/>
      <c r="AP325" s="96"/>
      <c r="AQ325" s="96"/>
      <c r="AR325" s="96"/>
      <c r="AS325" s="96"/>
      <c r="AT325" s="96"/>
      <c r="AU325" s="96"/>
      <c r="AV325" s="96"/>
      <c r="AW325" s="96"/>
      <c r="AX325" s="96"/>
      <c r="AY325" s="96"/>
      <c r="AZ325" s="96"/>
      <c r="BA325" s="96"/>
      <c r="BB325" s="96"/>
      <c r="BC325" s="96"/>
      <c r="BD325" s="96"/>
      <c r="BE325" s="96"/>
      <c r="BF325" s="96"/>
      <c r="BG325" s="96"/>
      <c r="BH325" s="96"/>
      <c r="BI325" s="96"/>
      <c r="BJ325" s="96"/>
      <c r="BK325" s="96"/>
      <c r="BL325" s="96"/>
      <c r="BM325" s="96"/>
      <c r="BN325" s="96"/>
      <c r="BO325" s="96"/>
      <c r="BP325" s="96"/>
      <c r="BQ325" s="96"/>
      <c r="BR325" s="96"/>
      <c r="BS325" s="96"/>
      <c r="BT325" s="96"/>
      <c r="BU325" s="96"/>
      <c r="BV325" s="96"/>
      <c r="BW325" s="96"/>
      <c r="BX325" s="96"/>
      <c r="BY325" s="96"/>
      <c r="BZ325" s="96"/>
      <c r="CA325" s="96"/>
      <c r="CB325" s="96"/>
      <c r="CC325" s="96"/>
      <c r="CD325" s="96"/>
      <c r="CE325" s="96"/>
      <c r="CF325" s="96"/>
      <c r="CG325" s="96"/>
      <c r="CH325" s="96"/>
      <c r="CI325" s="96"/>
      <c r="CJ325" s="96"/>
      <c r="CK325" s="96"/>
      <c r="CL325" s="96"/>
      <c r="CM325" s="96"/>
      <c r="CN325" s="96"/>
      <c r="CO325" s="96"/>
      <c r="CP325" s="96"/>
      <c r="CQ325" s="96"/>
      <c r="CR325" s="96"/>
      <c r="CS325" s="96"/>
      <c r="CT325" s="96"/>
      <c r="CU325" s="96"/>
      <c r="CV325" s="96"/>
      <c r="CW325" s="96"/>
      <c r="CX325" s="96"/>
      <c r="CY325" s="96"/>
      <c r="CZ325" s="96"/>
      <c r="DA325" s="96"/>
      <c r="DB325" s="96"/>
      <c r="DC325" s="96"/>
      <c r="DD325" s="96"/>
      <c r="DE325" s="96"/>
      <c r="DF325" s="96"/>
      <c r="DG325" s="96"/>
      <c r="DH325" s="96"/>
      <c r="DI325" s="96"/>
      <c r="DJ325" s="96"/>
      <c r="DK325" s="96"/>
      <c r="DL325" s="96"/>
      <c r="DM325" s="96"/>
      <c r="DN325" s="96"/>
      <c r="DO325" s="96"/>
      <c r="DP325" s="96"/>
      <c r="DQ325" s="96"/>
      <c r="DR325" s="96"/>
      <c r="DS325" s="96"/>
      <c r="DT325" s="96"/>
      <c r="DU325" s="96"/>
      <c r="DV325" s="96"/>
      <c r="DW325" s="96"/>
      <c r="DX325" s="96"/>
      <c r="DY325" s="96"/>
      <c r="DZ325" s="96"/>
      <c r="EA325" s="96"/>
      <c r="EB325" s="96"/>
      <c r="EC325" s="96"/>
      <c r="ED325" s="96"/>
      <c r="EE325" s="96"/>
      <c r="EF325" s="96"/>
      <c r="EG325" s="96"/>
      <c r="EH325" s="96"/>
      <c r="EI325" s="96"/>
      <c r="EJ325" s="96"/>
      <c r="EK325" s="96"/>
      <c r="EL325" s="96"/>
      <c r="EM325" s="96"/>
      <c r="EN325" s="96"/>
      <c r="EO325" s="96"/>
      <c r="EP325" s="96"/>
      <c r="EQ325" s="96"/>
      <c r="ER325" s="96"/>
      <c r="ES325" s="96"/>
      <c r="ET325" s="96"/>
      <c r="EU325" s="96"/>
      <c r="EV325" s="96"/>
      <c r="EW325" s="96"/>
      <c r="EX325" s="96"/>
      <c r="EY325" s="96"/>
      <c r="EZ325" s="96"/>
      <c r="FA325" s="96"/>
      <c r="FB325" s="96"/>
      <c r="FC325" s="96"/>
      <c r="FD325" s="96"/>
      <c r="FE325" s="96"/>
      <c r="FF325" s="96"/>
      <c r="FG325" s="96"/>
      <c r="FH325" s="96"/>
      <c r="FI325" s="96"/>
      <c r="FJ325" s="96"/>
      <c r="FK325" s="96"/>
      <c r="FL325" s="96"/>
      <c r="FM325" s="96"/>
      <c r="FN325" s="96"/>
      <c r="FO325" s="96"/>
      <c r="FP325" s="96"/>
      <c r="FQ325" s="96"/>
      <c r="FR325" s="96"/>
      <c r="FS325" s="96"/>
      <c r="FT325" s="96"/>
      <c r="FU325" s="96"/>
      <c r="FV325" s="96"/>
      <c r="FW325" s="96"/>
      <c r="FX325" s="96"/>
      <c r="FY325" s="96"/>
      <c r="FZ325" s="96"/>
      <c r="GA325" s="96"/>
      <c r="GB325" s="96"/>
      <c r="GC325" s="96"/>
      <c r="GD325" s="96"/>
      <c r="GE325" s="96"/>
      <c r="GF325" s="96"/>
      <c r="GG325" s="96"/>
      <c r="GH325" s="96"/>
      <c r="GI325" s="96"/>
      <c r="GJ325" s="96"/>
      <c r="GK325" s="96"/>
      <c r="GL325" s="96"/>
      <c r="GM325" s="96"/>
      <c r="GN325" s="96"/>
      <c r="GO325" s="96"/>
      <c r="GP325" s="96"/>
      <c r="GQ325" s="96"/>
      <c r="GR325" s="96"/>
      <c r="GS325" s="96"/>
      <c r="GT325" s="96"/>
      <c r="GU325" s="96"/>
      <c r="GV325" s="96"/>
      <c r="GW325" s="96"/>
      <c r="GX325" s="96"/>
      <c r="GY325" s="96"/>
      <c r="GZ325" s="96"/>
      <c r="HA325" s="96"/>
      <c r="HB325" s="96"/>
      <c r="HC325" s="96"/>
      <c r="HD325" s="96"/>
      <c r="HE325" s="96"/>
      <c r="HF325" s="96"/>
      <c r="HG325" s="96"/>
      <c r="HH325" s="96"/>
      <c r="HI325" s="96"/>
      <c r="HJ325" s="96"/>
      <c r="HK325" s="96"/>
      <c r="HL325" s="96"/>
      <c r="HM325" s="96"/>
      <c r="HN325" s="96"/>
      <c r="HO325" s="96"/>
      <c r="HP325" s="96"/>
      <c r="HQ325" s="96"/>
      <c r="HR325" s="96"/>
      <c r="HS325" s="96"/>
      <c r="HT325" s="96"/>
      <c r="HU325" s="96"/>
      <c r="HV325" s="96"/>
      <c r="HW325" s="96"/>
      <c r="HX325" s="96"/>
      <c r="HY325" s="96"/>
      <c r="HZ325" s="96"/>
      <c r="IA325" s="96"/>
      <c r="IB325" s="96"/>
      <c r="IC325" s="96"/>
      <c r="ID325" s="96"/>
      <c r="IE325" s="96"/>
      <c r="IF325" s="96"/>
      <c r="IG325" s="96"/>
      <c r="IH325" s="96"/>
      <c r="II325" s="96"/>
      <c r="IJ325" s="96"/>
      <c r="IK325" s="96"/>
      <c r="IL325" s="96"/>
      <c r="IM325" s="96"/>
      <c r="IN325" s="96"/>
      <c r="IO325" s="96"/>
      <c r="IP325" s="96"/>
      <c r="IQ325" s="96"/>
      <c r="IR325" s="96"/>
      <c r="IS325" s="96"/>
      <c r="IT325" s="96"/>
      <c r="IU325" s="96"/>
      <c r="IV325" s="96"/>
      <c r="IW325" s="96"/>
    </row>
    <row r="326" customFormat="false" ht="15" hidden="false" customHeight="false" outlineLevel="0" collapsed="false">
      <c r="A326" s="124"/>
      <c r="B326" s="125"/>
      <c r="C326" s="28" t="s">
        <v>66</v>
      </c>
      <c r="D326" s="134" t="n">
        <f aca="false">SUM(D324:D325)</f>
        <v>0</v>
      </c>
      <c r="E326" s="134" t="n">
        <f aca="false">SUM(E324:E325)</f>
        <v>0</v>
      </c>
      <c r="F326" s="28" t="n">
        <f aca="false">SUM(F324:F325)</f>
        <v>0</v>
      </c>
      <c r="G326" s="28" t="n">
        <f aca="false">SUM(G324:G325)</f>
        <v>0</v>
      </c>
      <c r="H326" s="28" t="n">
        <f aca="false">SUM(H324:H325)</f>
        <v>0</v>
      </c>
      <c r="I326" s="28" t="n">
        <f aca="false">SUM(I324:I325)</f>
        <v>0</v>
      </c>
      <c r="J326" s="28" t="n">
        <f aca="false">SUM(J324:J325)</f>
        <v>0</v>
      </c>
      <c r="K326" s="28" t="n">
        <f aca="false">SUM(K324:K325)</f>
        <v>0</v>
      </c>
      <c r="L326" s="28" t="n">
        <f aca="false">SUM(L324:L325)</f>
        <v>0</v>
      </c>
      <c r="M326" s="28" t="n">
        <f aca="false">SUM(M324:M325)</f>
        <v>0</v>
      </c>
      <c r="N326" s="28" t="n">
        <f aca="false">SUM(N324:N325)</f>
        <v>0</v>
      </c>
      <c r="O326" s="28" t="n">
        <f aca="false">SUM(O324:O325)</f>
        <v>0</v>
      </c>
      <c r="P326" s="28" t="n">
        <f aca="false">SUM(P324:P325)</f>
        <v>0</v>
      </c>
      <c r="Q326" s="28" t="n">
        <f aca="false">SUM(Q324:Q325)</f>
        <v>0</v>
      </c>
      <c r="R326" s="135" t="n">
        <f aca="false">SUM(F326:Q326)</f>
        <v>0</v>
      </c>
      <c r="S326" s="135" t="n">
        <f aca="false">SUM(S324:S325)</f>
        <v>0</v>
      </c>
      <c r="T326" s="135" t="n">
        <f aca="false">SUM(T324:T325)</f>
        <v>0</v>
      </c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  <c r="BL326" s="28"/>
      <c r="BM326" s="28"/>
      <c r="BN326" s="28"/>
      <c r="BO326" s="28"/>
      <c r="BP326" s="28"/>
      <c r="BQ326" s="28"/>
      <c r="BR326" s="28"/>
      <c r="BS326" s="28"/>
      <c r="BT326" s="28"/>
      <c r="BU326" s="28"/>
      <c r="BV326" s="28"/>
      <c r="BW326" s="28"/>
      <c r="BX326" s="28"/>
      <c r="BY326" s="28"/>
      <c r="BZ326" s="28"/>
      <c r="CA326" s="28"/>
      <c r="CB326" s="28"/>
      <c r="CC326" s="28"/>
      <c r="CD326" s="28"/>
      <c r="CE326" s="28"/>
      <c r="CF326" s="28"/>
      <c r="CG326" s="28"/>
      <c r="CH326" s="28"/>
      <c r="CI326" s="28"/>
      <c r="CJ326" s="28"/>
      <c r="CK326" s="28"/>
      <c r="CL326" s="28"/>
      <c r="CM326" s="28"/>
      <c r="CN326" s="28"/>
      <c r="CO326" s="28"/>
      <c r="CP326" s="28"/>
      <c r="CQ326" s="28"/>
      <c r="CR326" s="28"/>
      <c r="CS326" s="28"/>
      <c r="CT326" s="28"/>
      <c r="CU326" s="28"/>
      <c r="CV326" s="28"/>
      <c r="CW326" s="28"/>
      <c r="CX326" s="28"/>
      <c r="CY326" s="28"/>
      <c r="CZ326" s="28"/>
      <c r="DA326" s="28"/>
      <c r="DB326" s="28"/>
      <c r="DC326" s="28"/>
      <c r="DD326" s="28"/>
      <c r="DE326" s="28"/>
      <c r="DF326" s="28"/>
      <c r="DG326" s="28"/>
      <c r="DH326" s="28"/>
      <c r="DI326" s="28"/>
      <c r="DJ326" s="28"/>
      <c r="DK326" s="28"/>
      <c r="DL326" s="28"/>
      <c r="DM326" s="28"/>
      <c r="DN326" s="28"/>
      <c r="DO326" s="28"/>
      <c r="DP326" s="28"/>
      <c r="DQ326" s="28"/>
      <c r="DR326" s="28"/>
      <c r="DS326" s="28"/>
      <c r="DT326" s="28"/>
      <c r="DU326" s="28"/>
      <c r="DV326" s="28"/>
      <c r="DW326" s="28"/>
      <c r="DX326" s="28"/>
      <c r="DY326" s="28"/>
      <c r="DZ326" s="28"/>
      <c r="EA326" s="28"/>
      <c r="EB326" s="28"/>
      <c r="EC326" s="28"/>
      <c r="ED326" s="28"/>
      <c r="EE326" s="28"/>
      <c r="EF326" s="28"/>
      <c r="EG326" s="28"/>
      <c r="EH326" s="28"/>
      <c r="EI326" s="28"/>
      <c r="EJ326" s="28"/>
      <c r="EK326" s="28"/>
      <c r="EL326" s="28"/>
      <c r="EM326" s="28"/>
      <c r="EN326" s="28"/>
      <c r="EO326" s="28"/>
      <c r="EP326" s="28"/>
      <c r="EQ326" s="28"/>
      <c r="ER326" s="28"/>
      <c r="ES326" s="28"/>
      <c r="ET326" s="28"/>
      <c r="EU326" s="28"/>
      <c r="EV326" s="28"/>
      <c r="EW326" s="28"/>
      <c r="EX326" s="28"/>
      <c r="EY326" s="28"/>
      <c r="EZ326" s="28"/>
      <c r="FA326" s="28"/>
      <c r="FB326" s="28"/>
      <c r="FC326" s="28"/>
      <c r="FD326" s="28"/>
      <c r="FE326" s="28"/>
      <c r="FF326" s="28"/>
      <c r="FG326" s="28"/>
      <c r="FH326" s="28"/>
      <c r="FI326" s="28"/>
      <c r="FJ326" s="28"/>
      <c r="FK326" s="28"/>
      <c r="FL326" s="28"/>
      <c r="FM326" s="28"/>
      <c r="FN326" s="28"/>
      <c r="FO326" s="28"/>
      <c r="FP326" s="28"/>
      <c r="FQ326" s="28"/>
      <c r="FR326" s="28"/>
      <c r="FS326" s="28"/>
      <c r="FT326" s="28"/>
      <c r="FU326" s="28"/>
      <c r="FV326" s="28"/>
      <c r="FW326" s="28"/>
      <c r="FX326" s="28"/>
      <c r="FY326" s="28"/>
      <c r="FZ326" s="28"/>
      <c r="GA326" s="28"/>
      <c r="GB326" s="28"/>
      <c r="GC326" s="28"/>
      <c r="GD326" s="28"/>
      <c r="GE326" s="28"/>
      <c r="GF326" s="28"/>
      <c r="GG326" s="28"/>
      <c r="GH326" s="28"/>
      <c r="GI326" s="28"/>
      <c r="GJ326" s="28"/>
      <c r="GK326" s="28"/>
      <c r="GL326" s="28"/>
      <c r="GM326" s="28"/>
      <c r="GN326" s="28"/>
      <c r="GO326" s="28"/>
      <c r="GP326" s="28"/>
      <c r="GQ326" s="28"/>
      <c r="GR326" s="28"/>
      <c r="GS326" s="28"/>
      <c r="GT326" s="28"/>
      <c r="GU326" s="28"/>
      <c r="GV326" s="28"/>
      <c r="GW326" s="28"/>
      <c r="GX326" s="28"/>
      <c r="GY326" s="28"/>
      <c r="GZ326" s="28"/>
      <c r="HA326" s="28"/>
      <c r="HB326" s="28"/>
      <c r="HC326" s="28"/>
      <c r="HD326" s="28"/>
      <c r="HE326" s="28"/>
      <c r="HF326" s="28"/>
      <c r="HG326" s="28"/>
      <c r="HH326" s="28"/>
      <c r="HI326" s="28"/>
      <c r="HJ326" s="28"/>
      <c r="HK326" s="28"/>
      <c r="HL326" s="28"/>
      <c r="HM326" s="28"/>
      <c r="HN326" s="28"/>
      <c r="HO326" s="28"/>
      <c r="HP326" s="28"/>
      <c r="HQ326" s="28"/>
      <c r="HR326" s="28"/>
      <c r="HS326" s="28"/>
      <c r="HT326" s="28"/>
      <c r="HU326" s="28"/>
      <c r="HV326" s="28"/>
      <c r="HW326" s="28"/>
      <c r="HX326" s="28"/>
      <c r="HY326" s="28"/>
      <c r="HZ326" s="28"/>
      <c r="IA326" s="28"/>
      <c r="IB326" s="28"/>
      <c r="IC326" s="28"/>
      <c r="ID326" s="28"/>
      <c r="IE326" s="28"/>
      <c r="IF326" s="28"/>
      <c r="IG326" s="28"/>
      <c r="IH326" s="28"/>
      <c r="II326" s="28"/>
      <c r="IJ326" s="28"/>
      <c r="IK326" s="28"/>
      <c r="IL326" s="28"/>
      <c r="IM326" s="28"/>
      <c r="IN326" s="28"/>
      <c r="IO326" s="28"/>
      <c r="IP326" s="28"/>
      <c r="IQ326" s="28"/>
      <c r="IR326" s="28"/>
      <c r="IS326" s="28"/>
      <c r="IT326" s="28"/>
      <c r="IU326" s="28"/>
      <c r="IV326" s="28"/>
      <c r="IW326" s="28"/>
    </row>
    <row r="327" customFormat="false" ht="15" hidden="false" customHeight="false" outlineLevel="0" collapsed="false">
      <c r="A327" s="129"/>
      <c r="B327" s="109" t="n">
        <v>59900400</v>
      </c>
      <c r="C327" s="0" t="s">
        <v>222</v>
      </c>
      <c r="D327" s="100"/>
      <c r="E327" s="100"/>
      <c r="F327" s="110"/>
      <c r="G327" s="111"/>
      <c r="H327" s="111"/>
      <c r="I327" s="111"/>
      <c r="J327" s="111"/>
      <c r="K327" s="111"/>
      <c r="L327" s="111"/>
      <c r="M327" s="111"/>
      <c r="N327" s="111"/>
      <c r="O327" s="111"/>
      <c r="P327" s="111"/>
      <c r="Q327" s="111"/>
      <c r="R327" s="107"/>
      <c r="S327" s="107"/>
      <c r="T327" s="107"/>
    </row>
    <row r="328" customFormat="false" ht="15" hidden="false" customHeight="false" outlineLevel="0" collapsed="false">
      <c r="A328" s="117"/>
      <c r="B328" s="118"/>
      <c r="C328" s="96" t="s">
        <v>78</v>
      </c>
      <c r="D328" s="100" t="n">
        <v>0</v>
      </c>
      <c r="E328" s="100" t="n">
        <v>0</v>
      </c>
      <c r="F328" s="119" t="n">
        <v>0</v>
      </c>
      <c r="G328" s="119" t="n">
        <v>0</v>
      </c>
      <c r="H328" s="119" t="n">
        <v>0</v>
      </c>
      <c r="I328" s="119" t="n">
        <v>0</v>
      </c>
      <c r="J328" s="119" t="n">
        <v>0</v>
      </c>
      <c r="K328" s="119" t="n">
        <v>0</v>
      </c>
      <c r="L328" s="119" t="n">
        <v>0</v>
      </c>
      <c r="M328" s="119" t="n">
        <v>0</v>
      </c>
      <c r="N328" s="119" t="n">
        <v>0</v>
      </c>
      <c r="O328" s="119" t="n">
        <v>0</v>
      </c>
      <c r="P328" s="119" t="n">
        <v>0</v>
      </c>
      <c r="Q328" s="119" t="n">
        <v>0</v>
      </c>
      <c r="R328" s="81" t="n">
        <f aca="false">SUM(F328:Q328)</f>
        <v>0</v>
      </c>
      <c r="S328" s="120" t="n">
        <f aca="false">ROUND(R328*1.05,0)</f>
        <v>0</v>
      </c>
      <c r="T328" s="120" t="n">
        <f aca="false">ROUND(S328*1.05,0)</f>
        <v>0</v>
      </c>
      <c r="U328" s="96"/>
      <c r="V328" s="96"/>
      <c r="W328" s="96"/>
      <c r="X328" s="96"/>
      <c r="Y328" s="96"/>
      <c r="Z328" s="96"/>
      <c r="AA328" s="96"/>
      <c r="AB328" s="96"/>
      <c r="AC328" s="96"/>
      <c r="AD328" s="96"/>
      <c r="AE328" s="96"/>
      <c r="AF328" s="96"/>
      <c r="AG328" s="96"/>
      <c r="AH328" s="96"/>
      <c r="AI328" s="96"/>
      <c r="AJ328" s="96"/>
      <c r="AK328" s="96"/>
      <c r="AL328" s="96"/>
      <c r="AM328" s="96"/>
      <c r="AN328" s="96"/>
      <c r="AO328" s="96"/>
      <c r="AP328" s="96"/>
      <c r="AQ328" s="96"/>
      <c r="AR328" s="96"/>
      <c r="AS328" s="96"/>
      <c r="AT328" s="96"/>
      <c r="AU328" s="96"/>
      <c r="AV328" s="96"/>
      <c r="AW328" s="96"/>
      <c r="AX328" s="96"/>
      <c r="AY328" s="96"/>
      <c r="AZ328" s="96"/>
      <c r="BA328" s="96"/>
      <c r="BB328" s="96"/>
      <c r="BC328" s="96"/>
      <c r="BD328" s="96"/>
      <c r="BE328" s="96"/>
      <c r="BF328" s="96"/>
      <c r="BG328" s="96"/>
      <c r="BH328" s="96"/>
      <c r="BI328" s="96"/>
      <c r="BJ328" s="96"/>
      <c r="BK328" s="96"/>
      <c r="BL328" s="96"/>
      <c r="BM328" s="96"/>
      <c r="BN328" s="96"/>
      <c r="BO328" s="96"/>
      <c r="BP328" s="96"/>
      <c r="BQ328" s="96"/>
      <c r="BR328" s="96"/>
      <c r="BS328" s="96"/>
      <c r="BT328" s="96"/>
      <c r="BU328" s="96"/>
      <c r="BV328" s="96"/>
      <c r="BW328" s="96"/>
      <c r="BX328" s="96"/>
      <c r="BY328" s="96"/>
      <c r="BZ328" s="96"/>
      <c r="CA328" s="96"/>
      <c r="CB328" s="96"/>
      <c r="CC328" s="96"/>
      <c r="CD328" s="96"/>
      <c r="CE328" s="96"/>
      <c r="CF328" s="96"/>
      <c r="CG328" s="96"/>
      <c r="CH328" s="96"/>
      <c r="CI328" s="96"/>
      <c r="CJ328" s="96"/>
      <c r="CK328" s="96"/>
      <c r="CL328" s="96"/>
      <c r="CM328" s="96"/>
      <c r="CN328" s="96"/>
      <c r="CO328" s="96"/>
      <c r="CP328" s="96"/>
      <c r="CQ328" s="96"/>
      <c r="CR328" s="96"/>
      <c r="CS328" s="96"/>
      <c r="CT328" s="96"/>
      <c r="CU328" s="96"/>
      <c r="CV328" s="96"/>
      <c r="CW328" s="96"/>
      <c r="CX328" s="96"/>
      <c r="CY328" s="96"/>
      <c r="CZ328" s="96"/>
      <c r="DA328" s="96"/>
      <c r="DB328" s="96"/>
      <c r="DC328" s="96"/>
      <c r="DD328" s="96"/>
      <c r="DE328" s="96"/>
      <c r="DF328" s="96"/>
      <c r="DG328" s="96"/>
      <c r="DH328" s="96"/>
      <c r="DI328" s="96"/>
      <c r="DJ328" s="96"/>
      <c r="DK328" s="96"/>
      <c r="DL328" s="96"/>
      <c r="DM328" s="96"/>
      <c r="DN328" s="96"/>
      <c r="DO328" s="96"/>
      <c r="DP328" s="96"/>
      <c r="DQ328" s="96"/>
      <c r="DR328" s="96"/>
      <c r="DS328" s="96"/>
      <c r="DT328" s="96"/>
      <c r="DU328" s="96"/>
      <c r="DV328" s="96"/>
      <c r="DW328" s="96"/>
      <c r="DX328" s="96"/>
      <c r="DY328" s="96"/>
      <c r="DZ328" s="96"/>
      <c r="EA328" s="96"/>
      <c r="EB328" s="96"/>
      <c r="EC328" s="96"/>
      <c r="ED328" s="96"/>
      <c r="EE328" s="96"/>
      <c r="EF328" s="96"/>
      <c r="EG328" s="96"/>
      <c r="EH328" s="96"/>
      <c r="EI328" s="96"/>
      <c r="EJ328" s="96"/>
      <c r="EK328" s="96"/>
      <c r="EL328" s="96"/>
      <c r="EM328" s="96"/>
      <c r="EN328" s="96"/>
      <c r="EO328" s="96"/>
      <c r="EP328" s="96"/>
      <c r="EQ328" s="96"/>
      <c r="ER328" s="96"/>
      <c r="ES328" s="96"/>
      <c r="ET328" s="96"/>
      <c r="EU328" s="96"/>
      <c r="EV328" s="96"/>
      <c r="EW328" s="96"/>
      <c r="EX328" s="96"/>
      <c r="EY328" s="96"/>
      <c r="EZ328" s="96"/>
      <c r="FA328" s="96"/>
      <c r="FB328" s="96"/>
      <c r="FC328" s="96"/>
      <c r="FD328" s="96"/>
      <c r="FE328" s="96"/>
      <c r="FF328" s="96"/>
      <c r="FG328" s="96"/>
      <c r="FH328" s="96"/>
      <c r="FI328" s="96"/>
      <c r="FJ328" s="96"/>
      <c r="FK328" s="96"/>
      <c r="FL328" s="96"/>
      <c r="FM328" s="96"/>
      <c r="FN328" s="96"/>
      <c r="FO328" s="96"/>
      <c r="FP328" s="96"/>
      <c r="FQ328" s="96"/>
      <c r="FR328" s="96"/>
      <c r="FS328" s="96"/>
      <c r="FT328" s="96"/>
      <c r="FU328" s="96"/>
      <c r="FV328" s="96"/>
      <c r="FW328" s="96"/>
      <c r="FX328" s="96"/>
      <c r="FY328" s="96"/>
      <c r="FZ328" s="96"/>
      <c r="GA328" s="96"/>
      <c r="GB328" s="96"/>
      <c r="GC328" s="96"/>
      <c r="GD328" s="96"/>
      <c r="GE328" s="96"/>
      <c r="GF328" s="96"/>
      <c r="GG328" s="96"/>
      <c r="GH328" s="96"/>
      <c r="GI328" s="96"/>
      <c r="GJ328" s="96"/>
      <c r="GK328" s="96"/>
      <c r="GL328" s="96"/>
      <c r="GM328" s="96"/>
      <c r="GN328" s="96"/>
      <c r="GO328" s="96"/>
      <c r="GP328" s="96"/>
      <c r="GQ328" s="96"/>
      <c r="GR328" s="96"/>
      <c r="GS328" s="96"/>
      <c r="GT328" s="96"/>
      <c r="GU328" s="96"/>
      <c r="GV328" s="96"/>
      <c r="GW328" s="96"/>
      <c r="GX328" s="96"/>
      <c r="GY328" s="96"/>
      <c r="GZ328" s="96"/>
      <c r="HA328" s="96"/>
      <c r="HB328" s="96"/>
      <c r="HC328" s="96"/>
      <c r="HD328" s="96"/>
      <c r="HE328" s="96"/>
      <c r="HF328" s="96"/>
      <c r="HG328" s="96"/>
      <c r="HH328" s="96"/>
      <c r="HI328" s="96"/>
      <c r="HJ328" s="96"/>
      <c r="HK328" s="96"/>
      <c r="HL328" s="96"/>
      <c r="HM328" s="96"/>
      <c r="HN328" s="96"/>
      <c r="HO328" s="96"/>
      <c r="HP328" s="96"/>
      <c r="HQ328" s="96"/>
      <c r="HR328" s="96"/>
      <c r="HS328" s="96"/>
      <c r="HT328" s="96"/>
      <c r="HU328" s="96"/>
      <c r="HV328" s="96"/>
      <c r="HW328" s="96"/>
      <c r="HX328" s="96"/>
      <c r="HY328" s="96"/>
      <c r="HZ328" s="96"/>
      <c r="IA328" s="96"/>
      <c r="IB328" s="96"/>
      <c r="IC328" s="96"/>
      <c r="ID328" s="96"/>
      <c r="IE328" s="96"/>
      <c r="IF328" s="96"/>
      <c r="IG328" s="96"/>
      <c r="IH328" s="96"/>
      <c r="II328" s="96"/>
      <c r="IJ328" s="96"/>
      <c r="IK328" s="96"/>
      <c r="IL328" s="96"/>
      <c r="IM328" s="96"/>
      <c r="IN328" s="96"/>
      <c r="IO328" s="96"/>
      <c r="IP328" s="96"/>
      <c r="IQ328" s="96"/>
      <c r="IR328" s="96"/>
      <c r="IS328" s="96"/>
      <c r="IT328" s="96"/>
      <c r="IU328" s="96"/>
      <c r="IV328" s="96"/>
      <c r="IW328" s="96"/>
    </row>
    <row r="329" customFormat="false" ht="15" hidden="false" customHeight="false" outlineLevel="0" collapsed="false">
      <c r="A329" s="117"/>
      <c r="B329" s="118"/>
      <c r="C329" s="96" t="s">
        <v>78</v>
      </c>
      <c r="D329" s="121" t="n">
        <v>0</v>
      </c>
      <c r="E329" s="121" t="n">
        <v>0</v>
      </c>
      <c r="F329" s="122" t="n">
        <v>0</v>
      </c>
      <c r="G329" s="122" t="n">
        <v>0</v>
      </c>
      <c r="H329" s="122" t="n">
        <v>0</v>
      </c>
      <c r="I329" s="122" t="n">
        <v>0</v>
      </c>
      <c r="J329" s="122" t="n">
        <v>0</v>
      </c>
      <c r="K329" s="122" t="n">
        <v>0</v>
      </c>
      <c r="L329" s="122" t="n">
        <v>0</v>
      </c>
      <c r="M329" s="122" t="n">
        <v>0</v>
      </c>
      <c r="N329" s="122" t="n">
        <v>0</v>
      </c>
      <c r="O329" s="122" t="n">
        <v>0</v>
      </c>
      <c r="P329" s="122" t="n">
        <v>0</v>
      </c>
      <c r="Q329" s="122" t="n">
        <v>0</v>
      </c>
      <c r="R329" s="123" t="n">
        <f aca="false">SUM(F329:Q329)</f>
        <v>0</v>
      </c>
      <c r="S329" s="133" t="n">
        <f aca="false">ROUND(R329*1.05,0)</f>
        <v>0</v>
      </c>
      <c r="T329" s="133" t="n">
        <f aca="false">ROUND(S329*1.05,0)</f>
        <v>0</v>
      </c>
      <c r="U329" s="96"/>
      <c r="V329" s="96"/>
      <c r="W329" s="96"/>
      <c r="X329" s="96"/>
      <c r="Y329" s="96"/>
      <c r="Z329" s="96"/>
      <c r="AA329" s="96"/>
      <c r="AB329" s="96"/>
      <c r="AC329" s="96"/>
      <c r="AD329" s="96"/>
      <c r="AE329" s="96"/>
      <c r="AF329" s="96"/>
      <c r="AG329" s="96"/>
      <c r="AH329" s="96"/>
      <c r="AI329" s="96"/>
      <c r="AJ329" s="96"/>
      <c r="AK329" s="96"/>
      <c r="AL329" s="96"/>
      <c r="AM329" s="96"/>
      <c r="AN329" s="96"/>
      <c r="AO329" s="96"/>
      <c r="AP329" s="96"/>
      <c r="AQ329" s="96"/>
      <c r="AR329" s="96"/>
      <c r="AS329" s="96"/>
      <c r="AT329" s="96"/>
      <c r="AU329" s="96"/>
      <c r="AV329" s="96"/>
      <c r="AW329" s="96"/>
      <c r="AX329" s="96"/>
      <c r="AY329" s="96"/>
      <c r="AZ329" s="96"/>
      <c r="BA329" s="96"/>
      <c r="BB329" s="96"/>
      <c r="BC329" s="96"/>
      <c r="BD329" s="96"/>
      <c r="BE329" s="96"/>
      <c r="BF329" s="96"/>
      <c r="BG329" s="96"/>
      <c r="BH329" s="96"/>
      <c r="BI329" s="96"/>
      <c r="BJ329" s="96"/>
      <c r="BK329" s="96"/>
      <c r="BL329" s="96"/>
      <c r="BM329" s="96"/>
      <c r="BN329" s="96"/>
      <c r="BO329" s="96"/>
      <c r="BP329" s="96"/>
      <c r="BQ329" s="96"/>
      <c r="BR329" s="96"/>
      <c r="BS329" s="96"/>
      <c r="BT329" s="96"/>
      <c r="BU329" s="96"/>
      <c r="BV329" s="96"/>
      <c r="BW329" s="96"/>
      <c r="BX329" s="96"/>
      <c r="BY329" s="96"/>
      <c r="BZ329" s="96"/>
      <c r="CA329" s="96"/>
      <c r="CB329" s="96"/>
      <c r="CC329" s="96"/>
      <c r="CD329" s="96"/>
      <c r="CE329" s="96"/>
      <c r="CF329" s="96"/>
      <c r="CG329" s="96"/>
      <c r="CH329" s="96"/>
      <c r="CI329" s="96"/>
      <c r="CJ329" s="96"/>
      <c r="CK329" s="96"/>
      <c r="CL329" s="96"/>
      <c r="CM329" s="96"/>
      <c r="CN329" s="96"/>
      <c r="CO329" s="96"/>
      <c r="CP329" s="96"/>
      <c r="CQ329" s="96"/>
      <c r="CR329" s="96"/>
      <c r="CS329" s="96"/>
      <c r="CT329" s="96"/>
      <c r="CU329" s="96"/>
      <c r="CV329" s="96"/>
      <c r="CW329" s="96"/>
      <c r="CX329" s="96"/>
      <c r="CY329" s="96"/>
      <c r="CZ329" s="96"/>
      <c r="DA329" s="96"/>
      <c r="DB329" s="96"/>
      <c r="DC329" s="96"/>
      <c r="DD329" s="96"/>
      <c r="DE329" s="96"/>
      <c r="DF329" s="96"/>
      <c r="DG329" s="96"/>
      <c r="DH329" s="96"/>
      <c r="DI329" s="96"/>
      <c r="DJ329" s="96"/>
      <c r="DK329" s="96"/>
      <c r="DL329" s="96"/>
      <c r="DM329" s="96"/>
      <c r="DN329" s="96"/>
      <c r="DO329" s="96"/>
      <c r="DP329" s="96"/>
      <c r="DQ329" s="96"/>
      <c r="DR329" s="96"/>
      <c r="DS329" s="96"/>
      <c r="DT329" s="96"/>
      <c r="DU329" s="96"/>
      <c r="DV329" s="96"/>
      <c r="DW329" s="96"/>
      <c r="DX329" s="96"/>
      <c r="DY329" s="96"/>
      <c r="DZ329" s="96"/>
      <c r="EA329" s="96"/>
      <c r="EB329" s="96"/>
      <c r="EC329" s="96"/>
      <c r="ED329" s="96"/>
      <c r="EE329" s="96"/>
      <c r="EF329" s="96"/>
      <c r="EG329" s="96"/>
      <c r="EH329" s="96"/>
      <c r="EI329" s="96"/>
      <c r="EJ329" s="96"/>
      <c r="EK329" s="96"/>
      <c r="EL329" s="96"/>
      <c r="EM329" s="96"/>
      <c r="EN329" s="96"/>
      <c r="EO329" s="96"/>
      <c r="EP329" s="96"/>
      <c r="EQ329" s="96"/>
      <c r="ER329" s="96"/>
      <c r="ES329" s="96"/>
      <c r="ET329" s="96"/>
      <c r="EU329" s="96"/>
      <c r="EV329" s="96"/>
      <c r="EW329" s="96"/>
      <c r="EX329" s="96"/>
      <c r="EY329" s="96"/>
      <c r="EZ329" s="96"/>
      <c r="FA329" s="96"/>
      <c r="FB329" s="96"/>
      <c r="FC329" s="96"/>
      <c r="FD329" s="96"/>
      <c r="FE329" s="96"/>
      <c r="FF329" s="96"/>
      <c r="FG329" s="96"/>
      <c r="FH329" s="96"/>
      <c r="FI329" s="96"/>
      <c r="FJ329" s="96"/>
      <c r="FK329" s="96"/>
      <c r="FL329" s="96"/>
      <c r="FM329" s="96"/>
      <c r="FN329" s="96"/>
      <c r="FO329" s="96"/>
      <c r="FP329" s="96"/>
      <c r="FQ329" s="96"/>
      <c r="FR329" s="96"/>
      <c r="FS329" s="96"/>
      <c r="FT329" s="96"/>
      <c r="FU329" s="96"/>
      <c r="FV329" s="96"/>
      <c r="FW329" s="96"/>
      <c r="FX329" s="96"/>
      <c r="FY329" s="96"/>
      <c r="FZ329" s="96"/>
      <c r="GA329" s="96"/>
      <c r="GB329" s="96"/>
      <c r="GC329" s="96"/>
      <c r="GD329" s="96"/>
      <c r="GE329" s="96"/>
      <c r="GF329" s="96"/>
      <c r="GG329" s="96"/>
      <c r="GH329" s="96"/>
      <c r="GI329" s="96"/>
      <c r="GJ329" s="96"/>
      <c r="GK329" s="96"/>
      <c r="GL329" s="96"/>
      <c r="GM329" s="96"/>
      <c r="GN329" s="96"/>
      <c r="GO329" s="96"/>
      <c r="GP329" s="96"/>
      <c r="GQ329" s="96"/>
      <c r="GR329" s="96"/>
      <c r="GS329" s="96"/>
      <c r="GT329" s="96"/>
      <c r="GU329" s="96"/>
      <c r="GV329" s="96"/>
      <c r="GW329" s="96"/>
      <c r="GX329" s="96"/>
      <c r="GY329" s="96"/>
      <c r="GZ329" s="96"/>
      <c r="HA329" s="96"/>
      <c r="HB329" s="96"/>
      <c r="HC329" s="96"/>
      <c r="HD329" s="96"/>
      <c r="HE329" s="96"/>
      <c r="HF329" s="96"/>
      <c r="HG329" s="96"/>
      <c r="HH329" s="96"/>
      <c r="HI329" s="96"/>
      <c r="HJ329" s="96"/>
      <c r="HK329" s="96"/>
      <c r="HL329" s="96"/>
      <c r="HM329" s="96"/>
      <c r="HN329" s="96"/>
      <c r="HO329" s="96"/>
      <c r="HP329" s="96"/>
      <c r="HQ329" s="96"/>
      <c r="HR329" s="96"/>
      <c r="HS329" s="96"/>
      <c r="HT329" s="96"/>
      <c r="HU329" s="96"/>
      <c r="HV329" s="96"/>
      <c r="HW329" s="96"/>
      <c r="HX329" s="96"/>
      <c r="HY329" s="96"/>
      <c r="HZ329" s="96"/>
      <c r="IA329" s="96"/>
      <c r="IB329" s="96"/>
      <c r="IC329" s="96"/>
      <c r="ID329" s="96"/>
      <c r="IE329" s="96"/>
      <c r="IF329" s="96"/>
      <c r="IG329" s="96"/>
      <c r="IH329" s="96"/>
      <c r="II329" s="96"/>
      <c r="IJ329" s="96"/>
      <c r="IK329" s="96"/>
      <c r="IL329" s="96"/>
      <c r="IM329" s="96"/>
      <c r="IN329" s="96"/>
      <c r="IO329" s="96"/>
      <c r="IP329" s="96"/>
      <c r="IQ329" s="96"/>
      <c r="IR329" s="96"/>
      <c r="IS329" s="96"/>
      <c r="IT329" s="96"/>
      <c r="IU329" s="96"/>
      <c r="IV329" s="96"/>
      <c r="IW329" s="96"/>
    </row>
    <row r="330" customFormat="false" ht="15" hidden="false" customHeight="false" outlineLevel="0" collapsed="false">
      <c r="A330" s="124"/>
      <c r="B330" s="125"/>
      <c r="C330" s="28" t="s">
        <v>66</v>
      </c>
      <c r="D330" s="134" t="n">
        <f aca="false">SUM(D328:D329)</f>
        <v>0</v>
      </c>
      <c r="E330" s="134" t="n">
        <f aca="false">SUM(E328:E329)</f>
        <v>0</v>
      </c>
      <c r="F330" s="28" t="n">
        <f aca="false">SUM(F328:F329)</f>
        <v>0</v>
      </c>
      <c r="G330" s="28" t="n">
        <f aca="false">SUM(G328:G329)</f>
        <v>0</v>
      </c>
      <c r="H330" s="28" t="n">
        <f aca="false">SUM(H328:H329)</f>
        <v>0</v>
      </c>
      <c r="I330" s="28" t="n">
        <f aca="false">SUM(I328:I329)</f>
        <v>0</v>
      </c>
      <c r="J330" s="28" t="n">
        <f aca="false">SUM(J328:J329)</f>
        <v>0</v>
      </c>
      <c r="K330" s="28" t="n">
        <f aca="false">SUM(K328:K329)</f>
        <v>0</v>
      </c>
      <c r="L330" s="28" t="n">
        <f aca="false">SUM(L328:L329)</f>
        <v>0</v>
      </c>
      <c r="M330" s="28" t="n">
        <f aca="false">SUM(M328:M329)</f>
        <v>0</v>
      </c>
      <c r="N330" s="28" t="n">
        <f aca="false">SUM(N328:N329)</f>
        <v>0</v>
      </c>
      <c r="O330" s="28" t="n">
        <f aca="false">SUM(O328:O329)</f>
        <v>0</v>
      </c>
      <c r="P330" s="28" t="n">
        <f aca="false">SUM(P328:P329)</f>
        <v>0</v>
      </c>
      <c r="Q330" s="28" t="n">
        <f aca="false">SUM(Q328:Q329)</f>
        <v>0</v>
      </c>
      <c r="R330" s="135" t="n">
        <f aca="false">SUM(F330:Q330)</f>
        <v>0</v>
      </c>
      <c r="S330" s="135" t="n">
        <f aca="false">SUM(S328:S329)</f>
        <v>0</v>
      </c>
      <c r="T330" s="135" t="n">
        <f aca="false">SUM(T328:T329)</f>
        <v>0</v>
      </c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  <c r="BL330" s="28"/>
      <c r="BM330" s="28"/>
      <c r="BN330" s="28"/>
      <c r="BO330" s="28"/>
      <c r="BP330" s="28"/>
      <c r="BQ330" s="28"/>
      <c r="BR330" s="28"/>
      <c r="BS330" s="28"/>
      <c r="BT330" s="28"/>
      <c r="BU330" s="28"/>
      <c r="BV330" s="28"/>
      <c r="BW330" s="28"/>
      <c r="BX330" s="28"/>
      <c r="BY330" s="28"/>
      <c r="BZ330" s="28"/>
      <c r="CA330" s="28"/>
      <c r="CB330" s="28"/>
      <c r="CC330" s="28"/>
      <c r="CD330" s="28"/>
      <c r="CE330" s="28"/>
      <c r="CF330" s="28"/>
      <c r="CG330" s="28"/>
      <c r="CH330" s="28"/>
      <c r="CI330" s="28"/>
      <c r="CJ330" s="28"/>
      <c r="CK330" s="28"/>
      <c r="CL330" s="28"/>
      <c r="CM330" s="28"/>
      <c r="CN330" s="28"/>
      <c r="CO330" s="28"/>
      <c r="CP330" s="28"/>
      <c r="CQ330" s="28"/>
      <c r="CR330" s="28"/>
      <c r="CS330" s="28"/>
      <c r="CT330" s="28"/>
      <c r="CU330" s="28"/>
      <c r="CV330" s="28"/>
      <c r="CW330" s="28"/>
      <c r="CX330" s="28"/>
      <c r="CY330" s="28"/>
      <c r="CZ330" s="28"/>
      <c r="DA330" s="28"/>
      <c r="DB330" s="28"/>
      <c r="DC330" s="28"/>
      <c r="DD330" s="28"/>
      <c r="DE330" s="28"/>
      <c r="DF330" s="28"/>
      <c r="DG330" s="28"/>
      <c r="DH330" s="28"/>
      <c r="DI330" s="28"/>
      <c r="DJ330" s="28"/>
      <c r="DK330" s="28"/>
      <c r="DL330" s="28"/>
      <c r="DM330" s="28"/>
      <c r="DN330" s="28"/>
      <c r="DO330" s="28"/>
      <c r="DP330" s="28"/>
      <c r="DQ330" s="28"/>
      <c r="DR330" s="28"/>
      <c r="DS330" s="28"/>
      <c r="DT330" s="28"/>
      <c r="DU330" s="28"/>
      <c r="DV330" s="28"/>
      <c r="DW330" s="28"/>
      <c r="DX330" s="28"/>
      <c r="DY330" s="28"/>
      <c r="DZ330" s="28"/>
      <c r="EA330" s="28"/>
      <c r="EB330" s="28"/>
      <c r="EC330" s="28"/>
      <c r="ED330" s="28"/>
      <c r="EE330" s="28"/>
      <c r="EF330" s="28"/>
      <c r="EG330" s="28"/>
      <c r="EH330" s="28"/>
      <c r="EI330" s="28"/>
      <c r="EJ330" s="28"/>
      <c r="EK330" s="28"/>
      <c r="EL330" s="28"/>
      <c r="EM330" s="28"/>
      <c r="EN330" s="28"/>
      <c r="EO330" s="28"/>
      <c r="EP330" s="28"/>
      <c r="EQ330" s="28"/>
      <c r="ER330" s="28"/>
      <c r="ES330" s="28"/>
      <c r="ET330" s="28"/>
      <c r="EU330" s="28"/>
      <c r="EV330" s="28"/>
      <c r="EW330" s="28"/>
      <c r="EX330" s="28"/>
      <c r="EY330" s="28"/>
      <c r="EZ330" s="28"/>
      <c r="FA330" s="28"/>
      <c r="FB330" s="28"/>
      <c r="FC330" s="28"/>
      <c r="FD330" s="28"/>
      <c r="FE330" s="28"/>
      <c r="FF330" s="28"/>
      <c r="FG330" s="28"/>
      <c r="FH330" s="28"/>
      <c r="FI330" s="28"/>
      <c r="FJ330" s="28"/>
      <c r="FK330" s="28"/>
      <c r="FL330" s="28"/>
      <c r="FM330" s="28"/>
      <c r="FN330" s="28"/>
      <c r="FO330" s="28"/>
      <c r="FP330" s="28"/>
      <c r="FQ330" s="28"/>
      <c r="FR330" s="28"/>
      <c r="FS330" s="28"/>
      <c r="FT330" s="28"/>
      <c r="FU330" s="28"/>
      <c r="FV330" s="28"/>
      <c r="FW330" s="28"/>
      <c r="FX330" s="28"/>
      <c r="FY330" s="28"/>
      <c r="FZ330" s="28"/>
      <c r="GA330" s="28"/>
      <c r="GB330" s="28"/>
      <c r="GC330" s="28"/>
      <c r="GD330" s="28"/>
      <c r="GE330" s="28"/>
      <c r="GF330" s="28"/>
      <c r="GG330" s="28"/>
      <c r="GH330" s="28"/>
      <c r="GI330" s="28"/>
      <c r="GJ330" s="28"/>
      <c r="GK330" s="28"/>
      <c r="GL330" s="28"/>
      <c r="GM330" s="28"/>
      <c r="GN330" s="28"/>
      <c r="GO330" s="28"/>
      <c r="GP330" s="28"/>
      <c r="GQ330" s="28"/>
      <c r="GR330" s="28"/>
      <c r="GS330" s="28"/>
      <c r="GT330" s="28"/>
      <c r="GU330" s="28"/>
      <c r="GV330" s="28"/>
      <c r="GW330" s="28"/>
      <c r="GX330" s="28"/>
      <c r="GY330" s="28"/>
      <c r="GZ330" s="28"/>
      <c r="HA330" s="28"/>
      <c r="HB330" s="28"/>
      <c r="HC330" s="28"/>
      <c r="HD330" s="28"/>
      <c r="HE330" s="28"/>
      <c r="HF330" s="28"/>
      <c r="HG330" s="28"/>
      <c r="HH330" s="28"/>
      <c r="HI330" s="28"/>
      <c r="HJ330" s="28"/>
      <c r="HK330" s="28"/>
      <c r="HL330" s="28"/>
      <c r="HM330" s="28"/>
      <c r="HN330" s="28"/>
      <c r="HO330" s="28"/>
      <c r="HP330" s="28"/>
      <c r="HQ330" s="28"/>
      <c r="HR330" s="28"/>
      <c r="HS330" s="28"/>
      <c r="HT330" s="28"/>
      <c r="HU330" s="28"/>
      <c r="HV330" s="28"/>
      <c r="HW330" s="28"/>
      <c r="HX330" s="28"/>
      <c r="HY330" s="28"/>
      <c r="HZ330" s="28"/>
      <c r="IA330" s="28"/>
      <c r="IB330" s="28"/>
      <c r="IC330" s="28"/>
      <c r="ID330" s="28"/>
      <c r="IE330" s="28"/>
      <c r="IF330" s="28"/>
      <c r="IG330" s="28"/>
      <c r="IH330" s="28"/>
      <c r="II330" s="28"/>
      <c r="IJ330" s="28"/>
      <c r="IK330" s="28"/>
      <c r="IL330" s="28"/>
      <c r="IM330" s="28"/>
      <c r="IN330" s="28"/>
      <c r="IO330" s="28"/>
      <c r="IP330" s="28"/>
      <c r="IQ330" s="28"/>
      <c r="IR330" s="28"/>
      <c r="IS330" s="28"/>
      <c r="IT330" s="28"/>
      <c r="IU330" s="28"/>
      <c r="IV330" s="28"/>
      <c r="IW330" s="28"/>
    </row>
    <row r="331" customFormat="false" ht="15" hidden="false" customHeight="false" outlineLevel="0" collapsed="false">
      <c r="A331" s="129"/>
      <c r="B331" s="109" t="n">
        <v>59900500</v>
      </c>
      <c r="C331" s="0" t="s">
        <v>223</v>
      </c>
      <c r="D331" s="100"/>
      <c r="E331" s="100"/>
      <c r="F331" s="110"/>
      <c r="G331" s="111"/>
      <c r="H331" s="111"/>
      <c r="I331" s="111"/>
      <c r="J331" s="111"/>
      <c r="K331" s="111"/>
      <c r="L331" s="111"/>
      <c r="M331" s="111"/>
      <c r="N331" s="111"/>
      <c r="O331" s="111"/>
      <c r="P331" s="111"/>
      <c r="Q331" s="111"/>
      <c r="R331" s="107"/>
      <c r="S331" s="107"/>
      <c r="T331" s="107"/>
    </row>
    <row r="332" customFormat="false" ht="15" hidden="false" customHeight="false" outlineLevel="0" collapsed="false">
      <c r="A332" s="117"/>
      <c r="B332" s="118"/>
      <c r="C332" s="96" t="s">
        <v>78</v>
      </c>
      <c r="D332" s="100" t="n">
        <v>0</v>
      </c>
      <c r="E332" s="100" t="n">
        <v>0</v>
      </c>
      <c r="F332" s="119" t="n">
        <v>0</v>
      </c>
      <c r="G332" s="119" t="n">
        <v>0</v>
      </c>
      <c r="H332" s="119" t="n">
        <v>0</v>
      </c>
      <c r="I332" s="119" t="n">
        <v>0</v>
      </c>
      <c r="J332" s="119" t="n">
        <v>0</v>
      </c>
      <c r="K332" s="119" t="n">
        <v>0</v>
      </c>
      <c r="L332" s="119" t="n">
        <v>0</v>
      </c>
      <c r="M332" s="119" t="n">
        <v>0</v>
      </c>
      <c r="N332" s="119" t="n">
        <v>0</v>
      </c>
      <c r="O332" s="119" t="n">
        <v>0</v>
      </c>
      <c r="P332" s="119" t="n">
        <v>0</v>
      </c>
      <c r="Q332" s="119" t="n">
        <v>0</v>
      </c>
      <c r="R332" s="81" t="n">
        <f aca="false">SUM(F332:Q332)</f>
        <v>0</v>
      </c>
      <c r="S332" s="120" t="n">
        <f aca="false">ROUND(R332*1.05,0)</f>
        <v>0</v>
      </c>
      <c r="T332" s="120" t="n">
        <f aca="false">ROUND(S332*1.05,0)</f>
        <v>0</v>
      </c>
      <c r="U332" s="96"/>
      <c r="V332" s="96"/>
      <c r="W332" s="96"/>
      <c r="X332" s="96"/>
      <c r="Y332" s="96"/>
      <c r="Z332" s="96"/>
      <c r="AA332" s="96"/>
      <c r="AB332" s="96"/>
      <c r="AC332" s="96"/>
      <c r="AD332" s="96"/>
      <c r="AE332" s="96"/>
      <c r="AF332" s="96"/>
      <c r="AG332" s="96"/>
      <c r="AH332" s="96"/>
      <c r="AI332" s="96"/>
      <c r="AJ332" s="96"/>
      <c r="AK332" s="96"/>
      <c r="AL332" s="96"/>
      <c r="AM332" s="96"/>
      <c r="AN332" s="96"/>
      <c r="AO332" s="96"/>
      <c r="AP332" s="96"/>
      <c r="AQ332" s="96"/>
      <c r="AR332" s="96"/>
      <c r="AS332" s="96"/>
      <c r="AT332" s="96"/>
      <c r="AU332" s="96"/>
      <c r="AV332" s="96"/>
      <c r="AW332" s="96"/>
      <c r="AX332" s="96"/>
      <c r="AY332" s="96"/>
      <c r="AZ332" s="96"/>
      <c r="BA332" s="96"/>
      <c r="BB332" s="96"/>
      <c r="BC332" s="96"/>
      <c r="BD332" s="96"/>
      <c r="BE332" s="96"/>
      <c r="BF332" s="96"/>
      <c r="BG332" s="96"/>
      <c r="BH332" s="96"/>
      <c r="BI332" s="96"/>
      <c r="BJ332" s="96"/>
      <c r="BK332" s="96"/>
      <c r="BL332" s="96"/>
      <c r="BM332" s="96"/>
      <c r="BN332" s="96"/>
      <c r="BO332" s="96"/>
      <c r="BP332" s="96"/>
      <c r="BQ332" s="96"/>
      <c r="BR332" s="96"/>
      <c r="BS332" s="96"/>
      <c r="BT332" s="96"/>
      <c r="BU332" s="96"/>
      <c r="BV332" s="96"/>
      <c r="BW332" s="96"/>
      <c r="BX332" s="96"/>
      <c r="BY332" s="96"/>
      <c r="BZ332" s="96"/>
      <c r="CA332" s="96"/>
      <c r="CB332" s="96"/>
      <c r="CC332" s="96"/>
      <c r="CD332" s="96"/>
      <c r="CE332" s="96"/>
      <c r="CF332" s="96"/>
      <c r="CG332" s="96"/>
      <c r="CH332" s="96"/>
      <c r="CI332" s="96"/>
      <c r="CJ332" s="96"/>
      <c r="CK332" s="96"/>
      <c r="CL332" s="96"/>
      <c r="CM332" s="96"/>
      <c r="CN332" s="96"/>
      <c r="CO332" s="96"/>
      <c r="CP332" s="96"/>
      <c r="CQ332" s="96"/>
      <c r="CR332" s="96"/>
      <c r="CS332" s="96"/>
      <c r="CT332" s="96"/>
      <c r="CU332" s="96"/>
      <c r="CV332" s="96"/>
      <c r="CW332" s="96"/>
      <c r="CX332" s="96"/>
      <c r="CY332" s="96"/>
      <c r="CZ332" s="96"/>
      <c r="DA332" s="96"/>
      <c r="DB332" s="96"/>
      <c r="DC332" s="96"/>
      <c r="DD332" s="96"/>
      <c r="DE332" s="96"/>
      <c r="DF332" s="96"/>
      <c r="DG332" s="96"/>
      <c r="DH332" s="96"/>
      <c r="DI332" s="96"/>
      <c r="DJ332" s="96"/>
      <c r="DK332" s="96"/>
      <c r="DL332" s="96"/>
      <c r="DM332" s="96"/>
      <c r="DN332" s="96"/>
      <c r="DO332" s="96"/>
      <c r="DP332" s="96"/>
      <c r="DQ332" s="96"/>
      <c r="DR332" s="96"/>
      <c r="DS332" s="96"/>
      <c r="DT332" s="96"/>
      <c r="DU332" s="96"/>
      <c r="DV332" s="96"/>
      <c r="DW332" s="96"/>
      <c r="DX332" s="96"/>
      <c r="DY332" s="96"/>
      <c r="DZ332" s="96"/>
      <c r="EA332" s="96"/>
      <c r="EB332" s="96"/>
      <c r="EC332" s="96"/>
      <c r="ED332" s="96"/>
      <c r="EE332" s="96"/>
      <c r="EF332" s="96"/>
      <c r="EG332" s="96"/>
      <c r="EH332" s="96"/>
      <c r="EI332" s="96"/>
      <c r="EJ332" s="96"/>
      <c r="EK332" s="96"/>
      <c r="EL332" s="96"/>
      <c r="EM332" s="96"/>
      <c r="EN332" s="96"/>
      <c r="EO332" s="96"/>
      <c r="EP332" s="96"/>
      <c r="EQ332" s="96"/>
      <c r="ER332" s="96"/>
      <c r="ES332" s="96"/>
      <c r="ET332" s="96"/>
      <c r="EU332" s="96"/>
      <c r="EV332" s="96"/>
      <c r="EW332" s="96"/>
      <c r="EX332" s="96"/>
      <c r="EY332" s="96"/>
      <c r="EZ332" s="96"/>
      <c r="FA332" s="96"/>
      <c r="FB332" s="96"/>
      <c r="FC332" s="96"/>
      <c r="FD332" s="96"/>
      <c r="FE332" s="96"/>
      <c r="FF332" s="96"/>
      <c r="FG332" s="96"/>
      <c r="FH332" s="96"/>
      <c r="FI332" s="96"/>
      <c r="FJ332" s="96"/>
      <c r="FK332" s="96"/>
      <c r="FL332" s="96"/>
      <c r="FM332" s="96"/>
      <c r="FN332" s="96"/>
      <c r="FO332" s="96"/>
      <c r="FP332" s="96"/>
      <c r="FQ332" s="96"/>
      <c r="FR332" s="96"/>
      <c r="FS332" s="96"/>
      <c r="FT332" s="96"/>
      <c r="FU332" s="96"/>
      <c r="FV332" s="96"/>
      <c r="FW332" s="96"/>
      <c r="FX332" s="96"/>
      <c r="FY332" s="96"/>
      <c r="FZ332" s="96"/>
      <c r="GA332" s="96"/>
      <c r="GB332" s="96"/>
      <c r="GC332" s="96"/>
      <c r="GD332" s="96"/>
      <c r="GE332" s="96"/>
      <c r="GF332" s="96"/>
      <c r="GG332" s="96"/>
      <c r="GH332" s="96"/>
      <c r="GI332" s="96"/>
      <c r="GJ332" s="96"/>
      <c r="GK332" s="96"/>
      <c r="GL332" s="96"/>
      <c r="GM332" s="96"/>
      <c r="GN332" s="96"/>
      <c r="GO332" s="96"/>
      <c r="GP332" s="96"/>
      <c r="GQ332" s="96"/>
      <c r="GR332" s="96"/>
      <c r="GS332" s="96"/>
      <c r="GT332" s="96"/>
      <c r="GU332" s="96"/>
      <c r="GV332" s="96"/>
      <c r="GW332" s="96"/>
      <c r="GX332" s="96"/>
      <c r="GY332" s="96"/>
      <c r="GZ332" s="96"/>
      <c r="HA332" s="96"/>
      <c r="HB332" s="96"/>
      <c r="HC332" s="96"/>
      <c r="HD332" s="96"/>
      <c r="HE332" s="96"/>
      <c r="HF332" s="96"/>
      <c r="HG332" s="96"/>
      <c r="HH332" s="96"/>
      <c r="HI332" s="96"/>
      <c r="HJ332" s="96"/>
      <c r="HK332" s="96"/>
      <c r="HL332" s="96"/>
      <c r="HM332" s="96"/>
      <c r="HN332" s="96"/>
      <c r="HO332" s="96"/>
      <c r="HP332" s="96"/>
      <c r="HQ332" s="96"/>
      <c r="HR332" s="96"/>
      <c r="HS332" s="96"/>
      <c r="HT332" s="96"/>
      <c r="HU332" s="96"/>
      <c r="HV332" s="96"/>
      <c r="HW332" s="96"/>
      <c r="HX332" s="96"/>
      <c r="HY332" s="96"/>
      <c r="HZ332" s="96"/>
      <c r="IA332" s="96"/>
      <c r="IB332" s="96"/>
      <c r="IC332" s="96"/>
      <c r="ID332" s="96"/>
      <c r="IE332" s="96"/>
      <c r="IF332" s="96"/>
      <c r="IG332" s="96"/>
      <c r="IH332" s="96"/>
      <c r="II332" s="96"/>
      <c r="IJ332" s="96"/>
      <c r="IK332" s="96"/>
      <c r="IL332" s="96"/>
      <c r="IM332" s="96"/>
      <c r="IN332" s="96"/>
      <c r="IO332" s="96"/>
      <c r="IP332" s="96"/>
      <c r="IQ332" s="96"/>
      <c r="IR332" s="96"/>
      <c r="IS332" s="96"/>
      <c r="IT332" s="96"/>
      <c r="IU332" s="96"/>
      <c r="IV332" s="96"/>
      <c r="IW332" s="96"/>
    </row>
    <row r="333" customFormat="false" ht="15" hidden="false" customHeight="false" outlineLevel="0" collapsed="false">
      <c r="A333" s="117"/>
      <c r="B333" s="118"/>
      <c r="C333" s="96" t="s">
        <v>78</v>
      </c>
      <c r="D333" s="121" t="n">
        <v>0</v>
      </c>
      <c r="E333" s="121" t="n">
        <v>0</v>
      </c>
      <c r="F333" s="122" t="n">
        <v>0</v>
      </c>
      <c r="G333" s="122" t="n">
        <v>0</v>
      </c>
      <c r="H333" s="122" t="n">
        <v>0</v>
      </c>
      <c r="I333" s="122" t="n">
        <v>0</v>
      </c>
      <c r="J333" s="122" t="n">
        <v>0</v>
      </c>
      <c r="K333" s="122" t="n">
        <v>0</v>
      </c>
      <c r="L333" s="122" t="n">
        <v>0</v>
      </c>
      <c r="M333" s="122" t="n">
        <v>0</v>
      </c>
      <c r="N333" s="122" t="n">
        <v>0</v>
      </c>
      <c r="O333" s="122" t="n">
        <v>0</v>
      </c>
      <c r="P333" s="122" t="n">
        <v>0</v>
      </c>
      <c r="Q333" s="122" t="n">
        <v>0</v>
      </c>
      <c r="R333" s="123" t="n">
        <f aca="false">SUM(F333:Q333)</f>
        <v>0</v>
      </c>
      <c r="S333" s="133" t="n">
        <f aca="false">ROUND(R333*1.05,0)</f>
        <v>0</v>
      </c>
      <c r="T333" s="133" t="n">
        <f aca="false">ROUND(S333*1.05,0)</f>
        <v>0</v>
      </c>
      <c r="U333" s="96"/>
      <c r="V333" s="96"/>
      <c r="W333" s="96"/>
      <c r="X333" s="96"/>
      <c r="Y333" s="96"/>
      <c r="Z333" s="96"/>
      <c r="AA333" s="96"/>
      <c r="AB333" s="96"/>
      <c r="AC333" s="96"/>
      <c r="AD333" s="96"/>
      <c r="AE333" s="96"/>
      <c r="AF333" s="96"/>
      <c r="AG333" s="96"/>
      <c r="AH333" s="96"/>
      <c r="AI333" s="96"/>
      <c r="AJ333" s="96"/>
      <c r="AK333" s="96"/>
      <c r="AL333" s="96"/>
      <c r="AM333" s="96"/>
      <c r="AN333" s="96"/>
      <c r="AO333" s="96"/>
      <c r="AP333" s="96"/>
      <c r="AQ333" s="96"/>
      <c r="AR333" s="96"/>
      <c r="AS333" s="96"/>
      <c r="AT333" s="96"/>
      <c r="AU333" s="96"/>
      <c r="AV333" s="96"/>
      <c r="AW333" s="96"/>
      <c r="AX333" s="96"/>
      <c r="AY333" s="96"/>
      <c r="AZ333" s="96"/>
      <c r="BA333" s="96"/>
      <c r="BB333" s="96"/>
      <c r="BC333" s="96"/>
      <c r="BD333" s="96"/>
      <c r="BE333" s="96"/>
      <c r="BF333" s="96"/>
      <c r="BG333" s="96"/>
      <c r="BH333" s="96"/>
      <c r="BI333" s="96"/>
      <c r="BJ333" s="96"/>
      <c r="BK333" s="96"/>
      <c r="BL333" s="96"/>
      <c r="BM333" s="96"/>
      <c r="BN333" s="96"/>
      <c r="BO333" s="96"/>
      <c r="BP333" s="96"/>
      <c r="BQ333" s="96"/>
      <c r="BR333" s="96"/>
      <c r="BS333" s="96"/>
      <c r="BT333" s="96"/>
      <c r="BU333" s="96"/>
      <c r="BV333" s="96"/>
      <c r="BW333" s="96"/>
      <c r="BX333" s="96"/>
      <c r="BY333" s="96"/>
      <c r="BZ333" s="96"/>
      <c r="CA333" s="96"/>
      <c r="CB333" s="96"/>
      <c r="CC333" s="96"/>
      <c r="CD333" s="96"/>
      <c r="CE333" s="96"/>
      <c r="CF333" s="96"/>
      <c r="CG333" s="96"/>
      <c r="CH333" s="96"/>
      <c r="CI333" s="96"/>
      <c r="CJ333" s="96"/>
      <c r="CK333" s="96"/>
      <c r="CL333" s="96"/>
      <c r="CM333" s="96"/>
      <c r="CN333" s="96"/>
      <c r="CO333" s="96"/>
      <c r="CP333" s="96"/>
      <c r="CQ333" s="96"/>
      <c r="CR333" s="96"/>
      <c r="CS333" s="96"/>
      <c r="CT333" s="96"/>
      <c r="CU333" s="96"/>
      <c r="CV333" s="96"/>
      <c r="CW333" s="96"/>
      <c r="CX333" s="96"/>
      <c r="CY333" s="96"/>
      <c r="CZ333" s="96"/>
      <c r="DA333" s="96"/>
      <c r="DB333" s="96"/>
      <c r="DC333" s="96"/>
      <c r="DD333" s="96"/>
      <c r="DE333" s="96"/>
      <c r="DF333" s="96"/>
      <c r="DG333" s="96"/>
      <c r="DH333" s="96"/>
      <c r="DI333" s="96"/>
      <c r="DJ333" s="96"/>
      <c r="DK333" s="96"/>
      <c r="DL333" s="96"/>
      <c r="DM333" s="96"/>
      <c r="DN333" s="96"/>
      <c r="DO333" s="96"/>
      <c r="DP333" s="96"/>
      <c r="DQ333" s="96"/>
      <c r="DR333" s="96"/>
      <c r="DS333" s="96"/>
      <c r="DT333" s="96"/>
      <c r="DU333" s="96"/>
      <c r="DV333" s="96"/>
      <c r="DW333" s="96"/>
      <c r="DX333" s="96"/>
      <c r="DY333" s="96"/>
      <c r="DZ333" s="96"/>
      <c r="EA333" s="96"/>
      <c r="EB333" s="96"/>
      <c r="EC333" s="96"/>
      <c r="ED333" s="96"/>
      <c r="EE333" s="96"/>
      <c r="EF333" s="96"/>
      <c r="EG333" s="96"/>
      <c r="EH333" s="96"/>
      <c r="EI333" s="96"/>
      <c r="EJ333" s="96"/>
      <c r="EK333" s="96"/>
      <c r="EL333" s="96"/>
      <c r="EM333" s="96"/>
      <c r="EN333" s="96"/>
      <c r="EO333" s="96"/>
      <c r="EP333" s="96"/>
      <c r="EQ333" s="96"/>
      <c r="ER333" s="96"/>
      <c r="ES333" s="96"/>
      <c r="ET333" s="96"/>
      <c r="EU333" s="96"/>
      <c r="EV333" s="96"/>
      <c r="EW333" s="96"/>
      <c r="EX333" s="96"/>
      <c r="EY333" s="96"/>
      <c r="EZ333" s="96"/>
      <c r="FA333" s="96"/>
      <c r="FB333" s="96"/>
      <c r="FC333" s="96"/>
      <c r="FD333" s="96"/>
      <c r="FE333" s="96"/>
      <c r="FF333" s="96"/>
      <c r="FG333" s="96"/>
      <c r="FH333" s="96"/>
      <c r="FI333" s="96"/>
      <c r="FJ333" s="96"/>
      <c r="FK333" s="96"/>
      <c r="FL333" s="96"/>
      <c r="FM333" s="96"/>
      <c r="FN333" s="96"/>
      <c r="FO333" s="96"/>
      <c r="FP333" s="96"/>
      <c r="FQ333" s="96"/>
      <c r="FR333" s="96"/>
      <c r="FS333" s="96"/>
      <c r="FT333" s="96"/>
      <c r="FU333" s="96"/>
      <c r="FV333" s="96"/>
      <c r="FW333" s="96"/>
      <c r="FX333" s="96"/>
      <c r="FY333" s="96"/>
      <c r="FZ333" s="96"/>
      <c r="GA333" s="96"/>
      <c r="GB333" s="96"/>
      <c r="GC333" s="96"/>
      <c r="GD333" s="96"/>
      <c r="GE333" s="96"/>
      <c r="GF333" s="96"/>
      <c r="GG333" s="96"/>
      <c r="GH333" s="96"/>
      <c r="GI333" s="96"/>
      <c r="GJ333" s="96"/>
      <c r="GK333" s="96"/>
      <c r="GL333" s="96"/>
      <c r="GM333" s="96"/>
      <c r="GN333" s="96"/>
      <c r="GO333" s="96"/>
      <c r="GP333" s="96"/>
      <c r="GQ333" s="96"/>
      <c r="GR333" s="96"/>
      <c r="GS333" s="96"/>
      <c r="GT333" s="96"/>
      <c r="GU333" s="96"/>
      <c r="GV333" s="96"/>
      <c r="GW333" s="96"/>
      <c r="GX333" s="96"/>
      <c r="GY333" s="96"/>
      <c r="GZ333" s="96"/>
      <c r="HA333" s="96"/>
      <c r="HB333" s="96"/>
      <c r="HC333" s="96"/>
      <c r="HD333" s="96"/>
      <c r="HE333" s="96"/>
      <c r="HF333" s="96"/>
      <c r="HG333" s="96"/>
      <c r="HH333" s="96"/>
      <c r="HI333" s="96"/>
      <c r="HJ333" s="96"/>
      <c r="HK333" s="96"/>
      <c r="HL333" s="96"/>
      <c r="HM333" s="96"/>
      <c r="HN333" s="96"/>
      <c r="HO333" s="96"/>
      <c r="HP333" s="96"/>
      <c r="HQ333" s="96"/>
      <c r="HR333" s="96"/>
      <c r="HS333" s="96"/>
      <c r="HT333" s="96"/>
      <c r="HU333" s="96"/>
      <c r="HV333" s="96"/>
      <c r="HW333" s="96"/>
      <c r="HX333" s="96"/>
      <c r="HY333" s="96"/>
      <c r="HZ333" s="96"/>
      <c r="IA333" s="96"/>
      <c r="IB333" s="96"/>
      <c r="IC333" s="96"/>
      <c r="ID333" s="96"/>
      <c r="IE333" s="96"/>
      <c r="IF333" s="96"/>
      <c r="IG333" s="96"/>
      <c r="IH333" s="96"/>
      <c r="II333" s="96"/>
      <c r="IJ333" s="96"/>
      <c r="IK333" s="96"/>
      <c r="IL333" s="96"/>
      <c r="IM333" s="96"/>
      <c r="IN333" s="96"/>
      <c r="IO333" s="96"/>
      <c r="IP333" s="96"/>
      <c r="IQ333" s="96"/>
      <c r="IR333" s="96"/>
      <c r="IS333" s="96"/>
      <c r="IT333" s="96"/>
      <c r="IU333" s="96"/>
      <c r="IV333" s="96"/>
      <c r="IW333" s="96"/>
    </row>
    <row r="334" customFormat="false" ht="15" hidden="false" customHeight="false" outlineLevel="0" collapsed="false">
      <c r="A334" s="124"/>
      <c r="B334" s="125"/>
      <c r="C334" s="28" t="s">
        <v>66</v>
      </c>
      <c r="D334" s="134" t="n">
        <f aca="false">SUM(D332:D333)</f>
        <v>0</v>
      </c>
      <c r="E334" s="134" t="n">
        <f aca="false">SUM(E332:E333)</f>
        <v>0</v>
      </c>
      <c r="F334" s="28" t="n">
        <f aca="false">SUM(F332:F333)</f>
        <v>0</v>
      </c>
      <c r="G334" s="28" t="n">
        <f aca="false">SUM(G332:G333)</f>
        <v>0</v>
      </c>
      <c r="H334" s="28" t="n">
        <f aca="false">SUM(H332:H333)</f>
        <v>0</v>
      </c>
      <c r="I334" s="28" t="n">
        <f aca="false">SUM(I332:I333)</f>
        <v>0</v>
      </c>
      <c r="J334" s="28" t="n">
        <f aca="false">SUM(J332:J333)</f>
        <v>0</v>
      </c>
      <c r="K334" s="28" t="n">
        <f aca="false">SUM(K332:K333)</f>
        <v>0</v>
      </c>
      <c r="L334" s="28" t="n">
        <f aca="false">SUM(L332:L333)</f>
        <v>0</v>
      </c>
      <c r="M334" s="28" t="n">
        <f aca="false">SUM(M332:M333)</f>
        <v>0</v>
      </c>
      <c r="N334" s="28" t="n">
        <f aca="false">SUM(N332:N333)</f>
        <v>0</v>
      </c>
      <c r="O334" s="28" t="n">
        <f aca="false">SUM(O332:O333)</f>
        <v>0</v>
      </c>
      <c r="P334" s="28" t="n">
        <f aca="false">SUM(P332:P333)</f>
        <v>0</v>
      </c>
      <c r="Q334" s="28" t="n">
        <f aca="false">SUM(Q332:Q333)</f>
        <v>0</v>
      </c>
      <c r="R334" s="135" t="n">
        <f aca="false">SUM(F334:Q334)</f>
        <v>0</v>
      </c>
      <c r="S334" s="135" t="n">
        <f aca="false">SUM(S332:S333)</f>
        <v>0</v>
      </c>
      <c r="T334" s="135" t="n">
        <f aca="false">SUM(T332:T333)</f>
        <v>0</v>
      </c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  <c r="BL334" s="28"/>
      <c r="BM334" s="28"/>
      <c r="BN334" s="28"/>
      <c r="BO334" s="28"/>
      <c r="BP334" s="28"/>
      <c r="BQ334" s="28"/>
      <c r="BR334" s="28"/>
      <c r="BS334" s="28"/>
      <c r="BT334" s="28"/>
      <c r="BU334" s="28"/>
      <c r="BV334" s="28"/>
      <c r="BW334" s="28"/>
      <c r="BX334" s="28"/>
      <c r="BY334" s="28"/>
      <c r="BZ334" s="28"/>
      <c r="CA334" s="28"/>
      <c r="CB334" s="28"/>
      <c r="CC334" s="28"/>
      <c r="CD334" s="28"/>
      <c r="CE334" s="28"/>
      <c r="CF334" s="28"/>
      <c r="CG334" s="28"/>
      <c r="CH334" s="28"/>
      <c r="CI334" s="28"/>
      <c r="CJ334" s="28"/>
      <c r="CK334" s="28"/>
      <c r="CL334" s="28"/>
      <c r="CM334" s="28"/>
      <c r="CN334" s="28"/>
      <c r="CO334" s="28"/>
      <c r="CP334" s="28"/>
      <c r="CQ334" s="28"/>
      <c r="CR334" s="28"/>
      <c r="CS334" s="28"/>
      <c r="CT334" s="28"/>
      <c r="CU334" s="28"/>
      <c r="CV334" s="28"/>
      <c r="CW334" s="28"/>
      <c r="CX334" s="28"/>
      <c r="CY334" s="28"/>
      <c r="CZ334" s="28"/>
      <c r="DA334" s="28"/>
      <c r="DB334" s="28"/>
      <c r="DC334" s="28"/>
      <c r="DD334" s="28"/>
      <c r="DE334" s="28"/>
      <c r="DF334" s="28"/>
      <c r="DG334" s="28"/>
      <c r="DH334" s="28"/>
      <c r="DI334" s="28"/>
      <c r="DJ334" s="28"/>
      <c r="DK334" s="28"/>
      <c r="DL334" s="28"/>
      <c r="DM334" s="28"/>
      <c r="DN334" s="28"/>
      <c r="DO334" s="28"/>
      <c r="DP334" s="28"/>
      <c r="DQ334" s="28"/>
      <c r="DR334" s="28"/>
      <c r="DS334" s="28"/>
      <c r="DT334" s="28"/>
      <c r="DU334" s="28"/>
      <c r="DV334" s="28"/>
      <c r="DW334" s="28"/>
      <c r="DX334" s="28"/>
      <c r="DY334" s="28"/>
      <c r="DZ334" s="28"/>
      <c r="EA334" s="28"/>
      <c r="EB334" s="28"/>
      <c r="EC334" s="28"/>
      <c r="ED334" s="28"/>
      <c r="EE334" s="28"/>
      <c r="EF334" s="28"/>
      <c r="EG334" s="28"/>
      <c r="EH334" s="28"/>
      <c r="EI334" s="28"/>
      <c r="EJ334" s="28"/>
      <c r="EK334" s="28"/>
      <c r="EL334" s="28"/>
      <c r="EM334" s="28"/>
      <c r="EN334" s="28"/>
      <c r="EO334" s="28"/>
      <c r="EP334" s="28"/>
      <c r="EQ334" s="28"/>
      <c r="ER334" s="28"/>
      <c r="ES334" s="28"/>
      <c r="ET334" s="28"/>
      <c r="EU334" s="28"/>
      <c r="EV334" s="28"/>
      <c r="EW334" s="28"/>
      <c r="EX334" s="28"/>
      <c r="EY334" s="28"/>
      <c r="EZ334" s="28"/>
      <c r="FA334" s="28"/>
      <c r="FB334" s="28"/>
      <c r="FC334" s="28"/>
      <c r="FD334" s="28"/>
      <c r="FE334" s="28"/>
      <c r="FF334" s="28"/>
      <c r="FG334" s="28"/>
      <c r="FH334" s="28"/>
      <c r="FI334" s="28"/>
      <c r="FJ334" s="28"/>
      <c r="FK334" s="28"/>
      <c r="FL334" s="28"/>
      <c r="FM334" s="28"/>
      <c r="FN334" s="28"/>
      <c r="FO334" s="28"/>
      <c r="FP334" s="28"/>
      <c r="FQ334" s="28"/>
      <c r="FR334" s="28"/>
      <c r="FS334" s="28"/>
      <c r="FT334" s="28"/>
      <c r="FU334" s="28"/>
      <c r="FV334" s="28"/>
      <c r="FW334" s="28"/>
      <c r="FX334" s="28"/>
      <c r="FY334" s="28"/>
      <c r="FZ334" s="28"/>
      <c r="GA334" s="28"/>
      <c r="GB334" s="28"/>
      <c r="GC334" s="28"/>
      <c r="GD334" s="28"/>
      <c r="GE334" s="28"/>
      <c r="GF334" s="28"/>
      <c r="GG334" s="28"/>
      <c r="GH334" s="28"/>
      <c r="GI334" s="28"/>
      <c r="GJ334" s="28"/>
      <c r="GK334" s="28"/>
      <c r="GL334" s="28"/>
      <c r="GM334" s="28"/>
      <c r="GN334" s="28"/>
      <c r="GO334" s="28"/>
      <c r="GP334" s="28"/>
      <c r="GQ334" s="28"/>
      <c r="GR334" s="28"/>
      <c r="GS334" s="28"/>
      <c r="GT334" s="28"/>
      <c r="GU334" s="28"/>
      <c r="GV334" s="28"/>
      <c r="GW334" s="28"/>
      <c r="GX334" s="28"/>
      <c r="GY334" s="28"/>
      <c r="GZ334" s="28"/>
      <c r="HA334" s="28"/>
      <c r="HB334" s="28"/>
      <c r="HC334" s="28"/>
      <c r="HD334" s="28"/>
      <c r="HE334" s="28"/>
      <c r="HF334" s="28"/>
      <c r="HG334" s="28"/>
      <c r="HH334" s="28"/>
      <c r="HI334" s="28"/>
      <c r="HJ334" s="28"/>
      <c r="HK334" s="28"/>
      <c r="HL334" s="28"/>
      <c r="HM334" s="28"/>
      <c r="HN334" s="28"/>
      <c r="HO334" s="28"/>
      <c r="HP334" s="28"/>
      <c r="HQ334" s="28"/>
      <c r="HR334" s="28"/>
      <c r="HS334" s="28"/>
      <c r="HT334" s="28"/>
      <c r="HU334" s="28"/>
      <c r="HV334" s="28"/>
      <c r="HW334" s="28"/>
      <c r="HX334" s="28"/>
      <c r="HY334" s="28"/>
      <c r="HZ334" s="28"/>
      <c r="IA334" s="28"/>
      <c r="IB334" s="28"/>
      <c r="IC334" s="28"/>
      <c r="ID334" s="28"/>
      <c r="IE334" s="28"/>
      <c r="IF334" s="28"/>
      <c r="IG334" s="28"/>
      <c r="IH334" s="28"/>
      <c r="II334" s="28"/>
      <c r="IJ334" s="28"/>
      <c r="IK334" s="28"/>
      <c r="IL334" s="28"/>
      <c r="IM334" s="28"/>
      <c r="IN334" s="28"/>
      <c r="IO334" s="28"/>
      <c r="IP334" s="28"/>
      <c r="IQ334" s="28"/>
      <c r="IR334" s="28"/>
      <c r="IS334" s="28"/>
      <c r="IT334" s="28"/>
      <c r="IU334" s="28"/>
      <c r="IV334" s="28"/>
      <c r="IW334" s="28"/>
    </row>
    <row r="335" customFormat="false" ht="15" hidden="false" customHeight="false" outlineLevel="0" collapsed="false">
      <c r="A335" s="129"/>
      <c r="B335" s="109" t="n">
        <v>59900600</v>
      </c>
      <c r="C335" s="0" t="s">
        <v>224</v>
      </c>
      <c r="D335" s="100"/>
      <c r="E335" s="100"/>
      <c r="F335" s="110"/>
      <c r="G335" s="111"/>
      <c r="H335" s="111"/>
      <c r="I335" s="111"/>
      <c r="J335" s="111"/>
      <c r="K335" s="111"/>
      <c r="L335" s="111"/>
      <c r="M335" s="111"/>
      <c r="N335" s="111"/>
      <c r="O335" s="111"/>
      <c r="P335" s="111"/>
      <c r="Q335" s="111"/>
      <c r="R335" s="107"/>
      <c r="S335" s="107"/>
      <c r="T335" s="107"/>
    </row>
    <row r="336" customFormat="false" ht="15" hidden="false" customHeight="false" outlineLevel="0" collapsed="false">
      <c r="A336" s="117"/>
      <c r="B336" s="118"/>
      <c r="C336" s="96" t="s">
        <v>78</v>
      </c>
      <c r="D336" s="100" t="n">
        <v>0</v>
      </c>
      <c r="E336" s="100" t="n">
        <v>0</v>
      </c>
      <c r="F336" s="119" t="n">
        <v>0</v>
      </c>
      <c r="G336" s="119" t="n">
        <v>0</v>
      </c>
      <c r="H336" s="119" t="n">
        <v>0</v>
      </c>
      <c r="I336" s="119" t="n">
        <v>0</v>
      </c>
      <c r="J336" s="119" t="n">
        <v>0</v>
      </c>
      <c r="K336" s="119" t="n">
        <v>0</v>
      </c>
      <c r="L336" s="119" t="n">
        <v>0</v>
      </c>
      <c r="M336" s="119" t="n">
        <v>0</v>
      </c>
      <c r="N336" s="119" t="n">
        <v>0</v>
      </c>
      <c r="O336" s="119" t="n">
        <v>0</v>
      </c>
      <c r="P336" s="119" t="n">
        <v>0</v>
      </c>
      <c r="Q336" s="119" t="n">
        <v>0</v>
      </c>
      <c r="R336" s="81" t="n">
        <f aca="false">SUM(F336:Q336)</f>
        <v>0</v>
      </c>
      <c r="S336" s="120" t="n">
        <f aca="false">ROUND(R336*1.05,0)</f>
        <v>0</v>
      </c>
      <c r="T336" s="120" t="n">
        <f aca="false">ROUND(S336*1.05,0)</f>
        <v>0</v>
      </c>
      <c r="U336" s="96"/>
      <c r="V336" s="96"/>
      <c r="W336" s="96"/>
      <c r="X336" s="96"/>
      <c r="Y336" s="96"/>
      <c r="Z336" s="96"/>
      <c r="AA336" s="96"/>
      <c r="AB336" s="96"/>
      <c r="AC336" s="96"/>
      <c r="AD336" s="96"/>
      <c r="AE336" s="96"/>
      <c r="AF336" s="96"/>
      <c r="AG336" s="96"/>
      <c r="AH336" s="96"/>
      <c r="AI336" s="96"/>
      <c r="AJ336" s="96"/>
      <c r="AK336" s="96"/>
      <c r="AL336" s="96"/>
      <c r="AM336" s="96"/>
      <c r="AN336" s="96"/>
      <c r="AO336" s="96"/>
      <c r="AP336" s="96"/>
      <c r="AQ336" s="96"/>
      <c r="AR336" s="96"/>
      <c r="AS336" s="96"/>
      <c r="AT336" s="96"/>
      <c r="AU336" s="96"/>
      <c r="AV336" s="96"/>
      <c r="AW336" s="96"/>
      <c r="AX336" s="96"/>
      <c r="AY336" s="96"/>
      <c r="AZ336" s="96"/>
      <c r="BA336" s="96"/>
      <c r="BB336" s="96"/>
      <c r="BC336" s="96"/>
      <c r="BD336" s="96"/>
      <c r="BE336" s="96"/>
      <c r="BF336" s="96"/>
      <c r="BG336" s="96"/>
      <c r="BH336" s="96"/>
      <c r="BI336" s="96"/>
      <c r="BJ336" s="96"/>
      <c r="BK336" s="96"/>
      <c r="BL336" s="96"/>
      <c r="BM336" s="96"/>
      <c r="BN336" s="96"/>
      <c r="BO336" s="96"/>
      <c r="BP336" s="96"/>
      <c r="BQ336" s="96"/>
      <c r="BR336" s="96"/>
      <c r="BS336" s="96"/>
      <c r="BT336" s="96"/>
      <c r="BU336" s="96"/>
      <c r="BV336" s="96"/>
      <c r="BW336" s="96"/>
      <c r="BX336" s="96"/>
      <c r="BY336" s="96"/>
      <c r="BZ336" s="96"/>
      <c r="CA336" s="96"/>
      <c r="CB336" s="96"/>
      <c r="CC336" s="96"/>
      <c r="CD336" s="96"/>
      <c r="CE336" s="96"/>
      <c r="CF336" s="96"/>
      <c r="CG336" s="96"/>
      <c r="CH336" s="96"/>
      <c r="CI336" s="96"/>
      <c r="CJ336" s="96"/>
      <c r="CK336" s="96"/>
      <c r="CL336" s="96"/>
      <c r="CM336" s="96"/>
      <c r="CN336" s="96"/>
      <c r="CO336" s="96"/>
      <c r="CP336" s="96"/>
      <c r="CQ336" s="96"/>
      <c r="CR336" s="96"/>
      <c r="CS336" s="96"/>
      <c r="CT336" s="96"/>
      <c r="CU336" s="96"/>
      <c r="CV336" s="96"/>
      <c r="CW336" s="96"/>
      <c r="CX336" s="96"/>
      <c r="CY336" s="96"/>
      <c r="CZ336" s="96"/>
      <c r="DA336" s="96"/>
      <c r="DB336" s="96"/>
      <c r="DC336" s="96"/>
      <c r="DD336" s="96"/>
      <c r="DE336" s="96"/>
      <c r="DF336" s="96"/>
      <c r="DG336" s="96"/>
      <c r="DH336" s="96"/>
      <c r="DI336" s="96"/>
      <c r="DJ336" s="96"/>
      <c r="DK336" s="96"/>
      <c r="DL336" s="96"/>
      <c r="DM336" s="96"/>
      <c r="DN336" s="96"/>
      <c r="DO336" s="96"/>
      <c r="DP336" s="96"/>
      <c r="DQ336" s="96"/>
      <c r="DR336" s="96"/>
      <c r="DS336" s="96"/>
      <c r="DT336" s="96"/>
      <c r="DU336" s="96"/>
      <c r="DV336" s="96"/>
      <c r="DW336" s="96"/>
      <c r="DX336" s="96"/>
      <c r="DY336" s="96"/>
      <c r="DZ336" s="96"/>
      <c r="EA336" s="96"/>
      <c r="EB336" s="96"/>
      <c r="EC336" s="96"/>
      <c r="ED336" s="96"/>
      <c r="EE336" s="96"/>
      <c r="EF336" s="96"/>
      <c r="EG336" s="96"/>
      <c r="EH336" s="96"/>
      <c r="EI336" s="96"/>
      <c r="EJ336" s="96"/>
      <c r="EK336" s="96"/>
      <c r="EL336" s="96"/>
      <c r="EM336" s="96"/>
      <c r="EN336" s="96"/>
      <c r="EO336" s="96"/>
      <c r="EP336" s="96"/>
      <c r="EQ336" s="96"/>
      <c r="ER336" s="96"/>
      <c r="ES336" s="96"/>
      <c r="ET336" s="96"/>
      <c r="EU336" s="96"/>
      <c r="EV336" s="96"/>
      <c r="EW336" s="96"/>
      <c r="EX336" s="96"/>
      <c r="EY336" s="96"/>
      <c r="EZ336" s="96"/>
      <c r="FA336" s="96"/>
      <c r="FB336" s="96"/>
      <c r="FC336" s="96"/>
      <c r="FD336" s="96"/>
      <c r="FE336" s="96"/>
      <c r="FF336" s="96"/>
      <c r="FG336" s="96"/>
      <c r="FH336" s="96"/>
      <c r="FI336" s="96"/>
      <c r="FJ336" s="96"/>
      <c r="FK336" s="96"/>
      <c r="FL336" s="96"/>
      <c r="FM336" s="96"/>
      <c r="FN336" s="96"/>
      <c r="FO336" s="96"/>
      <c r="FP336" s="96"/>
      <c r="FQ336" s="96"/>
      <c r="FR336" s="96"/>
      <c r="FS336" s="96"/>
      <c r="FT336" s="96"/>
      <c r="FU336" s="96"/>
      <c r="FV336" s="96"/>
      <c r="FW336" s="96"/>
      <c r="FX336" s="96"/>
      <c r="FY336" s="96"/>
      <c r="FZ336" s="96"/>
      <c r="GA336" s="96"/>
      <c r="GB336" s="96"/>
      <c r="GC336" s="96"/>
      <c r="GD336" s="96"/>
      <c r="GE336" s="96"/>
      <c r="GF336" s="96"/>
      <c r="GG336" s="96"/>
      <c r="GH336" s="96"/>
      <c r="GI336" s="96"/>
      <c r="GJ336" s="96"/>
      <c r="GK336" s="96"/>
      <c r="GL336" s="96"/>
      <c r="GM336" s="96"/>
      <c r="GN336" s="96"/>
      <c r="GO336" s="96"/>
      <c r="GP336" s="96"/>
      <c r="GQ336" s="96"/>
      <c r="GR336" s="96"/>
      <c r="GS336" s="96"/>
      <c r="GT336" s="96"/>
      <c r="GU336" s="96"/>
      <c r="GV336" s="96"/>
      <c r="GW336" s="96"/>
      <c r="GX336" s="96"/>
      <c r="GY336" s="96"/>
      <c r="GZ336" s="96"/>
      <c r="HA336" s="96"/>
      <c r="HB336" s="96"/>
      <c r="HC336" s="96"/>
      <c r="HD336" s="96"/>
      <c r="HE336" s="96"/>
      <c r="HF336" s="96"/>
      <c r="HG336" s="96"/>
      <c r="HH336" s="96"/>
      <c r="HI336" s="96"/>
      <c r="HJ336" s="96"/>
      <c r="HK336" s="96"/>
      <c r="HL336" s="96"/>
      <c r="HM336" s="96"/>
      <c r="HN336" s="96"/>
      <c r="HO336" s="96"/>
      <c r="HP336" s="96"/>
      <c r="HQ336" s="96"/>
      <c r="HR336" s="96"/>
      <c r="HS336" s="96"/>
      <c r="HT336" s="96"/>
      <c r="HU336" s="96"/>
      <c r="HV336" s="96"/>
      <c r="HW336" s="96"/>
      <c r="HX336" s="96"/>
      <c r="HY336" s="96"/>
      <c r="HZ336" s="96"/>
      <c r="IA336" s="96"/>
      <c r="IB336" s="96"/>
      <c r="IC336" s="96"/>
      <c r="ID336" s="96"/>
      <c r="IE336" s="96"/>
      <c r="IF336" s="96"/>
      <c r="IG336" s="96"/>
      <c r="IH336" s="96"/>
      <c r="II336" s="96"/>
      <c r="IJ336" s="96"/>
      <c r="IK336" s="96"/>
      <c r="IL336" s="96"/>
      <c r="IM336" s="96"/>
      <c r="IN336" s="96"/>
      <c r="IO336" s="96"/>
      <c r="IP336" s="96"/>
      <c r="IQ336" s="96"/>
      <c r="IR336" s="96"/>
      <c r="IS336" s="96"/>
      <c r="IT336" s="96"/>
      <c r="IU336" s="96"/>
      <c r="IV336" s="96"/>
      <c r="IW336" s="96"/>
    </row>
    <row r="337" customFormat="false" ht="15" hidden="false" customHeight="false" outlineLevel="0" collapsed="false">
      <c r="A337" s="117"/>
      <c r="B337" s="118"/>
      <c r="C337" s="96" t="s">
        <v>78</v>
      </c>
      <c r="D337" s="121" t="n">
        <v>0</v>
      </c>
      <c r="E337" s="121" t="n">
        <v>0</v>
      </c>
      <c r="F337" s="122" t="n">
        <v>0</v>
      </c>
      <c r="G337" s="122" t="n">
        <v>0</v>
      </c>
      <c r="H337" s="122" t="n">
        <v>0</v>
      </c>
      <c r="I337" s="122" t="n">
        <v>0</v>
      </c>
      <c r="J337" s="122" t="n">
        <v>0</v>
      </c>
      <c r="K337" s="122" t="n">
        <v>0</v>
      </c>
      <c r="L337" s="122" t="n">
        <v>0</v>
      </c>
      <c r="M337" s="122" t="n">
        <v>0</v>
      </c>
      <c r="N337" s="122" t="n">
        <v>0</v>
      </c>
      <c r="O337" s="122" t="n">
        <v>0</v>
      </c>
      <c r="P337" s="122" t="n">
        <v>0</v>
      </c>
      <c r="Q337" s="122" t="n">
        <v>0</v>
      </c>
      <c r="R337" s="123" t="n">
        <f aca="false">SUM(F337:Q337)</f>
        <v>0</v>
      </c>
      <c r="S337" s="133" t="n">
        <f aca="false">ROUND(R337*1.05,0)</f>
        <v>0</v>
      </c>
      <c r="T337" s="133" t="n">
        <f aca="false">ROUND(S337*1.05,0)</f>
        <v>0</v>
      </c>
      <c r="U337" s="96"/>
      <c r="V337" s="96"/>
      <c r="W337" s="96"/>
      <c r="X337" s="96"/>
      <c r="Y337" s="96"/>
      <c r="Z337" s="96"/>
      <c r="AA337" s="96"/>
      <c r="AB337" s="96"/>
      <c r="AC337" s="96"/>
      <c r="AD337" s="96"/>
      <c r="AE337" s="96"/>
      <c r="AF337" s="96"/>
      <c r="AG337" s="96"/>
      <c r="AH337" s="96"/>
      <c r="AI337" s="96"/>
      <c r="AJ337" s="96"/>
      <c r="AK337" s="96"/>
      <c r="AL337" s="96"/>
      <c r="AM337" s="96"/>
      <c r="AN337" s="96"/>
      <c r="AO337" s="96"/>
      <c r="AP337" s="96"/>
      <c r="AQ337" s="96"/>
      <c r="AR337" s="96"/>
      <c r="AS337" s="96"/>
      <c r="AT337" s="96"/>
      <c r="AU337" s="96"/>
      <c r="AV337" s="96"/>
      <c r="AW337" s="96"/>
      <c r="AX337" s="96"/>
      <c r="AY337" s="96"/>
      <c r="AZ337" s="96"/>
      <c r="BA337" s="96"/>
      <c r="BB337" s="96"/>
      <c r="BC337" s="96"/>
      <c r="BD337" s="96"/>
      <c r="BE337" s="96"/>
      <c r="BF337" s="96"/>
      <c r="BG337" s="96"/>
      <c r="BH337" s="96"/>
      <c r="BI337" s="96"/>
      <c r="BJ337" s="96"/>
      <c r="BK337" s="96"/>
      <c r="BL337" s="96"/>
      <c r="BM337" s="96"/>
      <c r="BN337" s="96"/>
      <c r="BO337" s="96"/>
      <c r="BP337" s="96"/>
      <c r="BQ337" s="96"/>
      <c r="BR337" s="96"/>
      <c r="BS337" s="96"/>
      <c r="BT337" s="96"/>
      <c r="BU337" s="96"/>
      <c r="BV337" s="96"/>
      <c r="BW337" s="96"/>
      <c r="BX337" s="96"/>
      <c r="BY337" s="96"/>
      <c r="BZ337" s="96"/>
      <c r="CA337" s="96"/>
      <c r="CB337" s="96"/>
      <c r="CC337" s="96"/>
      <c r="CD337" s="96"/>
      <c r="CE337" s="96"/>
      <c r="CF337" s="96"/>
      <c r="CG337" s="96"/>
      <c r="CH337" s="96"/>
      <c r="CI337" s="96"/>
      <c r="CJ337" s="96"/>
      <c r="CK337" s="96"/>
      <c r="CL337" s="96"/>
      <c r="CM337" s="96"/>
      <c r="CN337" s="96"/>
      <c r="CO337" s="96"/>
      <c r="CP337" s="96"/>
      <c r="CQ337" s="96"/>
      <c r="CR337" s="96"/>
      <c r="CS337" s="96"/>
      <c r="CT337" s="96"/>
      <c r="CU337" s="96"/>
      <c r="CV337" s="96"/>
      <c r="CW337" s="96"/>
      <c r="CX337" s="96"/>
      <c r="CY337" s="96"/>
      <c r="CZ337" s="96"/>
      <c r="DA337" s="96"/>
      <c r="DB337" s="96"/>
      <c r="DC337" s="96"/>
      <c r="DD337" s="96"/>
      <c r="DE337" s="96"/>
      <c r="DF337" s="96"/>
      <c r="DG337" s="96"/>
      <c r="DH337" s="96"/>
      <c r="DI337" s="96"/>
      <c r="DJ337" s="96"/>
      <c r="DK337" s="96"/>
      <c r="DL337" s="96"/>
      <c r="DM337" s="96"/>
      <c r="DN337" s="96"/>
      <c r="DO337" s="96"/>
      <c r="DP337" s="96"/>
      <c r="DQ337" s="96"/>
      <c r="DR337" s="96"/>
      <c r="DS337" s="96"/>
      <c r="DT337" s="96"/>
      <c r="DU337" s="96"/>
      <c r="DV337" s="96"/>
      <c r="DW337" s="96"/>
      <c r="DX337" s="96"/>
      <c r="DY337" s="96"/>
      <c r="DZ337" s="96"/>
      <c r="EA337" s="96"/>
      <c r="EB337" s="96"/>
      <c r="EC337" s="96"/>
      <c r="ED337" s="96"/>
      <c r="EE337" s="96"/>
      <c r="EF337" s="96"/>
      <c r="EG337" s="96"/>
      <c r="EH337" s="96"/>
      <c r="EI337" s="96"/>
      <c r="EJ337" s="96"/>
      <c r="EK337" s="96"/>
      <c r="EL337" s="96"/>
      <c r="EM337" s="96"/>
      <c r="EN337" s="96"/>
      <c r="EO337" s="96"/>
      <c r="EP337" s="96"/>
      <c r="EQ337" s="96"/>
      <c r="ER337" s="96"/>
      <c r="ES337" s="96"/>
      <c r="ET337" s="96"/>
      <c r="EU337" s="96"/>
      <c r="EV337" s="96"/>
      <c r="EW337" s="96"/>
      <c r="EX337" s="96"/>
      <c r="EY337" s="96"/>
      <c r="EZ337" s="96"/>
      <c r="FA337" s="96"/>
      <c r="FB337" s="96"/>
      <c r="FC337" s="96"/>
      <c r="FD337" s="96"/>
      <c r="FE337" s="96"/>
      <c r="FF337" s="96"/>
      <c r="FG337" s="96"/>
      <c r="FH337" s="96"/>
      <c r="FI337" s="96"/>
      <c r="FJ337" s="96"/>
      <c r="FK337" s="96"/>
      <c r="FL337" s="96"/>
      <c r="FM337" s="96"/>
      <c r="FN337" s="96"/>
      <c r="FO337" s="96"/>
      <c r="FP337" s="96"/>
      <c r="FQ337" s="96"/>
      <c r="FR337" s="96"/>
      <c r="FS337" s="96"/>
      <c r="FT337" s="96"/>
      <c r="FU337" s="96"/>
      <c r="FV337" s="96"/>
      <c r="FW337" s="96"/>
      <c r="FX337" s="96"/>
      <c r="FY337" s="96"/>
      <c r="FZ337" s="96"/>
      <c r="GA337" s="96"/>
      <c r="GB337" s="96"/>
      <c r="GC337" s="96"/>
      <c r="GD337" s="96"/>
      <c r="GE337" s="96"/>
      <c r="GF337" s="96"/>
      <c r="GG337" s="96"/>
      <c r="GH337" s="96"/>
      <c r="GI337" s="96"/>
      <c r="GJ337" s="96"/>
      <c r="GK337" s="96"/>
      <c r="GL337" s="96"/>
      <c r="GM337" s="96"/>
      <c r="GN337" s="96"/>
      <c r="GO337" s="96"/>
      <c r="GP337" s="96"/>
      <c r="GQ337" s="96"/>
      <c r="GR337" s="96"/>
      <c r="GS337" s="96"/>
      <c r="GT337" s="96"/>
      <c r="GU337" s="96"/>
      <c r="GV337" s="96"/>
      <c r="GW337" s="96"/>
      <c r="GX337" s="96"/>
      <c r="GY337" s="96"/>
      <c r="GZ337" s="96"/>
      <c r="HA337" s="96"/>
      <c r="HB337" s="96"/>
      <c r="HC337" s="96"/>
      <c r="HD337" s="96"/>
      <c r="HE337" s="96"/>
      <c r="HF337" s="96"/>
      <c r="HG337" s="96"/>
      <c r="HH337" s="96"/>
      <c r="HI337" s="96"/>
      <c r="HJ337" s="96"/>
      <c r="HK337" s="96"/>
      <c r="HL337" s="96"/>
      <c r="HM337" s="96"/>
      <c r="HN337" s="96"/>
      <c r="HO337" s="96"/>
      <c r="HP337" s="96"/>
      <c r="HQ337" s="96"/>
      <c r="HR337" s="96"/>
      <c r="HS337" s="96"/>
      <c r="HT337" s="96"/>
      <c r="HU337" s="96"/>
      <c r="HV337" s="96"/>
      <c r="HW337" s="96"/>
      <c r="HX337" s="96"/>
      <c r="HY337" s="96"/>
      <c r="HZ337" s="96"/>
      <c r="IA337" s="96"/>
      <c r="IB337" s="96"/>
      <c r="IC337" s="96"/>
      <c r="ID337" s="96"/>
      <c r="IE337" s="96"/>
      <c r="IF337" s="96"/>
      <c r="IG337" s="96"/>
      <c r="IH337" s="96"/>
      <c r="II337" s="96"/>
      <c r="IJ337" s="96"/>
      <c r="IK337" s="96"/>
      <c r="IL337" s="96"/>
      <c r="IM337" s="96"/>
      <c r="IN337" s="96"/>
      <c r="IO337" s="96"/>
      <c r="IP337" s="96"/>
      <c r="IQ337" s="96"/>
      <c r="IR337" s="96"/>
      <c r="IS337" s="96"/>
      <c r="IT337" s="96"/>
      <c r="IU337" s="96"/>
      <c r="IV337" s="96"/>
      <c r="IW337" s="96"/>
    </row>
    <row r="338" customFormat="false" ht="15" hidden="false" customHeight="false" outlineLevel="0" collapsed="false">
      <c r="A338" s="124"/>
      <c r="B338" s="125"/>
      <c r="C338" s="28" t="s">
        <v>66</v>
      </c>
      <c r="D338" s="134" t="n">
        <f aca="false">SUM(D336:D337)</f>
        <v>0</v>
      </c>
      <c r="E338" s="134" t="n">
        <f aca="false">SUM(E336:E337)</f>
        <v>0</v>
      </c>
      <c r="F338" s="28" t="n">
        <f aca="false">SUM(F336:F337)</f>
        <v>0</v>
      </c>
      <c r="G338" s="28" t="n">
        <f aca="false">SUM(G336:G337)</f>
        <v>0</v>
      </c>
      <c r="H338" s="28" t="n">
        <f aca="false">SUM(H336:H337)</f>
        <v>0</v>
      </c>
      <c r="I338" s="28" t="n">
        <f aca="false">SUM(I336:I337)</f>
        <v>0</v>
      </c>
      <c r="J338" s="28" t="n">
        <f aca="false">SUM(J336:J337)</f>
        <v>0</v>
      </c>
      <c r="K338" s="28" t="n">
        <f aca="false">SUM(K336:K337)</f>
        <v>0</v>
      </c>
      <c r="L338" s="28" t="n">
        <f aca="false">SUM(L336:L337)</f>
        <v>0</v>
      </c>
      <c r="M338" s="28" t="n">
        <f aca="false">SUM(M336:M337)</f>
        <v>0</v>
      </c>
      <c r="N338" s="28" t="n">
        <f aca="false">SUM(N336:N337)</f>
        <v>0</v>
      </c>
      <c r="O338" s="28" t="n">
        <f aca="false">SUM(O336:O337)</f>
        <v>0</v>
      </c>
      <c r="P338" s="28" t="n">
        <f aca="false">SUM(P336:P337)</f>
        <v>0</v>
      </c>
      <c r="Q338" s="28" t="n">
        <f aca="false">SUM(Q336:Q337)</f>
        <v>0</v>
      </c>
      <c r="R338" s="135" t="n">
        <f aca="false">SUM(F338:Q338)</f>
        <v>0</v>
      </c>
      <c r="S338" s="135" t="n">
        <f aca="false">SUM(S336:S337)</f>
        <v>0</v>
      </c>
      <c r="T338" s="135" t="n">
        <f aca="false">SUM(T336:T337)</f>
        <v>0</v>
      </c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  <c r="BL338" s="28"/>
      <c r="BM338" s="28"/>
      <c r="BN338" s="28"/>
      <c r="BO338" s="28"/>
      <c r="BP338" s="28"/>
      <c r="BQ338" s="28"/>
      <c r="BR338" s="28"/>
      <c r="BS338" s="28"/>
      <c r="BT338" s="28"/>
      <c r="BU338" s="28"/>
      <c r="BV338" s="28"/>
      <c r="BW338" s="28"/>
      <c r="BX338" s="28"/>
      <c r="BY338" s="28"/>
      <c r="BZ338" s="28"/>
      <c r="CA338" s="28"/>
      <c r="CB338" s="28"/>
      <c r="CC338" s="28"/>
      <c r="CD338" s="28"/>
      <c r="CE338" s="28"/>
      <c r="CF338" s="28"/>
      <c r="CG338" s="28"/>
      <c r="CH338" s="28"/>
      <c r="CI338" s="28"/>
      <c r="CJ338" s="28"/>
      <c r="CK338" s="28"/>
      <c r="CL338" s="28"/>
      <c r="CM338" s="28"/>
      <c r="CN338" s="28"/>
      <c r="CO338" s="28"/>
      <c r="CP338" s="28"/>
      <c r="CQ338" s="28"/>
      <c r="CR338" s="28"/>
      <c r="CS338" s="28"/>
      <c r="CT338" s="28"/>
      <c r="CU338" s="28"/>
      <c r="CV338" s="28"/>
      <c r="CW338" s="28"/>
      <c r="CX338" s="28"/>
      <c r="CY338" s="28"/>
      <c r="CZ338" s="28"/>
      <c r="DA338" s="28"/>
      <c r="DB338" s="28"/>
      <c r="DC338" s="28"/>
      <c r="DD338" s="28"/>
      <c r="DE338" s="28"/>
      <c r="DF338" s="28"/>
      <c r="DG338" s="28"/>
      <c r="DH338" s="28"/>
      <c r="DI338" s="28"/>
      <c r="DJ338" s="28"/>
      <c r="DK338" s="28"/>
      <c r="DL338" s="28"/>
      <c r="DM338" s="28"/>
      <c r="DN338" s="28"/>
      <c r="DO338" s="28"/>
      <c r="DP338" s="28"/>
      <c r="DQ338" s="28"/>
      <c r="DR338" s="28"/>
      <c r="DS338" s="28"/>
      <c r="DT338" s="28"/>
      <c r="DU338" s="28"/>
      <c r="DV338" s="28"/>
      <c r="DW338" s="28"/>
      <c r="DX338" s="28"/>
      <c r="DY338" s="28"/>
      <c r="DZ338" s="28"/>
      <c r="EA338" s="28"/>
      <c r="EB338" s="28"/>
      <c r="EC338" s="28"/>
      <c r="ED338" s="28"/>
      <c r="EE338" s="28"/>
      <c r="EF338" s="28"/>
      <c r="EG338" s="28"/>
      <c r="EH338" s="28"/>
      <c r="EI338" s="28"/>
      <c r="EJ338" s="28"/>
      <c r="EK338" s="28"/>
      <c r="EL338" s="28"/>
      <c r="EM338" s="28"/>
      <c r="EN338" s="28"/>
      <c r="EO338" s="28"/>
      <c r="EP338" s="28"/>
      <c r="EQ338" s="28"/>
      <c r="ER338" s="28"/>
      <c r="ES338" s="28"/>
      <c r="ET338" s="28"/>
      <c r="EU338" s="28"/>
      <c r="EV338" s="28"/>
      <c r="EW338" s="28"/>
      <c r="EX338" s="28"/>
      <c r="EY338" s="28"/>
      <c r="EZ338" s="28"/>
      <c r="FA338" s="28"/>
      <c r="FB338" s="28"/>
      <c r="FC338" s="28"/>
      <c r="FD338" s="28"/>
      <c r="FE338" s="28"/>
      <c r="FF338" s="28"/>
      <c r="FG338" s="28"/>
      <c r="FH338" s="28"/>
      <c r="FI338" s="28"/>
      <c r="FJ338" s="28"/>
      <c r="FK338" s="28"/>
      <c r="FL338" s="28"/>
      <c r="FM338" s="28"/>
      <c r="FN338" s="28"/>
      <c r="FO338" s="28"/>
      <c r="FP338" s="28"/>
      <c r="FQ338" s="28"/>
      <c r="FR338" s="28"/>
      <c r="FS338" s="28"/>
      <c r="FT338" s="28"/>
      <c r="FU338" s="28"/>
      <c r="FV338" s="28"/>
      <c r="FW338" s="28"/>
      <c r="FX338" s="28"/>
      <c r="FY338" s="28"/>
      <c r="FZ338" s="28"/>
      <c r="GA338" s="28"/>
      <c r="GB338" s="28"/>
      <c r="GC338" s="28"/>
      <c r="GD338" s="28"/>
      <c r="GE338" s="28"/>
      <c r="GF338" s="28"/>
      <c r="GG338" s="28"/>
      <c r="GH338" s="28"/>
      <c r="GI338" s="28"/>
      <c r="GJ338" s="28"/>
      <c r="GK338" s="28"/>
      <c r="GL338" s="28"/>
      <c r="GM338" s="28"/>
      <c r="GN338" s="28"/>
      <c r="GO338" s="28"/>
      <c r="GP338" s="28"/>
      <c r="GQ338" s="28"/>
      <c r="GR338" s="28"/>
      <c r="GS338" s="28"/>
      <c r="GT338" s="28"/>
      <c r="GU338" s="28"/>
      <c r="GV338" s="28"/>
      <c r="GW338" s="28"/>
      <c r="GX338" s="28"/>
      <c r="GY338" s="28"/>
      <c r="GZ338" s="28"/>
      <c r="HA338" s="28"/>
      <c r="HB338" s="28"/>
      <c r="HC338" s="28"/>
      <c r="HD338" s="28"/>
      <c r="HE338" s="28"/>
      <c r="HF338" s="28"/>
      <c r="HG338" s="28"/>
      <c r="HH338" s="28"/>
      <c r="HI338" s="28"/>
      <c r="HJ338" s="28"/>
      <c r="HK338" s="28"/>
      <c r="HL338" s="28"/>
      <c r="HM338" s="28"/>
      <c r="HN338" s="28"/>
      <c r="HO338" s="28"/>
      <c r="HP338" s="28"/>
      <c r="HQ338" s="28"/>
      <c r="HR338" s="28"/>
      <c r="HS338" s="28"/>
      <c r="HT338" s="28"/>
      <c r="HU338" s="28"/>
      <c r="HV338" s="28"/>
      <c r="HW338" s="28"/>
      <c r="HX338" s="28"/>
      <c r="HY338" s="28"/>
      <c r="HZ338" s="28"/>
      <c r="IA338" s="28"/>
      <c r="IB338" s="28"/>
      <c r="IC338" s="28"/>
      <c r="ID338" s="28"/>
      <c r="IE338" s="28"/>
      <c r="IF338" s="28"/>
      <c r="IG338" s="28"/>
      <c r="IH338" s="28"/>
      <c r="II338" s="28"/>
      <c r="IJ338" s="28"/>
      <c r="IK338" s="28"/>
      <c r="IL338" s="28"/>
      <c r="IM338" s="28"/>
      <c r="IN338" s="28"/>
      <c r="IO338" s="28"/>
      <c r="IP338" s="28"/>
      <c r="IQ338" s="28"/>
      <c r="IR338" s="28"/>
      <c r="IS338" s="28"/>
      <c r="IT338" s="28"/>
      <c r="IU338" s="28"/>
      <c r="IV338" s="28"/>
      <c r="IW338" s="28"/>
    </row>
    <row r="339" customFormat="false" ht="15.75" hidden="false" customHeight="false" outlineLevel="0" collapsed="false">
      <c r="A339" s="152"/>
      <c r="B339" s="153"/>
      <c r="C339" s="154" t="s">
        <v>225</v>
      </c>
      <c r="D339" s="155" t="n">
        <f aca="false">+D226+D230+D234+D238+D242+D246+D250+D254+D258+D262+D266+D270+D274+D278+D282+D286+D290+D294+D298+D302+D306+D310+D314+D318+D322+D326+D330+D334+D338</f>
        <v>0</v>
      </c>
      <c r="E339" s="155" t="n">
        <f aca="false">+E226+E230+E234+E238+E242+E246+E250+E254+E258+E262+E266+E270+E274+E278+E282+E286+E290+E294+E298+E302+E306+E310+E314+E318+E322+E326+E330+E334+E338</f>
        <v>0</v>
      </c>
      <c r="F339" s="162" t="n">
        <f aca="false">+F226+F230+F234+F238+F242+F246+F250+F254+F258+F262+F266+F270+F274+F278+F282+F286+F290+F294+F298+F302+F306+F310+F314+F318+F322+F326+F330+F334+F338</f>
        <v>0</v>
      </c>
      <c r="G339" s="162" t="n">
        <f aca="false">+G226+G230+G234+G238+G242+G246+G250+G254+G258+G262+G266+G270+G274+G278+G282+G286+G290+G294+G298+G302+G306+G310+G314+G318+G322+G326+G330+G334+G338</f>
        <v>0</v>
      </c>
      <c r="H339" s="162" t="n">
        <f aca="false">+H226+H230+H234+H238+H242+H246+H250+H254+H258+H262+H266+H270+H274+H278+H282+H286+H290+H294+H298+H302+H306+H310+H314+H318+H322+H326+H330+H334+H338</f>
        <v>0</v>
      </c>
      <c r="I339" s="162" t="n">
        <f aca="false">+I226+I230+I234+I238+I242+I246+I250+I254+I258+I262+I266+I270+I274+I278+I282+I286+I290+I294+I298+I302+I306+I310+I314+I318+I322+I326+I330+I334+I338</f>
        <v>0</v>
      </c>
      <c r="J339" s="162" t="n">
        <f aca="false">+J226+J230+J234+J238+J242+J246+J250+J254+J258+J262+J266+J270+J274+J278+J282+J286+J290+J294+J298+J302+J306+J310+J314+J318+J322+J326+J330+J334+J338</f>
        <v>0</v>
      </c>
      <c r="K339" s="162" t="n">
        <f aca="false">+K226+K230+K234+K238+K242+K246+K250+K254+K258+K262+K266+K270+K274+K278+K282+K286+K290+K294+K298+K302+K306+K310+K314+K318+K322+K326+K330+K334+K338</f>
        <v>0</v>
      </c>
      <c r="L339" s="162" t="n">
        <f aca="false">+L226+L230+L234+L238+L242+L246+L250+L254+L258+L262+L266+L270+L274+L278+L282+L286+L290+L294+L298+L302+L306+L310+L314+L318+L322+L326+L330+L334+L338</f>
        <v>0</v>
      </c>
      <c r="M339" s="162" t="n">
        <f aca="false">+M226+M230+M234+M238+M242+M246+M250+M254+M258+M262+M266+M270+M274+M278+M282+M286+M290+M294+M298+M302+M306+M310+M314+M318+M322+M326+M330+M334+M338</f>
        <v>0</v>
      </c>
      <c r="N339" s="162" t="n">
        <f aca="false">+N226+N230+N234+N238+N242+N246+N250+N254+N258+N262+N266+N270+N274+N278+N282+N286+N290+N294+N298+N302+N306+N310+N314+N318+N322+N326+N330+N334+N338</f>
        <v>0</v>
      </c>
      <c r="O339" s="162" t="n">
        <f aca="false">+O226+O230+O234+O238+O242+O246+O250+O254+O258+O262+O266+O270+O274+O278+O282+O286+O290+O294+O298+O302+O306+O310+O314+O318+O322+O326+O330+O334+O338</f>
        <v>0</v>
      </c>
      <c r="P339" s="162" t="n">
        <f aca="false">+P226+P230+P234+P238+P242+P246+P250+P254+P258+P262+P266+P270+P274+P278+P282+P286+P290+P294+P298+P302+P306+P310+P314+P318+P322+P326+P330+P334+P338</f>
        <v>0</v>
      </c>
      <c r="Q339" s="162" t="n">
        <f aca="false">+Q226+Q230+Q234+Q238+Q242+Q246+Q250+Q254+Q258+Q262+Q266+Q270+Q274+Q278+Q282+Q286+Q290+Q294+Q298+Q302+Q306+Q310+Q314+Q318+Q322+Q326+Q330+Q334+Q338</f>
        <v>0</v>
      </c>
      <c r="R339" s="157" t="n">
        <f aca="false">+R226+R230+R234+R238+R242+R246+R250+R254+R258+R262+R266+R270+R274+R278+R282+R286+R290+R294+R298+R302+R306+R310+R314+R318+R322+R326+R330+R334+R338</f>
        <v>0</v>
      </c>
      <c r="S339" s="157" t="n">
        <f aca="false">+S226+S230+S234+S238+S242+S246+S250+S254+S258+S262+S266+S270+S274+S278+S282+S286+S290+S294+S298+S302+S306+S310+S314+S318+S322+S326+S330+S334+S338</f>
        <v>0</v>
      </c>
      <c r="T339" s="157" t="n">
        <f aca="false">+T226+T230+T234+T238+T242+T246+T250+T254+T258+T262+T266+T270+T274+T278+T282+T286+T290+T294+T298+T302+T306+T310+T314+T318+T322+T326+T330+T334+T338</f>
        <v>0</v>
      </c>
      <c r="U339" s="154"/>
      <c r="V339" s="154"/>
      <c r="W339" s="154"/>
      <c r="X339" s="154"/>
      <c r="Y339" s="154"/>
      <c r="Z339" s="154"/>
      <c r="AA339" s="154"/>
      <c r="AB339" s="154"/>
      <c r="AC339" s="154"/>
      <c r="AD339" s="154"/>
      <c r="AE339" s="154"/>
      <c r="AF339" s="154"/>
      <c r="AG339" s="154"/>
      <c r="AH339" s="154"/>
      <c r="AI339" s="154"/>
      <c r="AJ339" s="154"/>
      <c r="AK339" s="154"/>
      <c r="AL339" s="154"/>
      <c r="AM339" s="154"/>
      <c r="AN339" s="154"/>
      <c r="AO339" s="154"/>
      <c r="AP339" s="154"/>
      <c r="AQ339" s="154"/>
      <c r="AR339" s="154"/>
      <c r="AS339" s="154"/>
      <c r="AT339" s="154"/>
      <c r="AU339" s="154"/>
      <c r="AV339" s="154"/>
      <c r="AW339" s="154"/>
      <c r="AX339" s="154"/>
      <c r="AY339" s="154"/>
      <c r="AZ339" s="154"/>
      <c r="BA339" s="154"/>
      <c r="BB339" s="154"/>
      <c r="BC339" s="154"/>
      <c r="BD339" s="154"/>
      <c r="BE339" s="154"/>
      <c r="BF339" s="154"/>
      <c r="BG339" s="154"/>
      <c r="BH339" s="154"/>
      <c r="BI339" s="154"/>
      <c r="BJ339" s="154"/>
      <c r="BK339" s="154"/>
      <c r="BL339" s="154"/>
      <c r="BM339" s="154"/>
      <c r="BN339" s="154"/>
      <c r="BO339" s="154"/>
      <c r="BP339" s="154"/>
      <c r="BQ339" s="154"/>
      <c r="BR339" s="154"/>
      <c r="BS339" s="154"/>
      <c r="BT339" s="154"/>
      <c r="BU339" s="154"/>
      <c r="BV339" s="154"/>
      <c r="BW339" s="154"/>
      <c r="BX339" s="154"/>
      <c r="BY339" s="154"/>
      <c r="BZ339" s="154"/>
      <c r="CA339" s="154"/>
      <c r="CB339" s="154"/>
      <c r="CC339" s="154"/>
      <c r="CD339" s="154"/>
      <c r="CE339" s="154"/>
      <c r="CF339" s="154"/>
      <c r="CG339" s="154"/>
      <c r="CH339" s="154"/>
      <c r="CI339" s="154"/>
      <c r="CJ339" s="154"/>
      <c r="CK339" s="154"/>
      <c r="CL339" s="154"/>
      <c r="CM339" s="154"/>
      <c r="CN339" s="154"/>
      <c r="CO339" s="154"/>
      <c r="CP339" s="154"/>
      <c r="CQ339" s="154"/>
      <c r="CR339" s="154"/>
      <c r="CS339" s="154"/>
      <c r="CT339" s="154"/>
      <c r="CU339" s="154"/>
      <c r="CV339" s="154"/>
      <c r="CW339" s="154"/>
      <c r="CX339" s="154"/>
      <c r="CY339" s="154"/>
      <c r="CZ339" s="154"/>
      <c r="DA339" s="154"/>
      <c r="DB339" s="154"/>
      <c r="DC339" s="154"/>
      <c r="DD339" s="154"/>
      <c r="DE339" s="154"/>
      <c r="DF339" s="154"/>
      <c r="DG339" s="154"/>
      <c r="DH339" s="154"/>
      <c r="DI339" s="154"/>
      <c r="DJ339" s="154"/>
      <c r="DK339" s="154"/>
      <c r="DL339" s="154"/>
      <c r="DM339" s="154"/>
      <c r="DN339" s="154"/>
      <c r="DO339" s="154"/>
      <c r="DP339" s="154"/>
      <c r="DQ339" s="154"/>
      <c r="DR339" s="154"/>
      <c r="DS339" s="154"/>
      <c r="DT339" s="154"/>
      <c r="DU339" s="154"/>
      <c r="DV339" s="154"/>
      <c r="DW339" s="154"/>
      <c r="DX339" s="154"/>
      <c r="DY339" s="154"/>
      <c r="DZ339" s="154"/>
      <c r="EA339" s="154"/>
      <c r="EB339" s="154"/>
      <c r="EC339" s="154"/>
      <c r="ED339" s="154"/>
      <c r="EE339" s="154"/>
      <c r="EF339" s="154"/>
      <c r="EG339" s="154"/>
      <c r="EH339" s="154"/>
      <c r="EI339" s="154"/>
      <c r="EJ339" s="154"/>
      <c r="EK339" s="154"/>
      <c r="EL339" s="154"/>
      <c r="EM339" s="154"/>
      <c r="EN339" s="154"/>
      <c r="EO339" s="154"/>
      <c r="EP339" s="154"/>
      <c r="EQ339" s="154"/>
      <c r="ER339" s="154"/>
      <c r="ES339" s="154"/>
      <c r="ET339" s="154"/>
      <c r="EU339" s="154"/>
      <c r="EV339" s="154"/>
      <c r="EW339" s="154"/>
      <c r="EX339" s="154"/>
      <c r="EY339" s="154"/>
      <c r="EZ339" s="154"/>
      <c r="FA339" s="154"/>
      <c r="FB339" s="154"/>
      <c r="FC339" s="154"/>
      <c r="FD339" s="154"/>
      <c r="FE339" s="154"/>
      <c r="FF339" s="154"/>
      <c r="FG339" s="154"/>
      <c r="FH339" s="154"/>
      <c r="FI339" s="154"/>
      <c r="FJ339" s="154"/>
      <c r="FK339" s="154"/>
      <c r="FL339" s="154"/>
      <c r="FM339" s="154"/>
      <c r="FN339" s="154"/>
      <c r="FO339" s="154"/>
      <c r="FP339" s="154"/>
      <c r="FQ339" s="154"/>
      <c r="FR339" s="154"/>
      <c r="FS339" s="154"/>
      <c r="FT339" s="154"/>
      <c r="FU339" s="154"/>
      <c r="FV339" s="154"/>
      <c r="FW339" s="154"/>
      <c r="FX339" s="154"/>
      <c r="FY339" s="154"/>
      <c r="FZ339" s="154"/>
      <c r="GA339" s="154"/>
      <c r="GB339" s="154"/>
      <c r="GC339" s="154"/>
      <c r="GD339" s="154"/>
      <c r="GE339" s="154"/>
      <c r="GF339" s="154"/>
      <c r="GG339" s="154"/>
      <c r="GH339" s="154"/>
      <c r="GI339" s="154"/>
      <c r="GJ339" s="154"/>
      <c r="GK339" s="154"/>
      <c r="GL339" s="154"/>
      <c r="GM339" s="154"/>
      <c r="GN339" s="154"/>
      <c r="GO339" s="154"/>
      <c r="GP339" s="154"/>
      <c r="GQ339" s="154"/>
      <c r="GR339" s="154"/>
      <c r="GS339" s="154"/>
      <c r="GT339" s="154"/>
      <c r="GU339" s="154"/>
      <c r="GV339" s="154"/>
      <c r="GW339" s="154"/>
      <c r="GX339" s="154"/>
      <c r="GY339" s="154"/>
      <c r="GZ339" s="154"/>
      <c r="HA339" s="154"/>
      <c r="HB339" s="154"/>
      <c r="HC339" s="154"/>
      <c r="HD339" s="154"/>
      <c r="HE339" s="154"/>
      <c r="HF339" s="154"/>
      <c r="HG339" s="154"/>
      <c r="HH339" s="154"/>
      <c r="HI339" s="154"/>
      <c r="HJ339" s="154"/>
      <c r="HK339" s="154"/>
      <c r="HL339" s="154"/>
      <c r="HM339" s="154"/>
      <c r="HN339" s="154"/>
      <c r="HO339" s="154"/>
      <c r="HP339" s="154"/>
      <c r="HQ339" s="154"/>
      <c r="HR339" s="154"/>
      <c r="HS339" s="154"/>
      <c r="HT339" s="154"/>
      <c r="HU339" s="154"/>
      <c r="HV339" s="154"/>
      <c r="HW339" s="154"/>
      <c r="HX339" s="154"/>
      <c r="HY339" s="154"/>
      <c r="HZ339" s="154"/>
      <c r="IA339" s="154"/>
      <c r="IB339" s="154"/>
      <c r="IC339" s="154"/>
      <c r="ID339" s="154"/>
      <c r="IE339" s="154"/>
      <c r="IF339" s="154"/>
      <c r="IG339" s="154"/>
      <c r="IH339" s="154"/>
      <c r="II339" s="154"/>
      <c r="IJ339" s="154"/>
      <c r="IK339" s="154"/>
      <c r="IL339" s="154"/>
      <c r="IM339" s="154"/>
      <c r="IN339" s="154"/>
      <c r="IO339" s="154"/>
      <c r="IP339" s="154"/>
      <c r="IQ339" s="154"/>
      <c r="IR339" s="154"/>
      <c r="IS339" s="154"/>
      <c r="IT339" s="154"/>
      <c r="IU339" s="154"/>
      <c r="IV339" s="154"/>
      <c r="IW339" s="154"/>
    </row>
    <row r="340" customFormat="false" ht="15" hidden="false" customHeight="false" outlineLevel="0" collapsed="false">
      <c r="A340" s="108"/>
      <c r="B340" s="109"/>
      <c r="D340" s="100"/>
      <c r="E340" s="100"/>
      <c r="F340" s="110"/>
      <c r="G340" s="110"/>
      <c r="H340" s="110"/>
      <c r="I340" s="110"/>
      <c r="J340" s="110"/>
      <c r="K340" s="110"/>
      <c r="L340" s="110"/>
      <c r="M340" s="110"/>
      <c r="N340" s="110"/>
      <c r="O340" s="110"/>
      <c r="P340" s="110"/>
      <c r="Q340" s="110"/>
      <c r="R340" s="107"/>
      <c r="S340" s="107"/>
      <c r="T340" s="107"/>
    </row>
    <row r="341" customFormat="false" ht="31.5" hidden="false" customHeight="true" outlineLevel="0" collapsed="false">
      <c r="A341" s="173"/>
      <c r="B341" s="174"/>
      <c r="C341" s="175" t="s">
        <v>226</v>
      </c>
      <c r="D341" s="176" t="n">
        <f aca="false">+D35+D39+D43+D76+D212+D219+D339</f>
        <v>3138344</v>
      </c>
      <c r="E341" s="176" t="n">
        <f aca="false">+E35+E39+E43+E76+E212+E219+E339</f>
        <v>4280825</v>
      </c>
      <c r="F341" s="173" t="n">
        <f aca="false">+F35+F39+F43+F76+F212+F219+F339</f>
        <v>599441.916666667</v>
      </c>
      <c r="G341" s="173" t="n">
        <f aca="false">+G35+G39+G43+G76+G212+G219+G339</f>
        <v>559441.916666667</v>
      </c>
      <c r="H341" s="173" t="n">
        <f aca="false">+H35+H39+H43+H76+H212+H219+H339</f>
        <v>559441.916666667</v>
      </c>
      <c r="I341" s="173" t="n">
        <f aca="false">+I35+I39+I43+I76+I212+I219+I339</f>
        <v>559441.916666667</v>
      </c>
      <c r="J341" s="173" t="n">
        <f aca="false">+J35+J39+J43+J76+J212+J219+J339</f>
        <v>570750.666666667</v>
      </c>
      <c r="K341" s="173" t="n">
        <f aca="false">+K35+K39+K43+K76+K212+K219+K339</f>
        <v>570750.666666667</v>
      </c>
      <c r="L341" s="173" t="n">
        <f aca="false">+L35+L39+L43+L76+L212+L219+L339</f>
        <v>568194.666666667</v>
      </c>
      <c r="M341" s="173" t="n">
        <f aca="false">+M35+M39+M43+M76+M212+M219+M339</f>
        <v>568194.666666667</v>
      </c>
      <c r="N341" s="173" t="n">
        <f aca="false">+N35+N39+N43+N76+N212+N219+N339</f>
        <v>555312.666666667</v>
      </c>
      <c r="O341" s="173" t="n">
        <f aca="false">+O35+O39+O43+O76+O212+O219+O339</f>
        <v>555312.666666667</v>
      </c>
      <c r="P341" s="173" t="n">
        <f aca="false">+P35+P39+P43+P76+P212+P219+P339</f>
        <v>555312.666666667</v>
      </c>
      <c r="Q341" s="173" t="n">
        <f aca="false">+Q35+Q39+Q43+Q76+Q212+Q219+Q339</f>
        <v>555312.666666667</v>
      </c>
      <c r="R341" s="177" t="n">
        <f aca="false">+R35+R39+R43+R76+R212+R219+R339</f>
        <v>6776909</v>
      </c>
      <c r="S341" s="177" t="n">
        <f aca="false">+S35+S39+S43+S76+S212+S219+S339</f>
        <v>6751051.48556</v>
      </c>
      <c r="T341" s="177" t="n">
        <f aca="false">+T35+T39+T43+T76+T212+T219+T339</f>
        <v>7028621.9849824</v>
      </c>
      <c r="U341" s="173"/>
      <c r="V341" s="173"/>
      <c r="W341" s="173"/>
      <c r="X341" s="173"/>
      <c r="Y341" s="173"/>
      <c r="Z341" s="173"/>
      <c r="AA341" s="173"/>
      <c r="AB341" s="173"/>
      <c r="AC341" s="173"/>
      <c r="AD341" s="173"/>
      <c r="AE341" s="173"/>
      <c r="AF341" s="173"/>
      <c r="AG341" s="173"/>
      <c r="AH341" s="173"/>
      <c r="AI341" s="173"/>
      <c r="AJ341" s="173"/>
      <c r="AK341" s="173"/>
      <c r="AL341" s="173"/>
      <c r="AM341" s="173"/>
      <c r="AN341" s="173"/>
      <c r="AO341" s="173"/>
      <c r="AP341" s="173"/>
      <c r="AQ341" s="173"/>
      <c r="AR341" s="173"/>
      <c r="AS341" s="173"/>
      <c r="AT341" s="173"/>
      <c r="AU341" s="173"/>
      <c r="AV341" s="173"/>
      <c r="AW341" s="173"/>
      <c r="AX341" s="173"/>
      <c r="AY341" s="173"/>
      <c r="AZ341" s="173"/>
      <c r="BA341" s="173"/>
      <c r="BB341" s="173"/>
      <c r="BC341" s="173"/>
      <c r="BD341" s="173"/>
      <c r="BE341" s="173"/>
      <c r="BF341" s="173"/>
      <c r="BG341" s="173"/>
      <c r="BH341" s="173"/>
      <c r="BI341" s="173"/>
      <c r="BJ341" s="173"/>
      <c r="BK341" s="173"/>
      <c r="BL341" s="173"/>
      <c r="BM341" s="173"/>
      <c r="BN341" s="173"/>
      <c r="BO341" s="173"/>
      <c r="BP341" s="173"/>
      <c r="BQ341" s="173"/>
      <c r="BR341" s="173"/>
      <c r="BS341" s="173"/>
      <c r="BT341" s="173"/>
      <c r="BU341" s="173"/>
      <c r="BV341" s="173"/>
      <c r="BW341" s="173"/>
      <c r="BX341" s="173"/>
      <c r="BY341" s="173"/>
      <c r="BZ341" s="173"/>
      <c r="CA341" s="173"/>
      <c r="CB341" s="173"/>
      <c r="CC341" s="173"/>
      <c r="CD341" s="173"/>
      <c r="CE341" s="173"/>
      <c r="CF341" s="173"/>
      <c r="CG341" s="173"/>
      <c r="CH341" s="173"/>
      <c r="CI341" s="173"/>
      <c r="CJ341" s="173"/>
      <c r="CK341" s="173"/>
      <c r="CL341" s="173"/>
      <c r="CM341" s="173"/>
      <c r="CN341" s="173"/>
      <c r="CO341" s="173"/>
      <c r="CP341" s="173"/>
      <c r="CQ341" s="173"/>
      <c r="CR341" s="173"/>
      <c r="CS341" s="173"/>
      <c r="CT341" s="173"/>
      <c r="CU341" s="173"/>
      <c r="CV341" s="173"/>
      <c r="CW341" s="173"/>
      <c r="CX341" s="173"/>
      <c r="CY341" s="173"/>
      <c r="CZ341" s="173"/>
      <c r="DA341" s="173"/>
      <c r="DB341" s="173"/>
      <c r="DC341" s="173"/>
      <c r="DD341" s="173"/>
      <c r="DE341" s="173"/>
      <c r="DF341" s="173"/>
      <c r="DG341" s="173"/>
      <c r="DH341" s="173"/>
      <c r="DI341" s="173"/>
      <c r="DJ341" s="173"/>
      <c r="DK341" s="173"/>
      <c r="DL341" s="173"/>
      <c r="DM341" s="173"/>
      <c r="DN341" s="173"/>
      <c r="DO341" s="173"/>
      <c r="DP341" s="173"/>
      <c r="DQ341" s="173"/>
      <c r="DR341" s="173"/>
      <c r="DS341" s="173"/>
      <c r="DT341" s="173"/>
      <c r="DU341" s="173"/>
      <c r="DV341" s="173"/>
      <c r="DW341" s="173"/>
      <c r="DX341" s="173"/>
      <c r="DY341" s="173"/>
      <c r="DZ341" s="173"/>
      <c r="EA341" s="173"/>
      <c r="EB341" s="173"/>
      <c r="EC341" s="173"/>
      <c r="ED341" s="173"/>
      <c r="EE341" s="173"/>
      <c r="EF341" s="173"/>
      <c r="EG341" s="173"/>
      <c r="EH341" s="173"/>
      <c r="EI341" s="173"/>
      <c r="EJ341" s="173"/>
      <c r="EK341" s="173"/>
      <c r="EL341" s="173"/>
      <c r="EM341" s="173"/>
      <c r="EN341" s="173"/>
      <c r="EO341" s="173"/>
      <c r="EP341" s="173"/>
      <c r="EQ341" s="173"/>
      <c r="ER341" s="173"/>
      <c r="ES341" s="173"/>
      <c r="ET341" s="173"/>
      <c r="EU341" s="173"/>
      <c r="EV341" s="173"/>
      <c r="EW341" s="173"/>
      <c r="EX341" s="173"/>
      <c r="EY341" s="173"/>
      <c r="EZ341" s="173"/>
      <c r="FA341" s="173"/>
      <c r="FB341" s="173"/>
      <c r="FC341" s="173"/>
      <c r="FD341" s="173"/>
      <c r="FE341" s="173"/>
      <c r="FF341" s="173"/>
      <c r="FG341" s="173"/>
      <c r="FH341" s="173"/>
      <c r="FI341" s="173"/>
      <c r="FJ341" s="173"/>
      <c r="FK341" s="173"/>
      <c r="FL341" s="173"/>
      <c r="FM341" s="173"/>
      <c r="FN341" s="173"/>
      <c r="FO341" s="173"/>
      <c r="FP341" s="173"/>
      <c r="FQ341" s="173"/>
      <c r="FR341" s="173"/>
      <c r="FS341" s="173"/>
      <c r="FT341" s="173"/>
      <c r="FU341" s="173"/>
      <c r="FV341" s="173"/>
      <c r="FW341" s="173"/>
      <c r="FX341" s="173"/>
      <c r="FY341" s="173"/>
      <c r="FZ341" s="173"/>
      <c r="GA341" s="173"/>
      <c r="GB341" s="173"/>
      <c r="GC341" s="173"/>
      <c r="GD341" s="173"/>
      <c r="GE341" s="173"/>
      <c r="GF341" s="173"/>
      <c r="GG341" s="173"/>
      <c r="GH341" s="173"/>
      <c r="GI341" s="173"/>
      <c r="GJ341" s="173"/>
      <c r="GK341" s="173"/>
      <c r="GL341" s="173"/>
      <c r="GM341" s="173"/>
      <c r="GN341" s="173"/>
      <c r="GO341" s="173"/>
      <c r="GP341" s="173"/>
      <c r="GQ341" s="173"/>
      <c r="GR341" s="173"/>
      <c r="GS341" s="173"/>
      <c r="GT341" s="173"/>
      <c r="GU341" s="173"/>
      <c r="GV341" s="173"/>
      <c r="GW341" s="173"/>
      <c r="GX341" s="173"/>
      <c r="GY341" s="173"/>
      <c r="GZ341" s="173"/>
      <c r="HA341" s="173"/>
      <c r="HB341" s="173"/>
      <c r="HC341" s="173"/>
      <c r="HD341" s="173"/>
      <c r="HE341" s="173"/>
      <c r="HF341" s="173"/>
      <c r="HG341" s="173"/>
      <c r="HH341" s="173"/>
      <c r="HI341" s="173"/>
      <c r="HJ341" s="173"/>
      <c r="HK341" s="173"/>
      <c r="HL341" s="173"/>
      <c r="HM341" s="173"/>
      <c r="HN341" s="173"/>
      <c r="HO341" s="173"/>
      <c r="HP341" s="173"/>
      <c r="HQ341" s="173"/>
      <c r="HR341" s="173"/>
      <c r="HS341" s="173"/>
      <c r="HT341" s="173"/>
      <c r="HU341" s="173"/>
      <c r="HV341" s="173"/>
      <c r="HW341" s="173"/>
      <c r="HX341" s="173"/>
      <c r="HY341" s="173"/>
      <c r="HZ341" s="173"/>
      <c r="IA341" s="173"/>
      <c r="IB341" s="173"/>
      <c r="IC341" s="173"/>
      <c r="ID341" s="173"/>
      <c r="IE341" s="173"/>
      <c r="IF341" s="173"/>
      <c r="IG341" s="173"/>
      <c r="IH341" s="173"/>
      <c r="II341" s="173"/>
      <c r="IJ341" s="173"/>
      <c r="IK341" s="173"/>
      <c r="IL341" s="173"/>
      <c r="IM341" s="173"/>
      <c r="IN341" s="173"/>
      <c r="IO341" s="173"/>
      <c r="IP341" s="173"/>
      <c r="IQ341" s="173"/>
      <c r="IR341" s="173"/>
      <c r="IS341" s="173"/>
      <c r="IT341" s="173"/>
      <c r="IU341" s="173"/>
      <c r="IV341" s="173"/>
      <c r="IW341" s="173"/>
    </row>
    <row r="342" customFormat="false" ht="15.75" hidden="false" customHeight="false" outlineLevel="0" collapsed="false">
      <c r="D342" s="81"/>
      <c r="E342" s="81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107"/>
      <c r="S342" s="107"/>
      <c r="T342" s="107"/>
    </row>
    <row r="343" customFormat="false" ht="15" hidden="false" customHeight="false" outlineLevel="0" collapsed="false">
      <c r="D343" s="100"/>
      <c r="E343" s="100"/>
      <c r="F343" s="110"/>
      <c r="G343" s="110"/>
      <c r="H343" s="110"/>
      <c r="I343" s="110"/>
      <c r="J343" s="23" t="s">
        <v>227</v>
      </c>
      <c r="K343" s="110"/>
      <c r="L343" s="110"/>
      <c r="M343" s="110"/>
      <c r="N343" s="110"/>
      <c r="O343" s="110"/>
      <c r="P343" s="110"/>
      <c r="Q343" s="110"/>
      <c r="R343" s="107"/>
      <c r="S343" s="107"/>
      <c r="T343" s="107"/>
    </row>
    <row r="344" customFormat="false" ht="15" hidden="false" customHeight="false" outlineLevel="0" collapsed="false">
      <c r="D344" s="100"/>
      <c r="E344" s="100"/>
      <c r="F344" s="110"/>
      <c r="G344" s="110"/>
      <c r="H344" s="110"/>
      <c r="I344" s="110"/>
      <c r="J344" s="23" t="s">
        <v>228</v>
      </c>
      <c r="K344" s="110"/>
      <c r="L344" s="110"/>
      <c r="M344" s="110"/>
      <c r="N344" s="110"/>
      <c r="O344" s="110"/>
      <c r="P344" s="110"/>
      <c r="Q344" s="110"/>
      <c r="R344" s="107"/>
      <c r="S344" s="107"/>
      <c r="T344" s="107"/>
    </row>
    <row r="345" customFormat="false" ht="15" hidden="false" customHeight="false" outlineLevel="0" collapsed="false">
      <c r="D345" s="81"/>
      <c r="E345" s="81"/>
      <c r="F345" s="0"/>
      <c r="G345" s="0"/>
      <c r="H345" s="0"/>
      <c r="I345" s="0"/>
      <c r="J345" s="178" t="n">
        <v>0.0425</v>
      </c>
      <c r="K345" s="0"/>
      <c r="L345" s="0"/>
      <c r="M345" s="0"/>
      <c r="N345" s="0"/>
      <c r="O345" s="0"/>
      <c r="P345" s="0"/>
      <c r="Q345" s="0"/>
      <c r="R345" s="107"/>
      <c r="S345" s="107"/>
      <c r="T345" s="107"/>
    </row>
    <row r="346" customFormat="false" ht="15" hidden="false" customHeight="false" outlineLevel="0" collapsed="false">
      <c r="D346" s="81"/>
      <c r="E346" s="81"/>
      <c r="F346" s="0"/>
      <c r="G346" s="0"/>
      <c r="H346" s="0"/>
      <c r="I346" s="0"/>
      <c r="J346" s="179"/>
      <c r="K346" s="0"/>
      <c r="L346" s="0"/>
      <c r="M346" s="0"/>
      <c r="N346" s="0"/>
      <c r="O346" s="0"/>
      <c r="P346" s="0"/>
      <c r="Q346" s="0"/>
      <c r="R346" s="107"/>
      <c r="S346" s="107"/>
      <c r="T346" s="107"/>
    </row>
    <row r="347" customFormat="false" ht="15.75" hidden="false" customHeight="false" outlineLevel="0" collapsed="false">
      <c r="C347" s="180" t="s">
        <v>229</v>
      </c>
      <c r="D347" s="81"/>
      <c r="E347" s="81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107"/>
      <c r="S347" s="107"/>
      <c r="T347" s="107"/>
    </row>
    <row r="348" customFormat="false" ht="15" hidden="false" customHeight="false" outlineLevel="0" collapsed="false">
      <c r="A348" s="181"/>
      <c r="B348" s="182"/>
      <c r="C348" s="170" t="s">
        <v>230</v>
      </c>
      <c r="D348" s="120" t="n">
        <v>0</v>
      </c>
      <c r="E348" s="120" t="n">
        <v>0</v>
      </c>
      <c r="F348" s="170" t="n">
        <f aca="false">V348/12</f>
        <v>16667</v>
      </c>
      <c r="G348" s="170" t="n">
        <v>16667</v>
      </c>
      <c r="H348" s="170" t="n">
        <v>16667</v>
      </c>
      <c r="I348" s="170" t="n">
        <v>16667</v>
      </c>
      <c r="J348" s="183" t="n">
        <f aca="false">ROUND(+I348*1.0425,0)</f>
        <v>17375</v>
      </c>
      <c r="K348" s="183" t="n">
        <f aca="false">+J348</f>
        <v>17375</v>
      </c>
      <c r="L348" s="183" t="n">
        <f aca="false">+K348</f>
        <v>17375</v>
      </c>
      <c r="M348" s="183" t="n">
        <f aca="false">+L348</f>
        <v>17375</v>
      </c>
      <c r="N348" s="183" t="n">
        <f aca="false">+M348</f>
        <v>17375</v>
      </c>
      <c r="O348" s="183" t="n">
        <f aca="false">+N348</f>
        <v>17375</v>
      </c>
      <c r="P348" s="183" t="n">
        <f aca="false">+O348</f>
        <v>17375</v>
      </c>
      <c r="Q348" s="183" t="n">
        <f aca="false">+P348</f>
        <v>17375</v>
      </c>
      <c r="R348" s="139" t="n">
        <f aca="false">SUM(F348:Q348)</f>
        <v>205668</v>
      </c>
      <c r="S348" s="120" t="n">
        <f aca="false">R348*1.04</f>
        <v>213894.72</v>
      </c>
      <c r="T348" s="120" t="n">
        <f aca="false">S348*1.04</f>
        <v>222450.5088</v>
      </c>
      <c r="U348" s="170"/>
      <c r="V348" s="170" t="n">
        <v>200004</v>
      </c>
      <c r="W348" s="170"/>
      <c r="X348" s="170"/>
      <c r="Y348" s="170"/>
      <c r="Z348" s="170"/>
      <c r="AA348" s="170"/>
      <c r="AB348" s="170"/>
      <c r="AC348" s="170"/>
      <c r="AD348" s="170"/>
      <c r="AE348" s="170"/>
      <c r="AF348" s="170"/>
      <c r="AG348" s="170"/>
      <c r="AH348" s="170"/>
      <c r="AI348" s="170"/>
      <c r="AJ348" s="170"/>
      <c r="AK348" s="170"/>
      <c r="AL348" s="170"/>
      <c r="AM348" s="170"/>
      <c r="AN348" s="170"/>
      <c r="AO348" s="170"/>
      <c r="AP348" s="170"/>
      <c r="AQ348" s="170"/>
      <c r="AR348" s="170"/>
      <c r="AS348" s="170"/>
      <c r="AT348" s="170"/>
      <c r="AU348" s="170"/>
      <c r="AV348" s="170"/>
      <c r="AW348" s="170"/>
      <c r="AX348" s="170"/>
      <c r="AY348" s="170"/>
      <c r="AZ348" s="170"/>
      <c r="BA348" s="170"/>
      <c r="BB348" s="170"/>
      <c r="BC348" s="170"/>
      <c r="BD348" s="170"/>
      <c r="BE348" s="170"/>
      <c r="BF348" s="170"/>
      <c r="BG348" s="170"/>
      <c r="BH348" s="170"/>
      <c r="BI348" s="170"/>
      <c r="BJ348" s="170"/>
      <c r="BK348" s="170"/>
      <c r="BL348" s="170"/>
      <c r="BM348" s="170"/>
      <c r="BN348" s="170"/>
      <c r="BO348" s="170"/>
      <c r="BP348" s="170"/>
      <c r="BQ348" s="170"/>
      <c r="BR348" s="170"/>
      <c r="BS348" s="170"/>
      <c r="BT348" s="170"/>
      <c r="BU348" s="170"/>
      <c r="BV348" s="170"/>
      <c r="BW348" s="170"/>
      <c r="BX348" s="170"/>
      <c r="BY348" s="170"/>
      <c r="BZ348" s="170"/>
      <c r="CA348" s="170"/>
      <c r="CB348" s="170"/>
      <c r="CC348" s="170"/>
      <c r="CD348" s="170"/>
      <c r="CE348" s="170"/>
      <c r="CF348" s="170"/>
      <c r="CG348" s="170"/>
      <c r="CH348" s="170"/>
      <c r="CI348" s="170"/>
      <c r="CJ348" s="170"/>
      <c r="CK348" s="170"/>
      <c r="CL348" s="170"/>
      <c r="CM348" s="170"/>
      <c r="CN348" s="170"/>
      <c r="CO348" s="170"/>
      <c r="CP348" s="170"/>
      <c r="CQ348" s="170"/>
      <c r="CR348" s="170"/>
      <c r="CS348" s="170"/>
      <c r="CT348" s="170"/>
      <c r="CU348" s="170"/>
      <c r="CV348" s="170"/>
      <c r="CW348" s="170"/>
      <c r="CX348" s="170"/>
      <c r="CY348" s="170"/>
      <c r="CZ348" s="170"/>
      <c r="DA348" s="170"/>
      <c r="DB348" s="170"/>
      <c r="DC348" s="170"/>
      <c r="DD348" s="170"/>
      <c r="DE348" s="170"/>
      <c r="DF348" s="170"/>
      <c r="DG348" s="170"/>
      <c r="DH348" s="170"/>
      <c r="DI348" s="170"/>
      <c r="DJ348" s="170"/>
      <c r="DK348" s="170"/>
      <c r="DL348" s="170"/>
      <c r="DM348" s="170"/>
      <c r="DN348" s="170"/>
      <c r="DO348" s="170"/>
      <c r="DP348" s="170"/>
      <c r="DQ348" s="170"/>
      <c r="DR348" s="170"/>
      <c r="DS348" s="170"/>
      <c r="DT348" s="170"/>
      <c r="DU348" s="170"/>
      <c r="DV348" s="170"/>
      <c r="DW348" s="170"/>
      <c r="DX348" s="170"/>
      <c r="DY348" s="170"/>
      <c r="DZ348" s="170"/>
      <c r="EA348" s="170"/>
      <c r="EB348" s="170"/>
      <c r="EC348" s="170"/>
      <c r="ED348" s="170"/>
      <c r="EE348" s="170"/>
      <c r="EF348" s="170"/>
      <c r="EG348" s="170"/>
      <c r="EH348" s="170"/>
      <c r="EI348" s="170"/>
      <c r="EJ348" s="170"/>
      <c r="EK348" s="170"/>
      <c r="EL348" s="170"/>
      <c r="EM348" s="170"/>
      <c r="EN348" s="170"/>
      <c r="EO348" s="170"/>
      <c r="EP348" s="170"/>
      <c r="EQ348" s="170"/>
      <c r="ER348" s="170"/>
      <c r="ES348" s="170"/>
      <c r="ET348" s="170"/>
      <c r="EU348" s="170"/>
      <c r="EV348" s="170"/>
      <c r="EW348" s="170"/>
      <c r="EX348" s="170"/>
      <c r="EY348" s="170"/>
      <c r="EZ348" s="170"/>
      <c r="FA348" s="170"/>
      <c r="FB348" s="170"/>
      <c r="FC348" s="170"/>
      <c r="FD348" s="170"/>
      <c r="FE348" s="170"/>
      <c r="FF348" s="170"/>
      <c r="FG348" s="170"/>
      <c r="FH348" s="170"/>
      <c r="FI348" s="170"/>
      <c r="FJ348" s="170"/>
      <c r="FK348" s="170"/>
      <c r="FL348" s="170"/>
      <c r="FM348" s="170"/>
      <c r="FN348" s="170"/>
      <c r="FO348" s="170"/>
      <c r="FP348" s="170"/>
      <c r="FQ348" s="170"/>
      <c r="FR348" s="170"/>
      <c r="FS348" s="170"/>
      <c r="FT348" s="170"/>
      <c r="FU348" s="170"/>
      <c r="FV348" s="170"/>
      <c r="FW348" s="170"/>
      <c r="FX348" s="170"/>
      <c r="FY348" s="170"/>
      <c r="FZ348" s="170"/>
      <c r="GA348" s="170"/>
      <c r="GB348" s="170"/>
      <c r="GC348" s="170"/>
      <c r="GD348" s="170"/>
      <c r="GE348" s="170"/>
      <c r="GF348" s="170"/>
      <c r="GG348" s="170"/>
      <c r="GH348" s="170"/>
      <c r="GI348" s="170"/>
      <c r="GJ348" s="170"/>
      <c r="GK348" s="170"/>
      <c r="GL348" s="170"/>
      <c r="GM348" s="170"/>
      <c r="GN348" s="170"/>
      <c r="GO348" s="170"/>
      <c r="GP348" s="170"/>
      <c r="GQ348" s="170"/>
      <c r="GR348" s="170"/>
      <c r="GS348" s="170"/>
      <c r="GT348" s="170"/>
      <c r="GU348" s="170"/>
      <c r="GV348" s="170"/>
      <c r="GW348" s="170"/>
      <c r="GX348" s="170"/>
      <c r="GY348" s="170"/>
      <c r="GZ348" s="170"/>
      <c r="HA348" s="170"/>
      <c r="HB348" s="170"/>
      <c r="HC348" s="170"/>
      <c r="HD348" s="170"/>
      <c r="HE348" s="170"/>
      <c r="HF348" s="170"/>
      <c r="HG348" s="170"/>
      <c r="HH348" s="170"/>
      <c r="HI348" s="170"/>
      <c r="HJ348" s="170"/>
      <c r="HK348" s="170"/>
      <c r="HL348" s="170"/>
      <c r="HM348" s="170"/>
      <c r="HN348" s="170"/>
      <c r="HO348" s="170"/>
      <c r="HP348" s="170"/>
      <c r="HQ348" s="170"/>
      <c r="HR348" s="170"/>
      <c r="HS348" s="170"/>
      <c r="HT348" s="170"/>
      <c r="HU348" s="170"/>
      <c r="HV348" s="170"/>
      <c r="HW348" s="170"/>
      <c r="HX348" s="170"/>
      <c r="HY348" s="170"/>
      <c r="HZ348" s="170"/>
      <c r="IA348" s="170"/>
      <c r="IB348" s="170"/>
      <c r="IC348" s="170"/>
      <c r="ID348" s="170"/>
      <c r="IE348" s="170"/>
      <c r="IF348" s="170"/>
      <c r="IG348" s="170"/>
      <c r="IH348" s="170"/>
      <c r="II348" s="170"/>
      <c r="IJ348" s="170"/>
      <c r="IK348" s="170"/>
      <c r="IL348" s="170"/>
      <c r="IM348" s="170"/>
      <c r="IN348" s="170"/>
      <c r="IO348" s="170"/>
      <c r="IP348" s="170"/>
      <c r="IQ348" s="170"/>
      <c r="IR348" s="170"/>
      <c r="IS348" s="170"/>
      <c r="IT348" s="170"/>
      <c r="IU348" s="170"/>
      <c r="IV348" s="170"/>
      <c r="IW348" s="170"/>
    </row>
    <row r="349" customFormat="false" ht="15" hidden="false" customHeight="false" outlineLevel="0" collapsed="false">
      <c r="A349" s="181"/>
      <c r="B349" s="182"/>
      <c r="C349" s="170" t="s">
        <v>231</v>
      </c>
      <c r="D349" s="120" t="n">
        <v>0</v>
      </c>
      <c r="E349" s="120" t="n">
        <v>0</v>
      </c>
      <c r="F349" s="170" t="n">
        <f aca="false">V349/12</f>
        <v>16667</v>
      </c>
      <c r="G349" s="170" t="n">
        <v>16667</v>
      </c>
      <c r="H349" s="170" t="n">
        <v>16667</v>
      </c>
      <c r="I349" s="170" t="n">
        <v>16667</v>
      </c>
      <c r="J349" s="183" t="n">
        <f aca="false">ROUND(+I349*1.0425,0)</f>
        <v>17375</v>
      </c>
      <c r="K349" s="183" t="n">
        <f aca="false">+J349</f>
        <v>17375</v>
      </c>
      <c r="L349" s="183" t="n">
        <f aca="false">+K349</f>
        <v>17375</v>
      </c>
      <c r="M349" s="183" t="n">
        <f aca="false">+L349</f>
        <v>17375</v>
      </c>
      <c r="N349" s="183" t="n">
        <f aca="false">+M349</f>
        <v>17375</v>
      </c>
      <c r="O349" s="183" t="n">
        <f aca="false">+N349</f>
        <v>17375</v>
      </c>
      <c r="P349" s="183" t="n">
        <f aca="false">+O349</f>
        <v>17375</v>
      </c>
      <c r="Q349" s="183" t="n">
        <f aca="false">+P349</f>
        <v>17375</v>
      </c>
      <c r="R349" s="139" t="n">
        <f aca="false">SUM(F349:Q349)</f>
        <v>205668</v>
      </c>
      <c r="S349" s="120" t="n">
        <f aca="false">R349*1.04</f>
        <v>213894.72</v>
      </c>
      <c r="T349" s="120" t="n">
        <f aca="false">S349*1.04</f>
        <v>222450.5088</v>
      </c>
      <c r="U349" s="170"/>
      <c r="V349" s="170" t="n">
        <v>200004</v>
      </c>
      <c r="W349" s="170"/>
      <c r="X349" s="170"/>
      <c r="Y349" s="170"/>
      <c r="Z349" s="170"/>
      <c r="AA349" s="170"/>
      <c r="AB349" s="170"/>
      <c r="AC349" s="170"/>
      <c r="AD349" s="170"/>
      <c r="AE349" s="170"/>
      <c r="AF349" s="170"/>
      <c r="AG349" s="170"/>
      <c r="AH349" s="170"/>
      <c r="AI349" s="170"/>
      <c r="AJ349" s="170"/>
      <c r="AK349" s="170"/>
      <c r="AL349" s="170"/>
      <c r="AM349" s="170"/>
      <c r="AN349" s="170"/>
      <c r="AO349" s="170"/>
      <c r="AP349" s="170"/>
      <c r="AQ349" s="170"/>
      <c r="AR349" s="170"/>
      <c r="AS349" s="170"/>
      <c r="AT349" s="170"/>
      <c r="AU349" s="170"/>
      <c r="AV349" s="170"/>
      <c r="AW349" s="170"/>
      <c r="AX349" s="170"/>
      <c r="AY349" s="170"/>
      <c r="AZ349" s="170"/>
      <c r="BA349" s="170"/>
      <c r="BB349" s="170"/>
      <c r="BC349" s="170"/>
      <c r="BD349" s="170"/>
      <c r="BE349" s="170"/>
      <c r="BF349" s="170"/>
      <c r="BG349" s="170"/>
      <c r="BH349" s="170"/>
      <c r="BI349" s="170"/>
      <c r="BJ349" s="170"/>
      <c r="BK349" s="170"/>
      <c r="BL349" s="170"/>
      <c r="BM349" s="170"/>
      <c r="BN349" s="170"/>
      <c r="BO349" s="170"/>
      <c r="BP349" s="170"/>
      <c r="BQ349" s="170"/>
      <c r="BR349" s="170"/>
      <c r="BS349" s="170"/>
      <c r="BT349" s="170"/>
      <c r="BU349" s="170"/>
      <c r="BV349" s="170"/>
      <c r="BW349" s="170"/>
      <c r="BX349" s="170"/>
      <c r="BY349" s="170"/>
      <c r="BZ349" s="170"/>
      <c r="CA349" s="170"/>
      <c r="CB349" s="170"/>
      <c r="CC349" s="170"/>
      <c r="CD349" s="170"/>
      <c r="CE349" s="170"/>
      <c r="CF349" s="170"/>
      <c r="CG349" s="170"/>
      <c r="CH349" s="170"/>
      <c r="CI349" s="170"/>
      <c r="CJ349" s="170"/>
      <c r="CK349" s="170"/>
      <c r="CL349" s="170"/>
      <c r="CM349" s="170"/>
      <c r="CN349" s="170"/>
      <c r="CO349" s="170"/>
      <c r="CP349" s="170"/>
      <c r="CQ349" s="170"/>
      <c r="CR349" s="170"/>
      <c r="CS349" s="170"/>
      <c r="CT349" s="170"/>
      <c r="CU349" s="170"/>
      <c r="CV349" s="170"/>
      <c r="CW349" s="170"/>
      <c r="CX349" s="170"/>
      <c r="CY349" s="170"/>
      <c r="CZ349" s="170"/>
      <c r="DA349" s="170"/>
      <c r="DB349" s="170"/>
      <c r="DC349" s="170"/>
      <c r="DD349" s="170"/>
      <c r="DE349" s="170"/>
      <c r="DF349" s="170"/>
      <c r="DG349" s="170"/>
      <c r="DH349" s="170"/>
      <c r="DI349" s="170"/>
      <c r="DJ349" s="170"/>
      <c r="DK349" s="170"/>
      <c r="DL349" s="170"/>
      <c r="DM349" s="170"/>
      <c r="DN349" s="170"/>
      <c r="DO349" s="170"/>
      <c r="DP349" s="170"/>
      <c r="DQ349" s="170"/>
      <c r="DR349" s="170"/>
      <c r="DS349" s="170"/>
      <c r="DT349" s="170"/>
      <c r="DU349" s="170"/>
      <c r="DV349" s="170"/>
      <c r="DW349" s="170"/>
      <c r="DX349" s="170"/>
      <c r="DY349" s="170"/>
      <c r="DZ349" s="170"/>
      <c r="EA349" s="170"/>
      <c r="EB349" s="170"/>
      <c r="EC349" s="170"/>
      <c r="ED349" s="170"/>
      <c r="EE349" s="170"/>
      <c r="EF349" s="170"/>
      <c r="EG349" s="170"/>
      <c r="EH349" s="170"/>
      <c r="EI349" s="170"/>
      <c r="EJ349" s="170"/>
      <c r="EK349" s="170"/>
      <c r="EL349" s="170"/>
      <c r="EM349" s="170"/>
      <c r="EN349" s="170"/>
      <c r="EO349" s="170"/>
      <c r="EP349" s="170"/>
      <c r="EQ349" s="170"/>
      <c r="ER349" s="170"/>
      <c r="ES349" s="170"/>
      <c r="ET349" s="170"/>
      <c r="EU349" s="170"/>
      <c r="EV349" s="170"/>
      <c r="EW349" s="170"/>
      <c r="EX349" s="170"/>
      <c r="EY349" s="170"/>
      <c r="EZ349" s="170"/>
      <c r="FA349" s="170"/>
      <c r="FB349" s="170"/>
      <c r="FC349" s="170"/>
      <c r="FD349" s="170"/>
      <c r="FE349" s="170"/>
      <c r="FF349" s="170"/>
      <c r="FG349" s="170"/>
      <c r="FH349" s="170"/>
      <c r="FI349" s="170"/>
      <c r="FJ349" s="170"/>
      <c r="FK349" s="170"/>
      <c r="FL349" s="170"/>
      <c r="FM349" s="170"/>
      <c r="FN349" s="170"/>
      <c r="FO349" s="170"/>
      <c r="FP349" s="170"/>
      <c r="FQ349" s="170"/>
      <c r="FR349" s="170"/>
      <c r="FS349" s="170"/>
      <c r="FT349" s="170"/>
      <c r="FU349" s="170"/>
      <c r="FV349" s="170"/>
      <c r="FW349" s="170"/>
      <c r="FX349" s="170"/>
      <c r="FY349" s="170"/>
      <c r="FZ349" s="170"/>
      <c r="GA349" s="170"/>
      <c r="GB349" s="170"/>
      <c r="GC349" s="170"/>
      <c r="GD349" s="170"/>
      <c r="GE349" s="170"/>
      <c r="GF349" s="170"/>
      <c r="GG349" s="170"/>
      <c r="GH349" s="170"/>
      <c r="GI349" s="170"/>
      <c r="GJ349" s="170"/>
      <c r="GK349" s="170"/>
      <c r="GL349" s="170"/>
      <c r="GM349" s="170"/>
      <c r="GN349" s="170"/>
      <c r="GO349" s="170"/>
      <c r="GP349" s="170"/>
      <c r="GQ349" s="170"/>
      <c r="GR349" s="170"/>
      <c r="GS349" s="170"/>
      <c r="GT349" s="170"/>
      <c r="GU349" s="170"/>
      <c r="GV349" s="170"/>
      <c r="GW349" s="170"/>
      <c r="GX349" s="170"/>
      <c r="GY349" s="170"/>
      <c r="GZ349" s="170"/>
      <c r="HA349" s="170"/>
      <c r="HB349" s="170"/>
      <c r="HC349" s="170"/>
      <c r="HD349" s="170"/>
      <c r="HE349" s="170"/>
      <c r="HF349" s="170"/>
      <c r="HG349" s="170"/>
      <c r="HH349" s="170"/>
      <c r="HI349" s="170"/>
      <c r="HJ349" s="170"/>
      <c r="HK349" s="170"/>
      <c r="HL349" s="170"/>
      <c r="HM349" s="170"/>
      <c r="HN349" s="170"/>
      <c r="HO349" s="170"/>
      <c r="HP349" s="170"/>
      <c r="HQ349" s="170"/>
      <c r="HR349" s="170"/>
      <c r="HS349" s="170"/>
      <c r="HT349" s="170"/>
      <c r="HU349" s="170"/>
      <c r="HV349" s="170"/>
      <c r="HW349" s="170"/>
      <c r="HX349" s="170"/>
      <c r="HY349" s="170"/>
      <c r="HZ349" s="170"/>
      <c r="IA349" s="170"/>
      <c r="IB349" s="170"/>
      <c r="IC349" s="170"/>
      <c r="ID349" s="170"/>
      <c r="IE349" s="170"/>
      <c r="IF349" s="170"/>
      <c r="IG349" s="170"/>
      <c r="IH349" s="170"/>
      <c r="II349" s="170"/>
      <c r="IJ349" s="170"/>
      <c r="IK349" s="170"/>
      <c r="IL349" s="170"/>
      <c r="IM349" s="170"/>
      <c r="IN349" s="170"/>
      <c r="IO349" s="170"/>
      <c r="IP349" s="170"/>
      <c r="IQ349" s="170"/>
      <c r="IR349" s="170"/>
      <c r="IS349" s="170"/>
      <c r="IT349" s="170"/>
      <c r="IU349" s="170"/>
      <c r="IV349" s="170"/>
      <c r="IW349" s="170"/>
    </row>
    <row r="350" customFormat="false" ht="15" hidden="false" customHeight="false" outlineLevel="0" collapsed="false">
      <c r="A350" s="181"/>
      <c r="B350" s="182"/>
      <c r="C350" s="170" t="s">
        <v>232</v>
      </c>
      <c r="D350" s="120" t="n">
        <v>0</v>
      </c>
      <c r="E350" s="120" t="n">
        <v>0</v>
      </c>
      <c r="F350" s="170" t="n">
        <f aca="false">V350/12</f>
        <v>16667</v>
      </c>
      <c r="G350" s="170" t="n">
        <v>16667</v>
      </c>
      <c r="H350" s="170" t="n">
        <v>16667</v>
      </c>
      <c r="I350" s="170" t="n">
        <v>16667</v>
      </c>
      <c r="J350" s="183" t="n">
        <f aca="false">ROUND(+I350*1.0425,0)</f>
        <v>17375</v>
      </c>
      <c r="K350" s="183" t="n">
        <f aca="false">+J350</f>
        <v>17375</v>
      </c>
      <c r="L350" s="183" t="n">
        <f aca="false">+K350</f>
        <v>17375</v>
      </c>
      <c r="M350" s="183" t="n">
        <f aca="false">+L350</f>
        <v>17375</v>
      </c>
      <c r="N350" s="183" t="n">
        <f aca="false">+M350</f>
        <v>17375</v>
      </c>
      <c r="O350" s="183" t="n">
        <f aca="false">+N350</f>
        <v>17375</v>
      </c>
      <c r="P350" s="183" t="n">
        <f aca="false">+O350</f>
        <v>17375</v>
      </c>
      <c r="Q350" s="183" t="n">
        <f aca="false">+P350</f>
        <v>17375</v>
      </c>
      <c r="R350" s="139" t="n">
        <f aca="false">SUM(F350:Q350)</f>
        <v>205668</v>
      </c>
      <c r="S350" s="120" t="n">
        <f aca="false">R350*1.04</f>
        <v>213894.72</v>
      </c>
      <c r="T350" s="120" t="n">
        <f aca="false">S350*1.04</f>
        <v>222450.5088</v>
      </c>
      <c r="U350" s="170"/>
      <c r="V350" s="170" t="n">
        <v>200004</v>
      </c>
      <c r="W350" s="170"/>
      <c r="X350" s="170"/>
      <c r="Y350" s="170"/>
      <c r="Z350" s="170"/>
      <c r="AA350" s="170"/>
      <c r="AB350" s="170"/>
      <c r="AC350" s="170"/>
      <c r="AD350" s="170"/>
      <c r="AE350" s="170"/>
      <c r="AF350" s="170"/>
      <c r="AG350" s="170"/>
      <c r="AH350" s="170"/>
      <c r="AI350" s="170"/>
      <c r="AJ350" s="170"/>
      <c r="AK350" s="170"/>
      <c r="AL350" s="170"/>
      <c r="AM350" s="170"/>
      <c r="AN350" s="170"/>
      <c r="AO350" s="170"/>
      <c r="AP350" s="170"/>
      <c r="AQ350" s="170"/>
      <c r="AR350" s="170"/>
      <c r="AS350" s="170"/>
      <c r="AT350" s="170"/>
      <c r="AU350" s="170"/>
      <c r="AV350" s="170"/>
      <c r="AW350" s="170"/>
      <c r="AX350" s="170"/>
      <c r="AY350" s="170"/>
      <c r="AZ350" s="170"/>
      <c r="BA350" s="170"/>
      <c r="BB350" s="170"/>
      <c r="BC350" s="170"/>
      <c r="BD350" s="170"/>
      <c r="BE350" s="170"/>
      <c r="BF350" s="170"/>
      <c r="BG350" s="170"/>
      <c r="BH350" s="170"/>
      <c r="BI350" s="170"/>
      <c r="BJ350" s="170"/>
      <c r="BK350" s="170"/>
      <c r="BL350" s="170"/>
      <c r="BM350" s="170"/>
      <c r="BN350" s="170"/>
      <c r="BO350" s="170"/>
      <c r="BP350" s="170"/>
      <c r="BQ350" s="170"/>
      <c r="BR350" s="170"/>
      <c r="BS350" s="170"/>
      <c r="BT350" s="170"/>
      <c r="BU350" s="170"/>
      <c r="BV350" s="170"/>
      <c r="BW350" s="170"/>
      <c r="BX350" s="170"/>
      <c r="BY350" s="170"/>
      <c r="BZ350" s="170"/>
      <c r="CA350" s="170"/>
      <c r="CB350" s="170"/>
      <c r="CC350" s="170"/>
      <c r="CD350" s="170"/>
      <c r="CE350" s="170"/>
      <c r="CF350" s="170"/>
      <c r="CG350" s="170"/>
      <c r="CH350" s="170"/>
      <c r="CI350" s="170"/>
      <c r="CJ350" s="170"/>
      <c r="CK350" s="170"/>
      <c r="CL350" s="170"/>
      <c r="CM350" s="170"/>
      <c r="CN350" s="170"/>
      <c r="CO350" s="170"/>
      <c r="CP350" s="170"/>
      <c r="CQ350" s="170"/>
      <c r="CR350" s="170"/>
      <c r="CS350" s="170"/>
      <c r="CT350" s="170"/>
      <c r="CU350" s="170"/>
      <c r="CV350" s="170"/>
      <c r="CW350" s="170"/>
      <c r="CX350" s="170"/>
      <c r="CY350" s="170"/>
      <c r="CZ350" s="170"/>
      <c r="DA350" s="170"/>
      <c r="DB350" s="170"/>
      <c r="DC350" s="170"/>
      <c r="DD350" s="170"/>
      <c r="DE350" s="170"/>
      <c r="DF350" s="170"/>
      <c r="DG350" s="170"/>
      <c r="DH350" s="170"/>
      <c r="DI350" s="170"/>
      <c r="DJ350" s="170"/>
      <c r="DK350" s="170"/>
      <c r="DL350" s="170"/>
      <c r="DM350" s="170"/>
      <c r="DN350" s="170"/>
      <c r="DO350" s="170"/>
      <c r="DP350" s="170"/>
      <c r="DQ350" s="170"/>
      <c r="DR350" s="170"/>
      <c r="DS350" s="170"/>
      <c r="DT350" s="170"/>
      <c r="DU350" s="170"/>
      <c r="DV350" s="170"/>
      <c r="DW350" s="170"/>
      <c r="DX350" s="170"/>
      <c r="DY350" s="170"/>
      <c r="DZ350" s="170"/>
      <c r="EA350" s="170"/>
      <c r="EB350" s="170"/>
      <c r="EC350" s="170"/>
      <c r="ED350" s="170"/>
      <c r="EE350" s="170"/>
      <c r="EF350" s="170"/>
      <c r="EG350" s="170"/>
      <c r="EH350" s="170"/>
      <c r="EI350" s="170"/>
      <c r="EJ350" s="170"/>
      <c r="EK350" s="170"/>
      <c r="EL350" s="170"/>
      <c r="EM350" s="170"/>
      <c r="EN350" s="170"/>
      <c r="EO350" s="170"/>
      <c r="EP350" s="170"/>
      <c r="EQ350" s="170"/>
      <c r="ER350" s="170"/>
      <c r="ES350" s="170"/>
      <c r="ET350" s="170"/>
      <c r="EU350" s="170"/>
      <c r="EV350" s="170"/>
      <c r="EW350" s="170"/>
      <c r="EX350" s="170"/>
      <c r="EY350" s="170"/>
      <c r="EZ350" s="170"/>
      <c r="FA350" s="170"/>
      <c r="FB350" s="170"/>
      <c r="FC350" s="170"/>
      <c r="FD350" s="170"/>
      <c r="FE350" s="170"/>
      <c r="FF350" s="170"/>
      <c r="FG350" s="170"/>
      <c r="FH350" s="170"/>
      <c r="FI350" s="170"/>
      <c r="FJ350" s="170"/>
      <c r="FK350" s="170"/>
      <c r="FL350" s="170"/>
      <c r="FM350" s="170"/>
      <c r="FN350" s="170"/>
      <c r="FO350" s="170"/>
      <c r="FP350" s="170"/>
      <c r="FQ350" s="170"/>
      <c r="FR350" s="170"/>
      <c r="FS350" s="170"/>
      <c r="FT350" s="170"/>
      <c r="FU350" s="170"/>
      <c r="FV350" s="170"/>
      <c r="FW350" s="170"/>
      <c r="FX350" s="170"/>
      <c r="FY350" s="170"/>
      <c r="FZ350" s="170"/>
      <c r="GA350" s="170"/>
      <c r="GB350" s="170"/>
      <c r="GC350" s="170"/>
      <c r="GD350" s="170"/>
      <c r="GE350" s="170"/>
      <c r="GF350" s="170"/>
      <c r="GG350" s="170"/>
      <c r="GH350" s="170"/>
      <c r="GI350" s="170"/>
      <c r="GJ350" s="170"/>
      <c r="GK350" s="170"/>
      <c r="GL350" s="170"/>
      <c r="GM350" s="170"/>
      <c r="GN350" s="170"/>
      <c r="GO350" s="170"/>
      <c r="GP350" s="170"/>
      <c r="GQ350" s="170"/>
      <c r="GR350" s="170"/>
      <c r="GS350" s="170"/>
      <c r="GT350" s="170"/>
      <c r="GU350" s="170"/>
      <c r="GV350" s="170"/>
      <c r="GW350" s="170"/>
      <c r="GX350" s="170"/>
      <c r="GY350" s="170"/>
      <c r="GZ350" s="170"/>
      <c r="HA350" s="170"/>
      <c r="HB350" s="170"/>
      <c r="HC350" s="170"/>
      <c r="HD350" s="170"/>
      <c r="HE350" s="170"/>
      <c r="HF350" s="170"/>
      <c r="HG350" s="170"/>
      <c r="HH350" s="170"/>
      <c r="HI350" s="170"/>
      <c r="HJ350" s="170"/>
      <c r="HK350" s="170"/>
      <c r="HL350" s="170"/>
      <c r="HM350" s="170"/>
      <c r="HN350" s="170"/>
      <c r="HO350" s="170"/>
      <c r="HP350" s="170"/>
      <c r="HQ350" s="170"/>
      <c r="HR350" s="170"/>
      <c r="HS350" s="170"/>
      <c r="HT350" s="170"/>
      <c r="HU350" s="170"/>
      <c r="HV350" s="170"/>
      <c r="HW350" s="170"/>
      <c r="HX350" s="170"/>
      <c r="HY350" s="170"/>
      <c r="HZ350" s="170"/>
      <c r="IA350" s="170"/>
      <c r="IB350" s="170"/>
      <c r="IC350" s="170"/>
      <c r="ID350" s="170"/>
      <c r="IE350" s="170"/>
      <c r="IF350" s="170"/>
      <c r="IG350" s="170"/>
      <c r="IH350" s="170"/>
      <c r="II350" s="170"/>
      <c r="IJ350" s="170"/>
      <c r="IK350" s="170"/>
      <c r="IL350" s="170"/>
      <c r="IM350" s="170"/>
      <c r="IN350" s="170"/>
      <c r="IO350" s="170"/>
      <c r="IP350" s="170"/>
      <c r="IQ350" s="170"/>
      <c r="IR350" s="170"/>
      <c r="IS350" s="170"/>
      <c r="IT350" s="170"/>
      <c r="IU350" s="170"/>
      <c r="IV350" s="170"/>
      <c r="IW350" s="170"/>
    </row>
    <row r="351" customFormat="false" ht="15" hidden="false" customHeight="false" outlineLevel="0" collapsed="false">
      <c r="A351" s="181"/>
      <c r="B351" s="182"/>
      <c r="C351" s="170" t="s">
        <v>233</v>
      </c>
      <c r="D351" s="120" t="n">
        <v>0</v>
      </c>
      <c r="E351" s="120" t="n">
        <v>0</v>
      </c>
      <c r="F351" s="170" t="n">
        <f aca="false">V351/12</f>
        <v>16667</v>
      </c>
      <c r="G351" s="170" t="n">
        <v>16667</v>
      </c>
      <c r="H351" s="170" t="n">
        <v>16667</v>
      </c>
      <c r="I351" s="170" t="n">
        <v>16667</v>
      </c>
      <c r="J351" s="183" t="n">
        <f aca="false">ROUND(+I351*1.0425,0)</f>
        <v>17375</v>
      </c>
      <c r="K351" s="183" t="n">
        <f aca="false">+J351</f>
        <v>17375</v>
      </c>
      <c r="L351" s="183" t="n">
        <f aca="false">+K351</f>
        <v>17375</v>
      </c>
      <c r="M351" s="183" t="n">
        <f aca="false">+L351</f>
        <v>17375</v>
      </c>
      <c r="N351" s="183" t="n">
        <f aca="false">+M351</f>
        <v>17375</v>
      </c>
      <c r="O351" s="183" t="n">
        <f aca="false">+N351</f>
        <v>17375</v>
      </c>
      <c r="P351" s="183" t="n">
        <f aca="false">+O351</f>
        <v>17375</v>
      </c>
      <c r="Q351" s="183" t="n">
        <f aca="false">+P351</f>
        <v>17375</v>
      </c>
      <c r="R351" s="139" t="n">
        <f aca="false">SUM(F351:Q351)</f>
        <v>205668</v>
      </c>
      <c r="S351" s="120" t="n">
        <f aca="false">R351*1.04</f>
        <v>213894.72</v>
      </c>
      <c r="T351" s="120" t="n">
        <f aca="false">S351*1.04</f>
        <v>222450.5088</v>
      </c>
      <c r="U351" s="170"/>
      <c r="V351" s="170" t="n">
        <v>200004</v>
      </c>
      <c r="W351" s="170"/>
      <c r="X351" s="170"/>
      <c r="Y351" s="170"/>
      <c r="Z351" s="170"/>
      <c r="AA351" s="170"/>
      <c r="AB351" s="170"/>
      <c r="AC351" s="170"/>
      <c r="AD351" s="170"/>
      <c r="AE351" s="170"/>
      <c r="AF351" s="170"/>
      <c r="AG351" s="170"/>
      <c r="AH351" s="170"/>
      <c r="AI351" s="170"/>
      <c r="AJ351" s="170"/>
      <c r="AK351" s="170"/>
      <c r="AL351" s="170"/>
      <c r="AM351" s="170"/>
      <c r="AN351" s="170"/>
      <c r="AO351" s="170"/>
      <c r="AP351" s="170"/>
      <c r="AQ351" s="170"/>
      <c r="AR351" s="170"/>
      <c r="AS351" s="170"/>
      <c r="AT351" s="170"/>
      <c r="AU351" s="170"/>
      <c r="AV351" s="170"/>
      <c r="AW351" s="170"/>
      <c r="AX351" s="170"/>
      <c r="AY351" s="170"/>
      <c r="AZ351" s="170"/>
      <c r="BA351" s="170"/>
      <c r="BB351" s="170"/>
      <c r="BC351" s="170"/>
      <c r="BD351" s="170"/>
      <c r="BE351" s="170"/>
      <c r="BF351" s="170"/>
      <c r="BG351" s="170"/>
      <c r="BH351" s="170"/>
      <c r="BI351" s="170"/>
      <c r="BJ351" s="170"/>
      <c r="BK351" s="170"/>
      <c r="BL351" s="170"/>
      <c r="BM351" s="170"/>
      <c r="BN351" s="170"/>
      <c r="BO351" s="170"/>
      <c r="BP351" s="170"/>
      <c r="BQ351" s="170"/>
      <c r="BR351" s="170"/>
      <c r="BS351" s="170"/>
      <c r="BT351" s="170"/>
      <c r="BU351" s="170"/>
      <c r="BV351" s="170"/>
      <c r="BW351" s="170"/>
      <c r="BX351" s="170"/>
      <c r="BY351" s="170"/>
      <c r="BZ351" s="170"/>
      <c r="CA351" s="170"/>
      <c r="CB351" s="170"/>
      <c r="CC351" s="170"/>
      <c r="CD351" s="170"/>
      <c r="CE351" s="170"/>
      <c r="CF351" s="170"/>
      <c r="CG351" s="170"/>
      <c r="CH351" s="170"/>
      <c r="CI351" s="170"/>
      <c r="CJ351" s="170"/>
      <c r="CK351" s="170"/>
      <c r="CL351" s="170"/>
      <c r="CM351" s="170"/>
      <c r="CN351" s="170"/>
      <c r="CO351" s="170"/>
      <c r="CP351" s="170"/>
      <c r="CQ351" s="170"/>
      <c r="CR351" s="170"/>
      <c r="CS351" s="170"/>
      <c r="CT351" s="170"/>
      <c r="CU351" s="170"/>
      <c r="CV351" s="170"/>
      <c r="CW351" s="170"/>
      <c r="CX351" s="170"/>
      <c r="CY351" s="170"/>
      <c r="CZ351" s="170"/>
      <c r="DA351" s="170"/>
      <c r="DB351" s="170"/>
      <c r="DC351" s="170"/>
      <c r="DD351" s="170"/>
      <c r="DE351" s="170"/>
      <c r="DF351" s="170"/>
      <c r="DG351" s="170"/>
      <c r="DH351" s="170"/>
      <c r="DI351" s="170"/>
      <c r="DJ351" s="170"/>
      <c r="DK351" s="170"/>
      <c r="DL351" s="170"/>
      <c r="DM351" s="170"/>
      <c r="DN351" s="170"/>
      <c r="DO351" s="170"/>
      <c r="DP351" s="170"/>
      <c r="DQ351" s="170"/>
      <c r="DR351" s="170"/>
      <c r="DS351" s="170"/>
      <c r="DT351" s="170"/>
      <c r="DU351" s="170"/>
      <c r="DV351" s="170"/>
      <c r="DW351" s="170"/>
      <c r="DX351" s="170"/>
      <c r="DY351" s="170"/>
      <c r="DZ351" s="170"/>
      <c r="EA351" s="170"/>
      <c r="EB351" s="170"/>
      <c r="EC351" s="170"/>
      <c r="ED351" s="170"/>
      <c r="EE351" s="170"/>
      <c r="EF351" s="170"/>
      <c r="EG351" s="170"/>
      <c r="EH351" s="170"/>
      <c r="EI351" s="170"/>
      <c r="EJ351" s="170"/>
      <c r="EK351" s="170"/>
      <c r="EL351" s="170"/>
      <c r="EM351" s="170"/>
      <c r="EN351" s="170"/>
      <c r="EO351" s="170"/>
      <c r="EP351" s="170"/>
      <c r="EQ351" s="170"/>
      <c r="ER351" s="170"/>
      <c r="ES351" s="170"/>
      <c r="ET351" s="170"/>
      <c r="EU351" s="170"/>
      <c r="EV351" s="170"/>
      <c r="EW351" s="170"/>
      <c r="EX351" s="170"/>
      <c r="EY351" s="170"/>
      <c r="EZ351" s="170"/>
      <c r="FA351" s="170"/>
      <c r="FB351" s="170"/>
      <c r="FC351" s="170"/>
      <c r="FD351" s="170"/>
      <c r="FE351" s="170"/>
      <c r="FF351" s="170"/>
      <c r="FG351" s="170"/>
      <c r="FH351" s="170"/>
      <c r="FI351" s="170"/>
      <c r="FJ351" s="170"/>
      <c r="FK351" s="170"/>
      <c r="FL351" s="170"/>
      <c r="FM351" s="170"/>
      <c r="FN351" s="170"/>
      <c r="FO351" s="170"/>
      <c r="FP351" s="170"/>
      <c r="FQ351" s="170"/>
      <c r="FR351" s="170"/>
      <c r="FS351" s="170"/>
      <c r="FT351" s="170"/>
      <c r="FU351" s="170"/>
      <c r="FV351" s="170"/>
      <c r="FW351" s="170"/>
      <c r="FX351" s="170"/>
      <c r="FY351" s="170"/>
      <c r="FZ351" s="170"/>
      <c r="GA351" s="170"/>
      <c r="GB351" s="170"/>
      <c r="GC351" s="170"/>
      <c r="GD351" s="170"/>
      <c r="GE351" s="170"/>
      <c r="GF351" s="170"/>
      <c r="GG351" s="170"/>
      <c r="GH351" s="170"/>
      <c r="GI351" s="170"/>
      <c r="GJ351" s="170"/>
      <c r="GK351" s="170"/>
      <c r="GL351" s="170"/>
      <c r="GM351" s="170"/>
      <c r="GN351" s="170"/>
      <c r="GO351" s="170"/>
      <c r="GP351" s="170"/>
      <c r="GQ351" s="170"/>
      <c r="GR351" s="170"/>
      <c r="GS351" s="170"/>
      <c r="GT351" s="170"/>
      <c r="GU351" s="170"/>
      <c r="GV351" s="170"/>
      <c r="GW351" s="170"/>
      <c r="GX351" s="170"/>
      <c r="GY351" s="170"/>
      <c r="GZ351" s="170"/>
      <c r="HA351" s="170"/>
      <c r="HB351" s="170"/>
      <c r="HC351" s="170"/>
      <c r="HD351" s="170"/>
      <c r="HE351" s="170"/>
      <c r="HF351" s="170"/>
      <c r="HG351" s="170"/>
      <c r="HH351" s="170"/>
      <c r="HI351" s="170"/>
      <c r="HJ351" s="170"/>
      <c r="HK351" s="170"/>
      <c r="HL351" s="170"/>
      <c r="HM351" s="170"/>
      <c r="HN351" s="170"/>
      <c r="HO351" s="170"/>
      <c r="HP351" s="170"/>
      <c r="HQ351" s="170"/>
      <c r="HR351" s="170"/>
      <c r="HS351" s="170"/>
      <c r="HT351" s="170"/>
      <c r="HU351" s="170"/>
      <c r="HV351" s="170"/>
      <c r="HW351" s="170"/>
      <c r="HX351" s="170"/>
      <c r="HY351" s="170"/>
      <c r="HZ351" s="170"/>
      <c r="IA351" s="170"/>
      <c r="IB351" s="170"/>
      <c r="IC351" s="170"/>
      <c r="ID351" s="170"/>
      <c r="IE351" s="170"/>
      <c r="IF351" s="170"/>
      <c r="IG351" s="170"/>
      <c r="IH351" s="170"/>
      <c r="II351" s="170"/>
      <c r="IJ351" s="170"/>
      <c r="IK351" s="170"/>
      <c r="IL351" s="170"/>
      <c r="IM351" s="170"/>
      <c r="IN351" s="170"/>
      <c r="IO351" s="170"/>
      <c r="IP351" s="170"/>
      <c r="IQ351" s="170"/>
      <c r="IR351" s="170"/>
      <c r="IS351" s="170"/>
      <c r="IT351" s="170"/>
      <c r="IU351" s="170"/>
      <c r="IV351" s="170"/>
      <c r="IW351" s="170"/>
    </row>
    <row r="352" customFormat="false" ht="15" hidden="false" customHeight="false" outlineLevel="0" collapsed="false">
      <c r="A352" s="181"/>
      <c r="B352" s="182"/>
      <c r="C352" s="170" t="s">
        <v>234</v>
      </c>
      <c r="D352" s="120" t="n">
        <v>0</v>
      </c>
      <c r="E352" s="120" t="n">
        <v>0</v>
      </c>
      <c r="F352" s="170" t="n">
        <f aca="false">V352/12</f>
        <v>11685</v>
      </c>
      <c r="G352" s="170" t="n">
        <v>11685</v>
      </c>
      <c r="H352" s="170" t="n">
        <v>11685</v>
      </c>
      <c r="I352" s="170" t="n">
        <v>11685</v>
      </c>
      <c r="J352" s="183" t="n">
        <f aca="false">ROUND(+I352*1.0425,0)</f>
        <v>12182</v>
      </c>
      <c r="K352" s="183" t="n">
        <f aca="false">+J352</f>
        <v>12182</v>
      </c>
      <c r="L352" s="183" t="n">
        <f aca="false">+K352</f>
        <v>12182</v>
      </c>
      <c r="M352" s="183" t="n">
        <f aca="false">+L352</f>
        <v>12182</v>
      </c>
      <c r="N352" s="183" t="n">
        <f aca="false">+M352</f>
        <v>12182</v>
      </c>
      <c r="O352" s="183" t="n">
        <f aca="false">+N352</f>
        <v>12182</v>
      </c>
      <c r="P352" s="183" t="n">
        <f aca="false">+O352</f>
        <v>12182</v>
      </c>
      <c r="Q352" s="183" t="n">
        <f aca="false">+P352</f>
        <v>12182</v>
      </c>
      <c r="R352" s="139" t="n">
        <f aca="false">SUM(F352:Q352)</f>
        <v>144196</v>
      </c>
      <c r="S352" s="120" t="n">
        <f aca="false">R352*1.04</f>
        <v>149963.84</v>
      </c>
      <c r="T352" s="120" t="n">
        <f aca="false">S352*1.04</f>
        <v>155962.3936</v>
      </c>
      <c r="U352" s="170"/>
      <c r="V352" s="170" t="n">
        <v>140220</v>
      </c>
      <c r="W352" s="170"/>
      <c r="X352" s="170"/>
      <c r="Y352" s="170"/>
      <c r="Z352" s="170"/>
      <c r="AA352" s="170"/>
      <c r="AB352" s="170"/>
      <c r="AC352" s="170"/>
      <c r="AD352" s="170"/>
      <c r="AE352" s="170"/>
      <c r="AF352" s="170"/>
      <c r="AG352" s="170"/>
      <c r="AH352" s="170"/>
      <c r="AI352" s="170"/>
      <c r="AJ352" s="170"/>
      <c r="AK352" s="170"/>
      <c r="AL352" s="170"/>
      <c r="AM352" s="170"/>
      <c r="AN352" s="170"/>
      <c r="AO352" s="170"/>
      <c r="AP352" s="170"/>
      <c r="AQ352" s="170"/>
      <c r="AR352" s="170"/>
      <c r="AS352" s="170"/>
      <c r="AT352" s="170"/>
      <c r="AU352" s="170"/>
      <c r="AV352" s="170"/>
      <c r="AW352" s="170"/>
      <c r="AX352" s="170"/>
      <c r="AY352" s="170"/>
      <c r="AZ352" s="170"/>
      <c r="BA352" s="170"/>
      <c r="BB352" s="170"/>
      <c r="BC352" s="170"/>
      <c r="BD352" s="170"/>
      <c r="BE352" s="170"/>
      <c r="BF352" s="170"/>
      <c r="BG352" s="170"/>
      <c r="BH352" s="170"/>
      <c r="BI352" s="170"/>
      <c r="BJ352" s="170"/>
      <c r="BK352" s="170"/>
      <c r="BL352" s="170"/>
      <c r="BM352" s="170"/>
      <c r="BN352" s="170"/>
      <c r="BO352" s="170"/>
      <c r="BP352" s="170"/>
      <c r="BQ352" s="170"/>
      <c r="BR352" s="170"/>
      <c r="BS352" s="170"/>
      <c r="BT352" s="170"/>
      <c r="BU352" s="170"/>
      <c r="BV352" s="170"/>
      <c r="BW352" s="170"/>
      <c r="BX352" s="170"/>
      <c r="BY352" s="170"/>
      <c r="BZ352" s="170"/>
      <c r="CA352" s="170"/>
      <c r="CB352" s="170"/>
      <c r="CC352" s="170"/>
      <c r="CD352" s="170"/>
      <c r="CE352" s="170"/>
      <c r="CF352" s="170"/>
      <c r="CG352" s="170"/>
      <c r="CH352" s="170"/>
      <c r="CI352" s="170"/>
      <c r="CJ352" s="170"/>
      <c r="CK352" s="170"/>
      <c r="CL352" s="170"/>
      <c r="CM352" s="170"/>
      <c r="CN352" s="170"/>
      <c r="CO352" s="170"/>
      <c r="CP352" s="170"/>
      <c r="CQ352" s="170"/>
      <c r="CR352" s="170"/>
      <c r="CS352" s="170"/>
      <c r="CT352" s="170"/>
      <c r="CU352" s="170"/>
      <c r="CV352" s="170"/>
      <c r="CW352" s="170"/>
      <c r="CX352" s="170"/>
      <c r="CY352" s="170"/>
      <c r="CZ352" s="170"/>
      <c r="DA352" s="170"/>
      <c r="DB352" s="170"/>
      <c r="DC352" s="170"/>
      <c r="DD352" s="170"/>
      <c r="DE352" s="170"/>
      <c r="DF352" s="170"/>
      <c r="DG352" s="170"/>
      <c r="DH352" s="170"/>
      <c r="DI352" s="170"/>
      <c r="DJ352" s="170"/>
      <c r="DK352" s="170"/>
      <c r="DL352" s="170"/>
      <c r="DM352" s="170"/>
      <c r="DN352" s="170"/>
      <c r="DO352" s="170"/>
      <c r="DP352" s="170"/>
      <c r="DQ352" s="170"/>
      <c r="DR352" s="170"/>
      <c r="DS352" s="170"/>
      <c r="DT352" s="170"/>
      <c r="DU352" s="170"/>
      <c r="DV352" s="170"/>
      <c r="DW352" s="170"/>
      <c r="DX352" s="170"/>
      <c r="DY352" s="170"/>
      <c r="DZ352" s="170"/>
      <c r="EA352" s="170"/>
      <c r="EB352" s="170"/>
      <c r="EC352" s="170"/>
      <c r="ED352" s="170"/>
      <c r="EE352" s="170"/>
      <c r="EF352" s="170"/>
      <c r="EG352" s="170"/>
      <c r="EH352" s="170"/>
      <c r="EI352" s="170"/>
      <c r="EJ352" s="170"/>
      <c r="EK352" s="170"/>
      <c r="EL352" s="170"/>
      <c r="EM352" s="170"/>
      <c r="EN352" s="170"/>
      <c r="EO352" s="170"/>
      <c r="EP352" s="170"/>
      <c r="EQ352" s="170"/>
      <c r="ER352" s="170"/>
      <c r="ES352" s="170"/>
      <c r="ET352" s="170"/>
      <c r="EU352" s="170"/>
      <c r="EV352" s="170"/>
      <c r="EW352" s="170"/>
      <c r="EX352" s="170"/>
      <c r="EY352" s="170"/>
      <c r="EZ352" s="170"/>
      <c r="FA352" s="170"/>
      <c r="FB352" s="170"/>
      <c r="FC352" s="170"/>
      <c r="FD352" s="170"/>
      <c r="FE352" s="170"/>
      <c r="FF352" s="170"/>
      <c r="FG352" s="170"/>
      <c r="FH352" s="170"/>
      <c r="FI352" s="170"/>
      <c r="FJ352" s="170"/>
      <c r="FK352" s="170"/>
      <c r="FL352" s="170"/>
      <c r="FM352" s="170"/>
      <c r="FN352" s="170"/>
      <c r="FO352" s="170"/>
      <c r="FP352" s="170"/>
      <c r="FQ352" s="170"/>
      <c r="FR352" s="170"/>
      <c r="FS352" s="170"/>
      <c r="FT352" s="170"/>
      <c r="FU352" s="170"/>
      <c r="FV352" s="170"/>
      <c r="FW352" s="170"/>
      <c r="FX352" s="170"/>
      <c r="FY352" s="170"/>
      <c r="FZ352" s="170"/>
      <c r="GA352" s="170"/>
      <c r="GB352" s="170"/>
      <c r="GC352" s="170"/>
      <c r="GD352" s="170"/>
      <c r="GE352" s="170"/>
      <c r="GF352" s="170"/>
      <c r="GG352" s="170"/>
      <c r="GH352" s="170"/>
      <c r="GI352" s="170"/>
      <c r="GJ352" s="170"/>
      <c r="GK352" s="170"/>
      <c r="GL352" s="170"/>
      <c r="GM352" s="170"/>
      <c r="GN352" s="170"/>
      <c r="GO352" s="170"/>
      <c r="GP352" s="170"/>
      <c r="GQ352" s="170"/>
      <c r="GR352" s="170"/>
      <c r="GS352" s="170"/>
      <c r="GT352" s="170"/>
      <c r="GU352" s="170"/>
      <c r="GV352" s="170"/>
      <c r="GW352" s="170"/>
      <c r="GX352" s="170"/>
      <c r="GY352" s="170"/>
      <c r="GZ352" s="170"/>
      <c r="HA352" s="170"/>
      <c r="HB352" s="170"/>
      <c r="HC352" s="170"/>
      <c r="HD352" s="170"/>
      <c r="HE352" s="170"/>
      <c r="HF352" s="170"/>
      <c r="HG352" s="170"/>
      <c r="HH352" s="170"/>
      <c r="HI352" s="170"/>
      <c r="HJ352" s="170"/>
      <c r="HK352" s="170"/>
      <c r="HL352" s="170"/>
      <c r="HM352" s="170"/>
      <c r="HN352" s="170"/>
      <c r="HO352" s="170"/>
      <c r="HP352" s="170"/>
      <c r="HQ352" s="170"/>
      <c r="HR352" s="170"/>
      <c r="HS352" s="170"/>
      <c r="HT352" s="170"/>
      <c r="HU352" s="170"/>
      <c r="HV352" s="170"/>
      <c r="HW352" s="170"/>
      <c r="HX352" s="170"/>
      <c r="HY352" s="170"/>
      <c r="HZ352" s="170"/>
      <c r="IA352" s="170"/>
      <c r="IB352" s="170"/>
      <c r="IC352" s="170"/>
      <c r="ID352" s="170"/>
      <c r="IE352" s="170"/>
      <c r="IF352" s="170"/>
      <c r="IG352" s="170"/>
      <c r="IH352" s="170"/>
      <c r="II352" s="170"/>
      <c r="IJ352" s="170"/>
      <c r="IK352" s="170"/>
      <c r="IL352" s="170"/>
      <c r="IM352" s="170"/>
      <c r="IN352" s="170"/>
      <c r="IO352" s="170"/>
      <c r="IP352" s="170"/>
      <c r="IQ352" s="170"/>
      <c r="IR352" s="170"/>
      <c r="IS352" s="170"/>
      <c r="IT352" s="170"/>
      <c r="IU352" s="170"/>
      <c r="IV352" s="170"/>
      <c r="IW352" s="170"/>
    </row>
    <row r="353" customFormat="false" ht="15" hidden="false" customHeight="false" outlineLevel="0" collapsed="false">
      <c r="A353" s="181"/>
      <c r="B353" s="182"/>
      <c r="C353" s="170" t="s">
        <v>235</v>
      </c>
      <c r="D353" s="120" t="n">
        <v>0</v>
      </c>
      <c r="E353" s="120" t="n">
        <v>0</v>
      </c>
      <c r="F353" s="170" t="n">
        <f aca="false">V353/12</f>
        <v>9279.25</v>
      </c>
      <c r="G353" s="170" t="n">
        <v>9279.25</v>
      </c>
      <c r="H353" s="170" t="n">
        <v>9279.25</v>
      </c>
      <c r="I353" s="170" t="n">
        <v>9279.25</v>
      </c>
      <c r="J353" s="183" t="n">
        <f aca="false">ROUND(+I353*1.0425,0)</f>
        <v>9674</v>
      </c>
      <c r="K353" s="183" t="n">
        <f aca="false">+J353</f>
        <v>9674</v>
      </c>
      <c r="L353" s="183" t="n">
        <f aca="false">+K353</f>
        <v>9674</v>
      </c>
      <c r="M353" s="183" t="n">
        <f aca="false">+L353</f>
        <v>9674</v>
      </c>
      <c r="N353" s="183" t="n">
        <f aca="false">+M353</f>
        <v>9674</v>
      </c>
      <c r="O353" s="183" t="n">
        <f aca="false">+N353</f>
        <v>9674</v>
      </c>
      <c r="P353" s="183" t="n">
        <f aca="false">+O353</f>
        <v>9674</v>
      </c>
      <c r="Q353" s="183" t="n">
        <f aca="false">+P353</f>
        <v>9674</v>
      </c>
      <c r="R353" s="139" t="n">
        <f aca="false">SUM(F353:Q353)</f>
        <v>114509</v>
      </c>
      <c r="S353" s="120" t="n">
        <f aca="false">R353*1.04</f>
        <v>119089.36</v>
      </c>
      <c r="T353" s="120" t="n">
        <f aca="false">S353*1.04</f>
        <v>123852.9344</v>
      </c>
      <c r="U353" s="170"/>
      <c r="V353" s="170" t="n">
        <v>111351</v>
      </c>
      <c r="W353" s="170"/>
      <c r="X353" s="170"/>
      <c r="Y353" s="170"/>
      <c r="Z353" s="170"/>
      <c r="AA353" s="170"/>
      <c r="AB353" s="170"/>
      <c r="AC353" s="170"/>
      <c r="AD353" s="170"/>
      <c r="AE353" s="170"/>
      <c r="AF353" s="170"/>
      <c r="AG353" s="170"/>
      <c r="AH353" s="170"/>
      <c r="AI353" s="170"/>
      <c r="AJ353" s="170"/>
      <c r="AK353" s="170"/>
      <c r="AL353" s="170"/>
      <c r="AM353" s="170"/>
      <c r="AN353" s="170"/>
      <c r="AO353" s="170"/>
      <c r="AP353" s="170"/>
      <c r="AQ353" s="170"/>
      <c r="AR353" s="170"/>
      <c r="AS353" s="170"/>
      <c r="AT353" s="170"/>
      <c r="AU353" s="170"/>
      <c r="AV353" s="170"/>
      <c r="AW353" s="170"/>
      <c r="AX353" s="170"/>
      <c r="AY353" s="170"/>
      <c r="AZ353" s="170"/>
      <c r="BA353" s="170"/>
      <c r="BB353" s="170"/>
      <c r="BC353" s="170"/>
      <c r="BD353" s="170"/>
      <c r="BE353" s="170"/>
      <c r="BF353" s="170"/>
      <c r="BG353" s="170"/>
      <c r="BH353" s="170"/>
      <c r="BI353" s="170"/>
      <c r="BJ353" s="170"/>
      <c r="BK353" s="170"/>
      <c r="BL353" s="170"/>
      <c r="BM353" s="170"/>
      <c r="BN353" s="170"/>
      <c r="BO353" s="170"/>
      <c r="BP353" s="170"/>
      <c r="BQ353" s="170"/>
      <c r="BR353" s="170"/>
      <c r="BS353" s="170"/>
      <c r="BT353" s="170"/>
      <c r="BU353" s="170"/>
      <c r="BV353" s="170"/>
      <c r="BW353" s="170"/>
      <c r="BX353" s="170"/>
      <c r="BY353" s="170"/>
      <c r="BZ353" s="170"/>
      <c r="CA353" s="170"/>
      <c r="CB353" s="170"/>
      <c r="CC353" s="170"/>
      <c r="CD353" s="170"/>
      <c r="CE353" s="170"/>
      <c r="CF353" s="170"/>
      <c r="CG353" s="170"/>
      <c r="CH353" s="170"/>
      <c r="CI353" s="170"/>
      <c r="CJ353" s="170"/>
      <c r="CK353" s="170"/>
      <c r="CL353" s="170"/>
      <c r="CM353" s="170"/>
      <c r="CN353" s="170"/>
      <c r="CO353" s="170"/>
      <c r="CP353" s="170"/>
      <c r="CQ353" s="170"/>
      <c r="CR353" s="170"/>
      <c r="CS353" s="170"/>
      <c r="CT353" s="170"/>
      <c r="CU353" s="170"/>
      <c r="CV353" s="170"/>
      <c r="CW353" s="170"/>
      <c r="CX353" s="170"/>
      <c r="CY353" s="170"/>
      <c r="CZ353" s="170"/>
      <c r="DA353" s="170"/>
      <c r="DB353" s="170"/>
      <c r="DC353" s="170"/>
      <c r="DD353" s="170"/>
      <c r="DE353" s="170"/>
      <c r="DF353" s="170"/>
      <c r="DG353" s="170"/>
      <c r="DH353" s="170"/>
      <c r="DI353" s="170"/>
      <c r="DJ353" s="170"/>
      <c r="DK353" s="170"/>
      <c r="DL353" s="170"/>
      <c r="DM353" s="170"/>
      <c r="DN353" s="170"/>
      <c r="DO353" s="170"/>
      <c r="DP353" s="170"/>
      <c r="DQ353" s="170"/>
      <c r="DR353" s="170"/>
      <c r="DS353" s="170"/>
      <c r="DT353" s="170"/>
      <c r="DU353" s="170"/>
      <c r="DV353" s="170"/>
      <c r="DW353" s="170"/>
      <c r="DX353" s="170"/>
      <c r="DY353" s="170"/>
      <c r="DZ353" s="170"/>
      <c r="EA353" s="170"/>
      <c r="EB353" s="170"/>
      <c r="EC353" s="170"/>
      <c r="ED353" s="170"/>
      <c r="EE353" s="170"/>
      <c r="EF353" s="170"/>
      <c r="EG353" s="170"/>
      <c r="EH353" s="170"/>
      <c r="EI353" s="170"/>
      <c r="EJ353" s="170"/>
      <c r="EK353" s="170"/>
      <c r="EL353" s="170"/>
      <c r="EM353" s="170"/>
      <c r="EN353" s="170"/>
      <c r="EO353" s="170"/>
      <c r="EP353" s="170"/>
      <c r="EQ353" s="170"/>
      <c r="ER353" s="170"/>
      <c r="ES353" s="170"/>
      <c r="ET353" s="170"/>
      <c r="EU353" s="170"/>
      <c r="EV353" s="170"/>
      <c r="EW353" s="170"/>
      <c r="EX353" s="170"/>
      <c r="EY353" s="170"/>
      <c r="EZ353" s="170"/>
      <c r="FA353" s="170"/>
      <c r="FB353" s="170"/>
      <c r="FC353" s="170"/>
      <c r="FD353" s="170"/>
      <c r="FE353" s="170"/>
      <c r="FF353" s="170"/>
      <c r="FG353" s="170"/>
      <c r="FH353" s="170"/>
      <c r="FI353" s="170"/>
      <c r="FJ353" s="170"/>
      <c r="FK353" s="170"/>
      <c r="FL353" s="170"/>
      <c r="FM353" s="170"/>
      <c r="FN353" s="170"/>
      <c r="FO353" s="170"/>
      <c r="FP353" s="170"/>
      <c r="FQ353" s="170"/>
      <c r="FR353" s="170"/>
      <c r="FS353" s="170"/>
      <c r="FT353" s="170"/>
      <c r="FU353" s="170"/>
      <c r="FV353" s="170"/>
      <c r="FW353" s="170"/>
      <c r="FX353" s="170"/>
      <c r="FY353" s="170"/>
      <c r="FZ353" s="170"/>
      <c r="GA353" s="170"/>
      <c r="GB353" s="170"/>
      <c r="GC353" s="170"/>
      <c r="GD353" s="170"/>
      <c r="GE353" s="170"/>
      <c r="GF353" s="170"/>
      <c r="GG353" s="170"/>
      <c r="GH353" s="170"/>
      <c r="GI353" s="170"/>
      <c r="GJ353" s="170"/>
      <c r="GK353" s="170"/>
      <c r="GL353" s="170"/>
      <c r="GM353" s="170"/>
      <c r="GN353" s="170"/>
      <c r="GO353" s="170"/>
      <c r="GP353" s="170"/>
      <c r="GQ353" s="170"/>
      <c r="GR353" s="170"/>
      <c r="GS353" s="170"/>
      <c r="GT353" s="170"/>
      <c r="GU353" s="170"/>
      <c r="GV353" s="170"/>
      <c r="GW353" s="170"/>
      <c r="GX353" s="170"/>
      <c r="GY353" s="170"/>
      <c r="GZ353" s="170"/>
      <c r="HA353" s="170"/>
      <c r="HB353" s="170"/>
      <c r="HC353" s="170"/>
      <c r="HD353" s="170"/>
      <c r="HE353" s="170"/>
      <c r="HF353" s="170"/>
      <c r="HG353" s="170"/>
      <c r="HH353" s="170"/>
      <c r="HI353" s="170"/>
      <c r="HJ353" s="170"/>
      <c r="HK353" s="170"/>
      <c r="HL353" s="170"/>
      <c r="HM353" s="170"/>
      <c r="HN353" s="170"/>
      <c r="HO353" s="170"/>
      <c r="HP353" s="170"/>
      <c r="HQ353" s="170"/>
      <c r="HR353" s="170"/>
      <c r="HS353" s="170"/>
      <c r="HT353" s="170"/>
      <c r="HU353" s="170"/>
      <c r="HV353" s="170"/>
      <c r="HW353" s="170"/>
      <c r="HX353" s="170"/>
      <c r="HY353" s="170"/>
      <c r="HZ353" s="170"/>
      <c r="IA353" s="170"/>
      <c r="IB353" s="170"/>
      <c r="IC353" s="170"/>
      <c r="ID353" s="170"/>
      <c r="IE353" s="170"/>
      <c r="IF353" s="170"/>
      <c r="IG353" s="170"/>
      <c r="IH353" s="170"/>
      <c r="II353" s="170"/>
      <c r="IJ353" s="170"/>
      <c r="IK353" s="170"/>
      <c r="IL353" s="170"/>
      <c r="IM353" s="170"/>
      <c r="IN353" s="170"/>
      <c r="IO353" s="170"/>
      <c r="IP353" s="170"/>
      <c r="IQ353" s="170"/>
      <c r="IR353" s="170"/>
      <c r="IS353" s="170"/>
      <c r="IT353" s="170"/>
      <c r="IU353" s="170"/>
      <c r="IV353" s="170"/>
      <c r="IW353" s="170"/>
    </row>
    <row r="354" customFormat="false" ht="15" hidden="false" customHeight="false" outlineLevel="0" collapsed="false">
      <c r="A354" s="181"/>
      <c r="B354" s="182"/>
      <c r="C354" s="170" t="s">
        <v>236</v>
      </c>
      <c r="D354" s="120" t="n">
        <v>0</v>
      </c>
      <c r="E354" s="120" t="n">
        <v>0</v>
      </c>
      <c r="F354" s="170" t="n">
        <f aca="false">V354/12</f>
        <v>9279.25</v>
      </c>
      <c r="G354" s="170" t="n">
        <v>9279.25</v>
      </c>
      <c r="H354" s="170" t="n">
        <v>9279.25</v>
      </c>
      <c r="I354" s="170" t="n">
        <v>9279.25</v>
      </c>
      <c r="J354" s="183" t="n">
        <f aca="false">ROUND(+I354*1.0425,0)</f>
        <v>9674</v>
      </c>
      <c r="K354" s="183" t="n">
        <f aca="false">+J354</f>
        <v>9674</v>
      </c>
      <c r="L354" s="183" t="n">
        <f aca="false">+K354</f>
        <v>9674</v>
      </c>
      <c r="M354" s="183" t="n">
        <f aca="false">+L354</f>
        <v>9674</v>
      </c>
      <c r="N354" s="183" t="n">
        <f aca="false">+M354</f>
        <v>9674</v>
      </c>
      <c r="O354" s="183" t="n">
        <f aca="false">+N354</f>
        <v>9674</v>
      </c>
      <c r="P354" s="183" t="n">
        <f aca="false">+O354</f>
        <v>9674</v>
      </c>
      <c r="Q354" s="183" t="n">
        <f aca="false">+P354</f>
        <v>9674</v>
      </c>
      <c r="R354" s="139" t="n">
        <f aca="false">SUM(F354:Q354)</f>
        <v>114509</v>
      </c>
      <c r="S354" s="120" t="n">
        <f aca="false">R354*1.04</f>
        <v>119089.36</v>
      </c>
      <c r="T354" s="120" t="n">
        <f aca="false">S354*1.04</f>
        <v>123852.9344</v>
      </c>
      <c r="U354" s="170"/>
      <c r="V354" s="170" t="n">
        <v>111351</v>
      </c>
      <c r="W354" s="170"/>
      <c r="X354" s="170"/>
      <c r="Y354" s="170"/>
      <c r="Z354" s="170"/>
      <c r="AA354" s="170"/>
      <c r="AB354" s="170"/>
      <c r="AC354" s="170"/>
      <c r="AD354" s="170"/>
      <c r="AE354" s="170"/>
      <c r="AF354" s="170"/>
      <c r="AG354" s="170"/>
      <c r="AH354" s="170"/>
      <c r="AI354" s="170"/>
      <c r="AJ354" s="170"/>
      <c r="AK354" s="170"/>
      <c r="AL354" s="170"/>
      <c r="AM354" s="170"/>
      <c r="AN354" s="170"/>
      <c r="AO354" s="170"/>
      <c r="AP354" s="170"/>
      <c r="AQ354" s="170"/>
      <c r="AR354" s="170"/>
      <c r="AS354" s="170"/>
      <c r="AT354" s="170"/>
      <c r="AU354" s="170"/>
      <c r="AV354" s="170"/>
      <c r="AW354" s="170"/>
      <c r="AX354" s="170"/>
      <c r="AY354" s="170"/>
      <c r="AZ354" s="170"/>
      <c r="BA354" s="170"/>
      <c r="BB354" s="170"/>
      <c r="BC354" s="170"/>
      <c r="BD354" s="170"/>
      <c r="BE354" s="170"/>
      <c r="BF354" s="170"/>
      <c r="BG354" s="170"/>
      <c r="BH354" s="170"/>
      <c r="BI354" s="170"/>
      <c r="BJ354" s="170"/>
      <c r="BK354" s="170"/>
      <c r="BL354" s="170"/>
      <c r="BM354" s="170"/>
      <c r="BN354" s="170"/>
      <c r="BO354" s="170"/>
      <c r="BP354" s="170"/>
      <c r="BQ354" s="170"/>
      <c r="BR354" s="170"/>
      <c r="BS354" s="170"/>
      <c r="BT354" s="170"/>
      <c r="BU354" s="170"/>
      <c r="BV354" s="170"/>
      <c r="BW354" s="170"/>
      <c r="BX354" s="170"/>
      <c r="BY354" s="170"/>
      <c r="BZ354" s="170"/>
      <c r="CA354" s="170"/>
      <c r="CB354" s="170"/>
      <c r="CC354" s="170"/>
      <c r="CD354" s="170"/>
      <c r="CE354" s="170"/>
      <c r="CF354" s="170"/>
      <c r="CG354" s="170"/>
      <c r="CH354" s="170"/>
      <c r="CI354" s="170"/>
      <c r="CJ354" s="170"/>
      <c r="CK354" s="170"/>
      <c r="CL354" s="170"/>
      <c r="CM354" s="170"/>
      <c r="CN354" s="170"/>
      <c r="CO354" s="170"/>
      <c r="CP354" s="170"/>
      <c r="CQ354" s="170"/>
      <c r="CR354" s="170"/>
      <c r="CS354" s="170"/>
      <c r="CT354" s="170"/>
      <c r="CU354" s="170"/>
      <c r="CV354" s="170"/>
      <c r="CW354" s="170"/>
      <c r="CX354" s="170"/>
      <c r="CY354" s="170"/>
      <c r="CZ354" s="170"/>
      <c r="DA354" s="170"/>
      <c r="DB354" s="170"/>
      <c r="DC354" s="170"/>
      <c r="DD354" s="170"/>
      <c r="DE354" s="170"/>
      <c r="DF354" s="170"/>
      <c r="DG354" s="170"/>
      <c r="DH354" s="170"/>
      <c r="DI354" s="170"/>
      <c r="DJ354" s="170"/>
      <c r="DK354" s="170"/>
      <c r="DL354" s="170"/>
      <c r="DM354" s="170"/>
      <c r="DN354" s="170"/>
      <c r="DO354" s="170"/>
      <c r="DP354" s="170"/>
      <c r="DQ354" s="170"/>
      <c r="DR354" s="170"/>
      <c r="DS354" s="170"/>
      <c r="DT354" s="170"/>
      <c r="DU354" s="170"/>
      <c r="DV354" s="170"/>
      <c r="DW354" s="170"/>
      <c r="DX354" s="170"/>
      <c r="DY354" s="170"/>
      <c r="DZ354" s="170"/>
      <c r="EA354" s="170"/>
      <c r="EB354" s="170"/>
      <c r="EC354" s="170"/>
      <c r="ED354" s="170"/>
      <c r="EE354" s="170"/>
      <c r="EF354" s="170"/>
      <c r="EG354" s="170"/>
      <c r="EH354" s="170"/>
      <c r="EI354" s="170"/>
      <c r="EJ354" s="170"/>
      <c r="EK354" s="170"/>
      <c r="EL354" s="170"/>
      <c r="EM354" s="170"/>
      <c r="EN354" s="170"/>
      <c r="EO354" s="170"/>
      <c r="EP354" s="170"/>
      <c r="EQ354" s="170"/>
      <c r="ER354" s="170"/>
      <c r="ES354" s="170"/>
      <c r="ET354" s="170"/>
      <c r="EU354" s="170"/>
      <c r="EV354" s="170"/>
      <c r="EW354" s="170"/>
      <c r="EX354" s="170"/>
      <c r="EY354" s="170"/>
      <c r="EZ354" s="170"/>
      <c r="FA354" s="170"/>
      <c r="FB354" s="170"/>
      <c r="FC354" s="170"/>
      <c r="FD354" s="170"/>
      <c r="FE354" s="170"/>
      <c r="FF354" s="170"/>
      <c r="FG354" s="170"/>
      <c r="FH354" s="170"/>
      <c r="FI354" s="170"/>
      <c r="FJ354" s="170"/>
      <c r="FK354" s="170"/>
      <c r="FL354" s="170"/>
      <c r="FM354" s="170"/>
      <c r="FN354" s="170"/>
      <c r="FO354" s="170"/>
      <c r="FP354" s="170"/>
      <c r="FQ354" s="170"/>
      <c r="FR354" s="170"/>
      <c r="FS354" s="170"/>
      <c r="FT354" s="170"/>
      <c r="FU354" s="170"/>
      <c r="FV354" s="170"/>
      <c r="FW354" s="170"/>
      <c r="FX354" s="170"/>
      <c r="FY354" s="170"/>
      <c r="FZ354" s="170"/>
      <c r="GA354" s="170"/>
      <c r="GB354" s="170"/>
      <c r="GC354" s="170"/>
      <c r="GD354" s="170"/>
      <c r="GE354" s="170"/>
      <c r="GF354" s="170"/>
      <c r="GG354" s="170"/>
      <c r="GH354" s="170"/>
      <c r="GI354" s="170"/>
      <c r="GJ354" s="170"/>
      <c r="GK354" s="170"/>
      <c r="GL354" s="170"/>
      <c r="GM354" s="170"/>
      <c r="GN354" s="170"/>
      <c r="GO354" s="170"/>
      <c r="GP354" s="170"/>
      <c r="GQ354" s="170"/>
      <c r="GR354" s="170"/>
      <c r="GS354" s="170"/>
      <c r="GT354" s="170"/>
      <c r="GU354" s="170"/>
      <c r="GV354" s="170"/>
      <c r="GW354" s="170"/>
      <c r="GX354" s="170"/>
      <c r="GY354" s="170"/>
      <c r="GZ354" s="170"/>
      <c r="HA354" s="170"/>
      <c r="HB354" s="170"/>
      <c r="HC354" s="170"/>
      <c r="HD354" s="170"/>
      <c r="HE354" s="170"/>
      <c r="HF354" s="170"/>
      <c r="HG354" s="170"/>
      <c r="HH354" s="170"/>
      <c r="HI354" s="170"/>
      <c r="HJ354" s="170"/>
      <c r="HK354" s="170"/>
      <c r="HL354" s="170"/>
      <c r="HM354" s="170"/>
      <c r="HN354" s="170"/>
      <c r="HO354" s="170"/>
      <c r="HP354" s="170"/>
      <c r="HQ354" s="170"/>
      <c r="HR354" s="170"/>
      <c r="HS354" s="170"/>
      <c r="HT354" s="170"/>
      <c r="HU354" s="170"/>
      <c r="HV354" s="170"/>
      <c r="HW354" s="170"/>
      <c r="HX354" s="170"/>
      <c r="HY354" s="170"/>
      <c r="HZ354" s="170"/>
      <c r="IA354" s="170"/>
      <c r="IB354" s="170"/>
      <c r="IC354" s="170"/>
      <c r="ID354" s="170"/>
      <c r="IE354" s="170"/>
      <c r="IF354" s="170"/>
      <c r="IG354" s="170"/>
      <c r="IH354" s="170"/>
      <c r="II354" s="170"/>
      <c r="IJ354" s="170"/>
      <c r="IK354" s="170"/>
      <c r="IL354" s="170"/>
      <c r="IM354" s="170"/>
      <c r="IN354" s="170"/>
      <c r="IO354" s="170"/>
      <c r="IP354" s="170"/>
      <c r="IQ354" s="170"/>
      <c r="IR354" s="170"/>
      <c r="IS354" s="170"/>
      <c r="IT354" s="170"/>
      <c r="IU354" s="170"/>
      <c r="IV354" s="170"/>
      <c r="IW354" s="170"/>
    </row>
    <row r="355" customFormat="false" ht="15" hidden="false" customHeight="false" outlineLevel="0" collapsed="false">
      <c r="A355" s="181"/>
      <c r="B355" s="182"/>
      <c r="C355" s="170" t="s">
        <v>237</v>
      </c>
      <c r="D355" s="120" t="n">
        <v>0</v>
      </c>
      <c r="E355" s="120" t="n">
        <v>0</v>
      </c>
      <c r="F355" s="170" t="n">
        <f aca="false">V355/12</f>
        <v>9279.25</v>
      </c>
      <c r="G355" s="170" t="n">
        <v>9279.25</v>
      </c>
      <c r="H355" s="170" t="n">
        <v>9279.25</v>
      </c>
      <c r="I355" s="170" t="n">
        <v>9279.25</v>
      </c>
      <c r="J355" s="183" t="n">
        <f aca="false">ROUND(+I355*1.0425,0)</f>
        <v>9674</v>
      </c>
      <c r="K355" s="183" t="n">
        <f aca="false">+J355</f>
        <v>9674</v>
      </c>
      <c r="L355" s="183" t="n">
        <f aca="false">+K355</f>
        <v>9674</v>
      </c>
      <c r="M355" s="183" t="n">
        <f aca="false">+L355</f>
        <v>9674</v>
      </c>
      <c r="N355" s="183" t="n">
        <f aca="false">+M355</f>
        <v>9674</v>
      </c>
      <c r="O355" s="183" t="n">
        <f aca="false">+N355</f>
        <v>9674</v>
      </c>
      <c r="P355" s="183" t="n">
        <f aca="false">+O355</f>
        <v>9674</v>
      </c>
      <c r="Q355" s="183" t="n">
        <f aca="false">+P355</f>
        <v>9674</v>
      </c>
      <c r="R355" s="139" t="n">
        <f aca="false">SUM(F355:Q355)</f>
        <v>114509</v>
      </c>
      <c r="S355" s="120" t="n">
        <f aca="false">R355*1.04</f>
        <v>119089.36</v>
      </c>
      <c r="T355" s="120" t="n">
        <f aca="false">S355*1.04</f>
        <v>123852.9344</v>
      </c>
      <c r="U355" s="170"/>
      <c r="V355" s="170" t="n">
        <v>111351</v>
      </c>
      <c r="W355" s="170"/>
      <c r="X355" s="170"/>
      <c r="Y355" s="170"/>
      <c r="Z355" s="170"/>
      <c r="AA355" s="170"/>
      <c r="AB355" s="170"/>
      <c r="AC355" s="170"/>
      <c r="AD355" s="170"/>
      <c r="AE355" s="170"/>
      <c r="AF355" s="170"/>
      <c r="AG355" s="170"/>
      <c r="AH355" s="170"/>
      <c r="AI355" s="170"/>
      <c r="AJ355" s="170"/>
      <c r="AK355" s="170"/>
      <c r="AL355" s="170"/>
      <c r="AM355" s="170"/>
      <c r="AN355" s="170"/>
      <c r="AO355" s="170"/>
      <c r="AP355" s="170"/>
      <c r="AQ355" s="170"/>
      <c r="AR355" s="170"/>
      <c r="AS355" s="170"/>
      <c r="AT355" s="170"/>
      <c r="AU355" s="170"/>
      <c r="AV355" s="170"/>
      <c r="AW355" s="170"/>
      <c r="AX355" s="170"/>
      <c r="AY355" s="170"/>
      <c r="AZ355" s="170"/>
      <c r="BA355" s="170"/>
      <c r="BB355" s="170"/>
      <c r="BC355" s="170"/>
      <c r="BD355" s="170"/>
      <c r="BE355" s="170"/>
      <c r="BF355" s="170"/>
      <c r="BG355" s="170"/>
      <c r="BH355" s="170"/>
      <c r="BI355" s="170"/>
      <c r="BJ355" s="170"/>
      <c r="BK355" s="170"/>
      <c r="BL355" s="170"/>
      <c r="BM355" s="170"/>
      <c r="BN355" s="170"/>
      <c r="BO355" s="170"/>
      <c r="BP355" s="170"/>
      <c r="BQ355" s="170"/>
      <c r="BR355" s="170"/>
      <c r="BS355" s="170"/>
      <c r="BT355" s="170"/>
      <c r="BU355" s="170"/>
      <c r="BV355" s="170"/>
      <c r="BW355" s="170"/>
      <c r="BX355" s="170"/>
      <c r="BY355" s="170"/>
      <c r="BZ355" s="170"/>
      <c r="CA355" s="170"/>
      <c r="CB355" s="170"/>
      <c r="CC355" s="170"/>
      <c r="CD355" s="170"/>
      <c r="CE355" s="170"/>
      <c r="CF355" s="170"/>
      <c r="CG355" s="170"/>
      <c r="CH355" s="170"/>
      <c r="CI355" s="170"/>
      <c r="CJ355" s="170"/>
      <c r="CK355" s="170"/>
      <c r="CL355" s="170"/>
      <c r="CM355" s="170"/>
      <c r="CN355" s="170"/>
      <c r="CO355" s="170"/>
      <c r="CP355" s="170"/>
      <c r="CQ355" s="170"/>
      <c r="CR355" s="170"/>
      <c r="CS355" s="170"/>
      <c r="CT355" s="170"/>
      <c r="CU355" s="170"/>
      <c r="CV355" s="170"/>
      <c r="CW355" s="170"/>
      <c r="CX355" s="170"/>
      <c r="CY355" s="170"/>
      <c r="CZ355" s="170"/>
      <c r="DA355" s="170"/>
      <c r="DB355" s="170"/>
      <c r="DC355" s="170"/>
      <c r="DD355" s="170"/>
      <c r="DE355" s="170"/>
      <c r="DF355" s="170"/>
      <c r="DG355" s="170"/>
      <c r="DH355" s="170"/>
      <c r="DI355" s="170"/>
      <c r="DJ355" s="170"/>
      <c r="DK355" s="170"/>
      <c r="DL355" s="170"/>
      <c r="DM355" s="170"/>
      <c r="DN355" s="170"/>
      <c r="DO355" s="170"/>
      <c r="DP355" s="170"/>
      <c r="DQ355" s="170"/>
      <c r="DR355" s="170"/>
      <c r="DS355" s="170"/>
      <c r="DT355" s="170"/>
      <c r="DU355" s="170"/>
      <c r="DV355" s="170"/>
      <c r="DW355" s="170"/>
      <c r="DX355" s="170"/>
      <c r="DY355" s="170"/>
      <c r="DZ355" s="170"/>
      <c r="EA355" s="170"/>
      <c r="EB355" s="170"/>
      <c r="EC355" s="170"/>
      <c r="ED355" s="170"/>
      <c r="EE355" s="170"/>
      <c r="EF355" s="170"/>
      <c r="EG355" s="170"/>
      <c r="EH355" s="170"/>
      <c r="EI355" s="170"/>
      <c r="EJ355" s="170"/>
      <c r="EK355" s="170"/>
      <c r="EL355" s="170"/>
      <c r="EM355" s="170"/>
      <c r="EN355" s="170"/>
      <c r="EO355" s="170"/>
      <c r="EP355" s="170"/>
      <c r="EQ355" s="170"/>
      <c r="ER355" s="170"/>
      <c r="ES355" s="170"/>
      <c r="ET355" s="170"/>
      <c r="EU355" s="170"/>
      <c r="EV355" s="170"/>
      <c r="EW355" s="170"/>
      <c r="EX355" s="170"/>
      <c r="EY355" s="170"/>
      <c r="EZ355" s="170"/>
      <c r="FA355" s="170"/>
      <c r="FB355" s="170"/>
      <c r="FC355" s="170"/>
      <c r="FD355" s="170"/>
      <c r="FE355" s="170"/>
      <c r="FF355" s="170"/>
      <c r="FG355" s="170"/>
      <c r="FH355" s="170"/>
      <c r="FI355" s="170"/>
      <c r="FJ355" s="170"/>
      <c r="FK355" s="170"/>
      <c r="FL355" s="170"/>
      <c r="FM355" s="170"/>
      <c r="FN355" s="170"/>
      <c r="FO355" s="170"/>
      <c r="FP355" s="170"/>
      <c r="FQ355" s="170"/>
      <c r="FR355" s="170"/>
      <c r="FS355" s="170"/>
      <c r="FT355" s="170"/>
      <c r="FU355" s="170"/>
      <c r="FV355" s="170"/>
      <c r="FW355" s="170"/>
      <c r="FX355" s="170"/>
      <c r="FY355" s="170"/>
      <c r="FZ355" s="170"/>
      <c r="GA355" s="170"/>
      <c r="GB355" s="170"/>
      <c r="GC355" s="170"/>
      <c r="GD355" s="170"/>
      <c r="GE355" s="170"/>
      <c r="GF355" s="170"/>
      <c r="GG355" s="170"/>
      <c r="GH355" s="170"/>
      <c r="GI355" s="170"/>
      <c r="GJ355" s="170"/>
      <c r="GK355" s="170"/>
      <c r="GL355" s="170"/>
      <c r="GM355" s="170"/>
      <c r="GN355" s="170"/>
      <c r="GO355" s="170"/>
      <c r="GP355" s="170"/>
      <c r="GQ355" s="170"/>
      <c r="GR355" s="170"/>
      <c r="GS355" s="170"/>
      <c r="GT355" s="170"/>
      <c r="GU355" s="170"/>
      <c r="GV355" s="170"/>
      <c r="GW355" s="170"/>
      <c r="GX355" s="170"/>
      <c r="GY355" s="170"/>
      <c r="GZ355" s="170"/>
      <c r="HA355" s="170"/>
      <c r="HB355" s="170"/>
      <c r="HC355" s="170"/>
      <c r="HD355" s="170"/>
      <c r="HE355" s="170"/>
      <c r="HF355" s="170"/>
      <c r="HG355" s="170"/>
      <c r="HH355" s="170"/>
      <c r="HI355" s="170"/>
      <c r="HJ355" s="170"/>
      <c r="HK355" s="170"/>
      <c r="HL355" s="170"/>
      <c r="HM355" s="170"/>
      <c r="HN355" s="170"/>
      <c r="HO355" s="170"/>
      <c r="HP355" s="170"/>
      <c r="HQ355" s="170"/>
      <c r="HR355" s="170"/>
      <c r="HS355" s="170"/>
      <c r="HT355" s="170"/>
      <c r="HU355" s="170"/>
      <c r="HV355" s="170"/>
      <c r="HW355" s="170"/>
      <c r="HX355" s="170"/>
      <c r="HY355" s="170"/>
      <c r="HZ355" s="170"/>
      <c r="IA355" s="170"/>
      <c r="IB355" s="170"/>
      <c r="IC355" s="170"/>
      <c r="ID355" s="170"/>
      <c r="IE355" s="170"/>
      <c r="IF355" s="170"/>
      <c r="IG355" s="170"/>
      <c r="IH355" s="170"/>
      <c r="II355" s="170"/>
      <c r="IJ355" s="170"/>
      <c r="IK355" s="170"/>
      <c r="IL355" s="170"/>
      <c r="IM355" s="170"/>
      <c r="IN355" s="170"/>
      <c r="IO355" s="170"/>
      <c r="IP355" s="170"/>
      <c r="IQ355" s="170"/>
      <c r="IR355" s="170"/>
      <c r="IS355" s="170"/>
      <c r="IT355" s="170"/>
      <c r="IU355" s="170"/>
      <c r="IV355" s="170"/>
      <c r="IW355" s="170"/>
    </row>
    <row r="356" customFormat="false" ht="15" hidden="false" customHeight="false" outlineLevel="0" collapsed="false">
      <c r="A356" s="181"/>
      <c r="B356" s="182"/>
      <c r="C356" s="170" t="s">
        <v>238</v>
      </c>
      <c r="D356" s="120" t="n">
        <v>0</v>
      </c>
      <c r="E356" s="120" t="n">
        <v>0</v>
      </c>
      <c r="F356" s="170" t="n">
        <f aca="false">V356/12</f>
        <v>9279.25</v>
      </c>
      <c r="G356" s="170" t="n">
        <v>9279.25</v>
      </c>
      <c r="H356" s="170" t="n">
        <v>9279.25</v>
      </c>
      <c r="I356" s="170" t="n">
        <v>9279.25</v>
      </c>
      <c r="J356" s="183" t="n">
        <f aca="false">ROUND(+I356*1.0425,0)</f>
        <v>9674</v>
      </c>
      <c r="K356" s="183" t="n">
        <f aca="false">+J356</f>
        <v>9674</v>
      </c>
      <c r="L356" s="183" t="n">
        <f aca="false">+K356</f>
        <v>9674</v>
      </c>
      <c r="M356" s="183" t="n">
        <f aca="false">+L356</f>
        <v>9674</v>
      </c>
      <c r="N356" s="183" t="n">
        <f aca="false">+M356</f>
        <v>9674</v>
      </c>
      <c r="O356" s="183" t="n">
        <f aca="false">+N356</f>
        <v>9674</v>
      </c>
      <c r="P356" s="183" t="n">
        <f aca="false">+O356</f>
        <v>9674</v>
      </c>
      <c r="Q356" s="183" t="n">
        <f aca="false">+P356</f>
        <v>9674</v>
      </c>
      <c r="R356" s="139" t="n">
        <f aca="false">SUM(F356:Q356)</f>
        <v>114509</v>
      </c>
      <c r="S356" s="120" t="n">
        <f aca="false">R356*1.04</f>
        <v>119089.36</v>
      </c>
      <c r="T356" s="120" t="n">
        <f aca="false">S356*1.04</f>
        <v>123852.9344</v>
      </c>
      <c r="U356" s="170"/>
      <c r="V356" s="170" t="n">
        <v>111351</v>
      </c>
      <c r="W356" s="170"/>
      <c r="X356" s="170"/>
      <c r="Y356" s="170"/>
      <c r="Z356" s="170"/>
      <c r="AA356" s="170"/>
      <c r="AB356" s="170"/>
      <c r="AC356" s="170"/>
      <c r="AD356" s="170"/>
      <c r="AE356" s="170"/>
      <c r="AF356" s="170"/>
      <c r="AG356" s="170"/>
      <c r="AH356" s="170"/>
      <c r="AI356" s="170"/>
      <c r="AJ356" s="170"/>
      <c r="AK356" s="170"/>
      <c r="AL356" s="170"/>
      <c r="AM356" s="170"/>
      <c r="AN356" s="170"/>
      <c r="AO356" s="170"/>
      <c r="AP356" s="170"/>
      <c r="AQ356" s="170"/>
      <c r="AR356" s="170"/>
      <c r="AS356" s="170"/>
      <c r="AT356" s="170"/>
      <c r="AU356" s="170"/>
      <c r="AV356" s="170"/>
      <c r="AW356" s="170"/>
      <c r="AX356" s="170"/>
      <c r="AY356" s="170"/>
      <c r="AZ356" s="170"/>
      <c r="BA356" s="170"/>
      <c r="BB356" s="170"/>
      <c r="BC356" s="170"/>
      <c r="BD356" s="170"/>
      <c r="BE356" s="170"/>
      <c r="BF356" s="170"/>
      <c r="BG356" s="170"/>
      <c r="BH356" s="170"/>
      <c r="BI356" s="170"/>
      <c r="BJ356" s="170"/>
      <c r="BK356" s="170"/>
      <c r="BL356" s="170"/>
      <c r="BM356" s="170"/>
      <c r="BN356" s="170"/>
      <c r="BO356" s="170"/>
      <c r="BP356" s="170"/>
      <c r="BQ356" s="170"/>
      <c r="BR356" s="170"/>
      <c r="BS356" s="170"/>
      <c r="BT356" s="170"/>
      <c r="BU356" s="170"/>
      <c r="BV356" s="170"/>
      <c r="BW356" s="170"/>
      <c r="BX356" s="170"/>
      <c r="BY356" s="170"/>
      <c r="BZ356" s="170"/>
      <c r="CA356" s="170"/>
      <c r="CB356" s="170"/>
      <c r="CC356" s="170"/>
      <c r="CD356" s="170"/>
      <c r="CE356" s="170"/>
      <c r="CF356" s="170"/>
      <c r="CG356" s="170"/>
      <c r="CH356" s="170"/>
      <c r="CI356" s="170"/>
      <c r="CJ356" s="170"/>
      <c r="CK356" s="170"/>
      <c r="CL356" s="170"/>
      <c r="CM356" s="170"/>
      <c r="CN356" s="170"/>
      <c r="CO356" s="170"/>
      <c r="CP356" s="170"/>
      <c r="CQ356" s="170"/>
      <c r="CR356" s="170"/>
      <c r="CS356" s="170"/>
      <c r="CT356" s="170"/>
      <c r="CU356" s="170"/>
      <c r="CV356" s="170"/>
      <c r="CW356" s="170"/>
      <c r="CX356" s="170"/>
      <c r="CY356" s="170"/>
      <c r="CZ356" s="170"/>
      <c r="DA356" s="170"/>
      <c r="DB356" s="170"/>
      <c r="DC356" s="170"/>
      <c r="DD356" s="170"/>
      <c r="DE356" s="170"/>
      <c r="DF356" s="170"/>
      <c r="DG356" s="170"/>
      <c r="DH356" s="170"/>
      <c r="DI356" s="170"/>
      <c r="DJ356" s="170"/>
      <c r="DK356" s="170"/>
      <c r="DL356" s="170"/>
      <c r="DM356" s="170"/>
      <c r="DN356" s="170"/>
      <c r="DO356" s="170"/>
      <c r="DP356" s="170"/>
      <c r="DQ356" s="170"/>
      <c r="DR356" s="170"/>
      <c r="DS356" s="170"/>
      <c r="DT356" s="170"/>
      <c r="DU356" s="170"/>
      <c r="DV356" s="170"/>
      <c r="DW356" s="170"/>
      <c r="DX356" s="170"/>
      <c r="DY356" s="170"/>
      <c r="DZ356" s="170"/>
      <c r="EA356" s="170"/>
      <c r="EB356" s="170"/>
      <c r="EC356" s="170"/>
      <c r="ED356" s="170"/>
      <c r="EE356" s="170"/>
      <c r="EF356" s="170"/>
      <c r="EG356" s="170"/>
      <c r="EH356" s="170"/>
      <c r="EI356" s="170"/>
      <c r="EJ356" s="170"/>
      <c r="EK356" s="170"/>
      <c r="EL356" s="170"/>
      <c r="EM356" s="170"/>
      <c r="EN356" s="170"/>
      <c r="EO356" s="170"/>
      <c r="EP356" s="170"/>
      <c r="EQ356" s="170"/>
      <c r="ER356" s="170"/>
      <c r="ES356" s="170"/>
      <c r="ET356" s="170"/>
      <c r="EU356" s="170"/>
      <c r="EV356" s="170"/>
      <c r="EW356" s="170"/>
      <c r="EX356" s="170"/>
      <c r="EY356" s="170"/>
      <c r="EZ356" s="170"/>
      <c r="FA356" s="170"/>
      <c r="FB356" s="170"/>
      <c r="FC356" s="170"/>
      <c r="FD356" s="170"/>
      <c r="FE356" s="170"/>
      <c r="FF356" s="170"/>
      <c r="FG356" s="170"/>
      <c r="FH356" s="170"/>
      <c r="FI356" s="170"/>
      <c r="FJ356" s="170"/>
      <c r="FK356" s="170"/>
      <c r="FL356" s="170"/>
      <c r="FM356" s="170"/>
      <c r="FN356" s="170"/>
      <c r="FO356" s="170"/>
      <c r="FP356" s="170"/>
      <c r="FQ356" s="170"/>
      <c r="FR356" s="170"/>
      <c r="FS356" s="170"/>
      <c r="FT356" s="170"/>
      <c r="FU356" s="170"/>
      <c r="FV356" s="170"/>
      <c r="FW356" s="170"/>
      <c r="FX356" s="170"/>
      <c r="FY356" s="170"/>
      <c r="FZ356" s="170"/>
      <c r="GA356" s="170"/>
      <c r="GB356" s="170"/>
      <c r="GC356" s="170"/>
      <c r="GD356" s="170"/>
      <c r="GE356" s="170"/>
      <c r="GF356" s="170"/>
      <c r="GG356" s="170"/>
      <c r="GH356" s="170"/>
      <c r="GI356" s="170"/>
      <c r="GJ356" s="170"/>
      <c r="GK356" s="170"/>
      <c r="GL356" s="170"/>
      <c r="GM356" s="170"/>
      <c r="GN356" s="170"/>
      <c r="GO356" s="170"/>
      <c r="GP356" s="170"/>
      <c r="GQ356" s="170"/>
      <c r="GR356" s="170"/>
      <c r="GS356" s="170"/>
      <c r="GT356" s="170"/>
      <c r="GU356" s="170"/>
      <c r="GV356" s="170"/>
      <c r="GW356" s="170"/>
      <c r="GX356" s="170"/>
      <c r="GY356" s="170"/>
      <c r="GZ356" s="170"/>
      <c r="HA356" s="170"/>
      <c r="HB356" s="170"/>
      <c r="HC356" s="170"/>
      <c r="HD356" s="170"/>
      <c r="HE356" s="170"/>
      <c r="HF356" s="170"/>
      <c r="HG356" s="170"/>
      <c r="HH356" s="170"/>
      <c r="HI356" s="170"/>
      <c r="HJ356" s="170"/>
      <c r="HK356" s="170"/>
      <c r="HL356" s="170"/>
      <c r="HM356" s="170"/>
      <c r="HN356" s="170"/>
      <c r="HO356" s="170"/>
      <c r="HP356" s="170"/>
      <c r="HQ356" s="170"/>
      <c r="HR356" s="170"/>
      <c r="HS356" s="170"/>
      <c r="HT356" s="170"/>
      <c r="HU356" s="170"/>
      <c r="HV356" s="170"/>
      <c r="HW356" s="170"/>
      <c r="HX356" s="170"/>
      <c r="HY356" s="170"/>
      <c r="HZ356" s="170"/>
      <c r="IA356" s="170"/>
      <c r="IB356" s="170"/>
      <c r="IC356" s="170"/>
      <c r="ID356" s="170"/>
      <c r="IE356" s="170"/>
      <c r="IF356" s="170"/>
      <c r="IG356" s="170"/>
      <c r="IH356" s="170"/>
      <c r="II356" s="170"/>
      <c r="IJ356" s="170"/>
      <c r="IK356" s="170"/>
      <c r="IL356" s="170"/>
      <c r="IM356" s="170"/>
      <c r="IN356" s="170"/>
      <c r="IO356" s="170"/>
      <c r="IP356" s="170"/>
      <c r="IQ356" s="170"/>
      <c r="IR356" s="170"/>
      <c r="IS356" s="170"/>
      <c r="IT356" s="170"/>
      <c r="IU356" s="170"/>
      <c r="IV356" s="170"/>
      <c r="IW356" s="170"/>
    </row>
    <row r="357" customFormat="false" ht="15" hidden="false" customHeight="false" outlineLevel="0" collapsed="false">
      <c r="A357" s="181"/>
      <c r="B357" s="182"/>
      <c r="C357" s="170" t="s">
        <v>239</v>
      </c>
      <c r="D357" s="120" t="n">
        <v>0</v>
      </c>
      <c r="E357" s="120" t="n">
        <v>0</v>
      </c>
      <c r="F357" s="170" t="n">
        <f aca="false">V357/12</f>
        <v>9279.25</v>
      </c>
      <c r="G357" s="170" t="n">
        <v>9279.25</v>
      </c>
      <c r="H357" s="170" t="n">
        <v>9279.25</v>
      </c>
      <c r="I357" s="170" t="n">
        <v>9279.25</v>
      </c>
      <c r="J357" s="183" t="n">
        <f aca="false">ROUND(+I357*1.0425,0)</f>
        <v>9674</v>
      </c>
      <c r="K357" s="184" t="n">
        <f aca="false">+J357</f>
        <v>9674</v>
      </c>
      <c r="L357" s="184" t="n">
        <f aca="false">+K357</f>
        <v>9674</v>
      </c>
      <c r="M357" s="184" t="n">
        <f aca="false">+L357</f>
        <v>9674</v>
      </c>
      <c r="N357" s="184" t="n">
        <f aca="false">+M357</f>
        <v>9674</v>
      </c>
      <c r="O357" s="184" t="n">
        <f aca="false">+N357</f>
        <v>9674</v>
      </c>
      <c r="P357" s="184" t="n">
        <f aca="false">+O357</f>
        <v>9674</v>
      </c>
      <c r="Q357" s="184" t="n">
        <f aca="false">+P357</f>
        <v>9674</v>
      </c>
      <c r="R357" s="139" t="n">
        <f aca="false">SUM(F357:Q357)</f>
        <v>114509</v>
      </c>
      <c r="S357" s="120" t="n">
        <f aca="false">R357*1.04</f>
        <v>119089.36</v>
      </c>
      <c r="T357" s="120" t="n">
        <f aca="false">S357*1.04</f>
        <v>123852.9344</v>
      </c>
      <c r="U357" s="170"/>
      <c r="V357" s="170" t="n">
        <v>111351</v>
      </c>
      <c r="W357" s="170"/>
      <c r="X357" s="170"/>
      <c r="Y357" s="170"/>
      <c r="Z357" s="170"/>
      <c r="AA357" s="170"/>
      <c r="AB357" s="170"/>
      <c r="AC357" s="170"/>
      <c r="AD357" s="170"/>
      <c r="AE357" s="170"/>
      <c r="AF357" s="170"/>
      <c r="AG357" s="170"/>
      <c r="AH357" s="170"/>
      <c r="AI357" s="170"/>
      <c r="AJ357" s="170"/>
      <c r="AK357" s="170"/>
      <c r="AL357" s="170"/>
      <c r="AM357" s="170"/>
      <c r="AN357" s="170"/>
      <c r="AO357" s="170"/>
      <c r="AP357" s="170"/>
      <c r="AQ357" s="170"/>
      <c r="AR357" s="170"/>
      <c r="AS357" s="170"/>
      <c r="AT357" s="170"/>
      <c r="AU357" s="170"/>
      <c r="AV357" s="170"/>
      <c r="AW357" s="170"/>
      <c r="AX357" s="170"/>
      <c r="AY357" s="170"/>
      <c r="AZ357" s="170"/>
      <c r="BA357" s="170"/>
      <c r="BB357" s="170"/>
      <c r="BC357" s="170"/>
      <c r="BD357" s="170"/>
      <c r="BE357" s="170"/>
      <c r="BF357" s="170"/>
      <c r="BG357" s="170"/>
      <c r="BH357" s="170"/>
      <c r="BI357" s="170"/>
      <c r="BJ357" s="170"/>
      <c r="BK357" s="170"/>
      <c r="BL357" s="170"/>
      <c r="BM357" s="170"/>
      <c r="BN357" s="170"/>
      <c r="BO357" s="170"/>
      <c r="BP357" s="170"/>
      <c r="BQ357" s="170"/>
      <c r="BR357" s="170"/>
      <c r="BS357" s="170"/>
      <c r="BT357" s="170"/>
      <c r="BU357" s="170"/>
      <c r="BV357" s="170"/>
      <c r="BW357" s="170"/>
      <c r="BX357" s="170"/>
      <c r="BY357" s="170"/>
      <c r="BZ357" s="170"/>
      <c r="CA357" s="170"/>
      <c r="CB357" s="170"/>
      <c r="CC357" s="170"/>
      <c r="CD357" s="170"/>
      <c r="CE357" s="170"/>
      <c r="CF357" s="170"/>
      <c r="CG357" s="170"/>
      <c r="CH357" s="170"/>
      <c r="CI357" s="170"/>
      <c r="CJ357" s="170"/>
      <c r="CK357" s="170"/>
      <c r="CL357" s="170"/>
      <c r="CM357" s="170"/>
      <c r="CN357" s="170"/>
      <c r="CO357" s="170"/>
      <c r="CP357" s="170"/>
      <c r="CQ357" s="170"/>
      <c r="CR357" s="170"/>
      <c r="CS357" s="170"/>
      <c r="CT357" s="170"/>
      <c r="CU357" s="170"/>
      <c r="CV357" s="170"/>
      <c r="CW357" s="170"/>
      <c r="CX357" s="170"/>
      <c r="CY357" s="170"/>
      <c r="CZ357" s="170"/>
      <c r="DA357" s="170"/>
      <c r="DB357" s="170"/>
      <c r="DC357" s="170"/>
      <c r="DD357" s="170"/>
      <c r="DE357" s="170"/>
      <c r="DF357" s="170"/>
      <c r="DG357" s="170"/>
      <c r="DH357" s="170"/>
      <c r="DI357" s="170"/>
      <c r="DJ357" s="170"/>
      <c r="DK357" s="170"/>
      <c r="DL357" s="170"/>
      <c r="DM357" s="170"/>
      <c r="DN357" s="170"/>
      <c r="DO357" s="170"/>
      <c r="DP357" s="170"/>
      <c r="DQ357" s="170"/>
      <c r="DR357" s="170"/>
      <c r="DS357" s="170"/>
      <c r="DT357" s="170"/>
      <c r="DU357" s="170"/>
      <c r="DV357" s="170"/>
      <c r="DW357" s="170"/>
      <c r="DX357" s="170"/>
      <c r="DY357" s="170"/>
      <c r="DZ357" s="170"/>
      <c r="EA357" s="170"/>
      <c r="EB357" s="170"/>
      <c r="EC357" s="170"/>
      <c r="ED357" s="170"/>
      <c r="EE357" s="170"/>
      <c r="EF357" s="170"/>
      <c r="EG357" s="170"/>
      <c r="EH357" s="170"/>
      <c r="EI357" s="170"/>
      <c r="EJ357" s="170"/>
      <c r="EK357" s="170"/>
      <c r="EL357" s="170"/>
      <c r="EM357" s="170"/>
      <c r="EN357" s="170"/>
      <c r="EO357" s="170"/>
      <c r="EP357" s="170"/>
      <c r="EQ357" s="170"/>
      <c r="ER357" s="170"/>
      <c r="ES357" s="170"/>
      <c r="ET357" s="170"/>
      <c r="EU357" s="170"/>
      <c r="EV357" s="170"/>
      <c r="EW357" s="170"/>
      <c r="EX357" s="170"/>
      <c r="EY357" s="170"/>
      <c r="EZ357" s="170"/>
      <c r="FA357" s="170"/>
      <c r="FB357" s="170"/>
      <c r="FC357" s="170"/>
      <c r="FD357" s="170"/>
      <c r="FE357" s="170"/>
      <c r="FF357" s="170"/>
      <c r="FG357" s="170"/>
      <c r="FH357" s="170"/>
      <c r="FI357" s="170"/>
      <c r="FJ357" s="170"/>
      <c r="FK357" s="170"/>
      <c r="FL357" s="170"/>
      <c r="FM357" s="170"/>
      <c r="FN357" s="170"/>
      <c r="FO357" s="170"/>
      <c r="FP357" s="170"/>
      <c r="FQ357" s="170"/>
      <c r="FR357" s="170"/>
      <c r="FS357" s="170"/>
      <c r="FT357" s="170"/>
      <c r="FU357" s="170"/>
      <c r="FV357" s="170"/>
      <c r="FW357" s="170"/>
      <c r="FX357" s="170"/>
      <c r="FY357" s="170"/>
      <c r="FZ357" s="170"/>
      <c r="GA357" s="170"/>
      <c r="GB357" s="170"/>
      <c r="GC357" s="170"/>
      <c r="GD357" s="170"/>
      <c r="GE357" s="170"/>
      <c r="GF357" s="170"/>
      <c r="GG357" s="170"/>
      <c r="GH357" s="170"/>
      <c r="GI357" s="170"/>
      <c r="GJ357" s="170"/>
      <c r="GK357" s="170"/>
      <c r="GL357" s="170"/>
      <c r="GM357" s="170"/>
      <c r="GN357" s="170"/>
      <c r="GO357" s="170"/>
      <c r="GP357" s="170"/>
      <c r="GQ357" s="170"/>
      <c r="GR357" s="170"/>
      <c r="GS357" s="170"/>
      <c r="GT357" s="170"/>
      <c r="GU357" s="170"/>
      <c r="GV357" s="170"/>
      <c r="GW357" s="170"/>
      <c r="GX357" s="170"/>
      <c r="GY357" s="170"/>
      <c r="GZ357" s="170"/>
      <c r="HA357" s="170"/>
      <c r="HB357" s="170"/>
      <c r="HC357" s="170"/>
      <c r="HD357" s="170"/>
      <c r="HE357" s="170"/>
      <c r="HF357" s="170"/>
      <c r="HG357" s="170"/>
      <c r="HH357" s="170"/>
      <c r="HI357" s="170"/>
      <c r="HJ357" s="170"/>
      <c r="HK357" s="170"/>
      <c r="HL357" s="170"/>
      <c r="HM357" s="170"/>
      <c r="HN357" s="170"/>
      <c r="HO357" s="170"/>
      <c r="HP357" s="170"/>
      <c r="HQ357" s="170"/>
      <c r="HR357" s="170"/>
      <c r="HS357" s="170"/>
      <c r="HT357" s="170"/>
      <c r="HU357" s="170"/>
      <c r="HV357" s="170"/>
      <c r="HW357" s="170"/>
      <c r="HX357" s="170"/>
      <c r="HY357" s="170"/>
      <c r="HZ357" s="170"/>
      <c r="IA357" s="170"/>
      <c r="IB357" s="170"/>
      <c r="IC357" s="170"/>
      <c r="ID357" s="170"/>
      <c r="IE357" s="170"/>
      <c r="IF357" s="170"/>
      <c r="IG357" s="170"/>
      <c r="IH357" s="170"/>
      <c r="II357" s="170"/>
      <c r="IJ357" s="170"/>
      <c r="IK357" s="170"/>
      <c r="IL357" s="170"/>
      <c r="IM357" s="170"/>
      <c r="IN357" s="170"/>
      <c r="IO357" s="170"/>
      <c r="IP357" s="170"/>
      <c r="IQ357" s="170"/>
      <c r="IR357" s="170"/>
      <c r="IS357" s="170"/>
      <c r="IT357" s="170"/>
      <c r="IU357" s="170"/>
      <c r="IV357" s="170"/>
      <c r="IW357" s="170"/>
    </row>
    <row r="358" customFormat="false" ht="15" hidden="false" customHeight="false" outlineLevel="0" collapsed="false">
      <c r="A358" s="181"/>
      <c r="B358" s="182"/>
      <c r="C358" s="170" t="s">
        <v>240</v>
      </c>
      <c r="D358" s="120" t="n">
        <v>0</v>
      </c>
      <c r="E358" s="120" t="n">
        <v>0</v>
      </c>
      <c r="F358" s="170" t="n">
        <f aca="false">V358/12</f>
        <v>9279.25</v>
      </c>
      <c r="G358" s="170" t="n">
        <v>9279.25</v>
      </c>
      <c r="H358" s="170" t="n">
        <v>9279.25</v>
      </c>
      <c r="I358" s="170" t="n">
        <v>9279.25</v>
      </c>
      <c r="J358" s="183" t="n">
        <f aca="false">ROUND(+I358*1.0425,0)</f>
        <v>9674</v>
      </c>
      <c r="K358" s="184" t="n">
        <f aca="false">+J358</f>
        <v>9674</v>
      </c>
      <c r="L358" s="184" t="n">
        <f aca="false">+K358</f>
        <v>9674</v>
      </c>
      <c r="M358" s="184" t="n">
        <f aca="false">+L358</f>
        <v>9674</v>
      </c>
      <c r="N358" s="184" t="n">
        <f aca="false">+M358</f>
        <v>9674</v>
      </c>
      <c r="O358" s="184" t="n">
        <f aca="false">+N358</f>
        <v>9674</v>
      </c>
      <c r="P358" s="184" t="n">
        <f aca="false">+O358</f>
        <v>9674</v>
      </c>
      <c r="Q358" s="184" t="n">
        <f aca="false">+P358</f>
        <v>9674</v>
      </c>
      <c r="R358" s="139" t="n">
        <f aca="false">SUM(F358:Q358)</f>
        <v>114509</v>
      </c>
      <c r="S358" s="120" t="n">
        <f aca="false">R358*1.04</f>
        <v>119089.36</v>
      </c>
      <c r="T358" s="120" t="n">
        <f aca="false">S358*1.04</f>
        <v>123852.9344</v>
      </c>
      <c r="U358" s="170"/>
      <c r="V358" s="170" t="n">
        <v>111351</v>
      </c>
      <c r="W358" s="170"/>
      <c r="X358" s="170"/>
      <c r="Y358" s="170"/>
      <c r="Z358" s="170"/>
      <c r="AA358" s="170"/>
      <c r="AB358" s="170"/>
      <c r="AC358" s="170"/>
      <c r="AD358" s="170"/>
      <c r="AE358" s="170"/>
      <c r="AF358" s="170"/>
      <c r="AG358" s="170"/>
      <c r="AH358" s="170"/>
      <c r="AI358" s="170"/>
      <c r="AJ358" s="170"/>
      <c r="AK358" s="170"/>
      <c r="AL358" s="170"/>
      <c r="AM358" s="170"/>
      <c r="AN358" s="170"/>
      <c r="AO358" s="170"/>
      <c r="AP358" s="170"/>
      <c r="AQ358" s="170"/>
      <c r="AR358" s="170"/>
      <c r="AS358" s="170"/>
      <c r="AT358" s="170"/>
      <c r="AU358" s="170"/>
      <c r="AV358" s="170"/>
      <c r="AW358" s="170"/>
      <c r="AX358" s="170"/>
      <c r="AY358" s="170"/>
      <c r="AZ358" s="170"/>
      <c r="BA358" s="170"/>
      <c r="BB358" s="170"/>
      <c r="BC358" s="170"/>
      <c r="BD358" s="170"/>
      <c r="BE358" s="170"/>
      <c r="BF358" s="170"/>
      <c r="BG358" s="170"/>
      <c r="BH358" s="170"/>
      <c r="BI358" s="170"/>
      <c r="BJ358" s="170"/>
      <c r="BK358" s="170"/>
      <c r="BL358" s="170"/>
      <c r="BM358" s="170"/>
      <c r="BN358" s="170"/>
      <c r="BO358" s="170"/>
      <c r="BP358" s="170"/>
      <c r="BQ358" s="170"/>
      <c r="BR358" s="170"/>
      <c r="BS358" s="170"/>
      <c r="BT358" s="170"/>
      <c r="BU358" s="170"/>
      <c r="BV358" s="170"/>
      <c r="BW358" s="170"/>
      <c r="BX358" s="170"/>
      <c r="BY358" s="170"/>
      <c r="BZ358" s="170"/>
      <c r="CA358" s="170"/>
      <c r="CB358" s="170"/>
      <c r="CC358" s="170"/>
      <c r="CD358" s="170"/>
      <c r="CE358" s="170"/>
      <c r="CF358" s="170"/>
      <c r="CG358" s="170"/>
      <c r="CH358" s="170"/>
      <c r="CI358" s="170"/>
      <c r="CJ358" s="170"/>
      <c r="CK358" s="170"/>
      <c r="CL358" s="170"/>
      <c r="CM358" s="170"/>
      <c r="CN358" s="170"/>
      <c r="CO358" s="170"/>
      <c r="CP358" s="170"/>
      <c r="CQ358" s="170"/>
      <c r="CR358" s="170"/>
      <c r="CS358" s="170"/>
      <c r="CT358" s="170"/>
      <c r="CU358" s="170"/>
      <c r="CV358" s="170"/>
      <c r="CW358" s="170"/>
      <c r="CX358" s="170"/>
      <c r="CY358" s="170"/>
      <c r="CZ358" s="170"/>
      <c r="DA358" s="170"/>
      <c r="DB358" s="170"/>
      <c r="DC358" s="170"/>
      <c r="DD358" s="170"/>
      <c r="DE358" s="170"/>
      <c r="DF358" s="170"/>
      <c r="DG358" s="170"/>
      <c r="DH358" s="170"/>
      <c r="DI358" s="170"/>
      <c r="DJ358" s="170"/>
      <c r="DK358" s="170"/>
      <c r="DL358" s="170"/>
      <c r="DM358" s="170"/>
      <c r="DN358" s="170"/>
      <c r="DO358" s="170"/>
      <c r="DP358" s="170"/>
      <c r="DQ358" s="170"/>
      <c r="DR358" s="170"/>
      <c r="DS358" s="170"/>
      <c r="DT358" s="170"/>
      <c r="DU358" s="170"/>
      <c r="DV358" s="170"/>
      <c r="DW358" s="170"/>
      <c r="DX358" s="170"/>
      <c r="DY358" s="170"/>
      <c r="DZ358" s="170"/>
      <c r="EA358" s="170"/>
      <c r="EB358" s="170"/>
      <c r="EC358" s="170"/>
      <c r="ED358" s="170"/>
      <c r="EE358" s="170"/>
      <c r="EF358" s="170"/>
      <c r="EG358" s="170"/>
      <c r="EH358" s="170"/>
      <c r="EI358" s="170"/>
      <c r="EJ358" s="170"/>
      <c r="EK358" s="170"/>
      <c r="EL358" s="170"/>
      <c r="EM358" s="170"/>
      <c r="EN358" s="170"/>
      <c r="EO358" s="170"/>
      <c r="EP358" s="170"/>
      <c r="EQ358" s="170"/>
      <c r="ER358" s="170"/>
      <c r="ES358" s="170"/>
      <c r="ET358" s="170"/>
      <c r="EU358" s="170"/>
      <c r="EV358" s="170"/>
      <c r="EW358" s="170"/>
      <c r="EX358" s="170"/>
      <c r="EY358" s="170"/>
      <c r="EZ358" s="170"/>
      <c r="FA358" s="170"/>
      <c r="FB358" s="170"/>
      <c r="FC358" s="170"/>
      <c r="FD358" s="170"/>
      <c r="FE358" s="170"/>
      <c r="FF358" s="170"/>
      <c r="FG358" s="170"/>
      <c r="FH358" s="170"/>
      <c r="FI358" s="170"/>
      <c r="FJ358" s="170"/>
      <c r="FK358" s="170"/>
      <c r="FL358" s="170"/>
      <c r="FM358" s="170"/>
      <c r="FN358" s="170"/>
      <c r="FO358" s="170"/>
      <c r="FP358" s="170"/>
      <c r="FQ358" s="170"/>
      <c r="FR358" s="170"/>
      <c r="FS358" s="170"/>
      <c r="FT358" s="170"/>
      <c r="FU358" s="170"/>
      <c r="FV358" s="170"/>
      <c r="FW358" s="170"/>
      <c r="FX358" s="170"/>
      <c r="FY358" s="170"/>
      <c r="FZ358" s="170"/>
      <c r="GA358" s="170"/>
      <c r="GB358" s="170"/>
      <c r="GC358" s="170"/>
      <c r="GD358" s="170"/>
      <c r="GE358" s="170"/>
      <c r="GF358" s="170"/>
      <c r="GG358" s="170"/>
      <c r="GH358" s="170"/>
      <c r="GI358" s="170"/>
      <c r="GJ358" s="170"/>
      <c r="GK358" s="170"/>
      <c r="GL358" s="170"/>
      <c r="GM358" s="170"/>
      <c r="GN358" s="170"/>
      <c r="GO358" s="170"/>
      <c r="GP358" s="170"/>
      <c r="GQ358" s="170"/>
      <c r="GR358" s="170"/>
      <c r="GS358" s="170"/>
      <c r="GT358" s="170"/>
      <c r="GU358" s="170"/>
      <c r="GV358" s="170"/>
      <c r="GW358" s="170"/>
      <c r="GX358" s="170"/>
      <c r="GY358" s="170"/>
      <c r="GZ358" s="170"/>
      <c r="HA358" s="170"/>
      <c r="HB358" s="170"/>
      <c r="HC358" s="170"/>
      <c r="HD358" s="170"/>
      <c r="HE358" s="170"/>
      <c r="HF358" s="170"/>
      <c r="HG358" s="170"/>
      <c r="HH358" s="170"/>
      <c r="HI358" s="170"/>
      <c r="HJ358" s="170"/>
      <c r="HK358" s="170"/>
      <c r="HL358" s="170"/>
      <c r="HM358" s="170"/>
      <c r="HN358" s="170"/>
      <c r="HO358" s="170"/>
      <c r="HP358" s="170"/>
      <c r="HQ358" s="170"/>
      <c r="HR358" s="170"/>
      <c r="HS358" s="170"/>
      <c r="HT358" s="170"/>
      <c r="HU358" s="170"/>
      <c r="HV358" s="170"/>
      <c r="HW358" s="170"/>
      <c r="HX358" s="170"/>
      <c r="HY358" s="170"/>
      <c r="HZ358" s="170"/>
      <c r="IA358" s="170"/>
      <c r="IB358" s="170"/>
      <c r="IC358" s="170"/>
      <c r="ID358" s="170"/>
      <c r="IE358" s="170"/>
      <c r="IF358" s="170"/>
      <c r="IG358" s="170"/>
      <c r="IH358" s="170"/>
      <c r="II358" s="170"/>
      <c r="IJ358" s="170"/>
      <c r="IK358" s="170"/>
      <c r="IL358" s="170"/>
      <c r="IM358" s="170"/>
      <c r="IN358" s="170"/>
      <c r="IO358" s="170"/>
      <c r="IP358" s="170"/>
      <c r="IQ358" s="170"/>
      <c r="IR358" s="170"/>
      <c r="IS358" s="170"/>
      <c r="IT358" s="170"/>
      <c r="IU358" s="170"/>
      <c r="IV358" s="170"/>
      <c r="IW358" s="170"/>
    </row>
    <row r="359" customFormat="false" ht="15" hidden="false" customHeight="false" outlineLevel="0" collapsed="false">
      <c r="A359" s="181"/>
      <c r="B359" s="182"/>
      <c r="C359" s="170" t="s">
        <v>241</v>
      </c>
      <c r="D359" s="120" t="n">
        <v>0</v>
      </c>
      <c r="E359" s="120" t="n">
        <v>0</v>
      </c>
      <c r="F359" s="170" t="n">
        <f aca="false">V359/12</f>
        <v>9279.25</v>
      </c>
      <c r="G359" s="170" t="n">
        <v>9279.25</v>
      </c>
      <c r="H359" s="170" t="n">
        <v>9279.25</v>
      </c>
      <c r="I359" s="170" t="n">
        <v>9279.25</v>
      </c>
      <c r="J359" s="183" t="n">
        <f aca="false">ROUND(+I359*1.0425,0)</f>
        <v>9674</v>
      </c>
      <c r="K359" s="184" t="n">
        <f aca="false">+J359</f>
        <v>9674</v>
      </c>
      <c r="L359" s="184" t="n">
        <f aca="false">+K359</f>
        <v>9674</v>
      </c>
      <c r="M359" s="184" t="n">
        <f aca="false">+L359</f>
        <v>9674</v>
      </c>
      <c r="N359" s="184" t="n">
        <f aca="false">+M359</f>
        <v>9674</v>
      </c>
      <c r="O359" s="184" t="n">
        <f aca="false">+N359</f>
        <v>9674</v>
      </c>
      <c r="P359" s="184" t="n">
        <f aca="false">+O359</f>
        <v>9674</v>
      </c>
      <c r="Q359" s="184" t="n">
        <f aca="false">+P359</f>
        <v>9674</v>
      </c>
      <c r="R359" s="139" t="n">
        <f aca="false">SUM(F359:Q359)</f>
        <v>114509</v>
      </c>
      <c r="S359" s="120" t="n">
        <f aca="false">R359*1.04</f>
        <v>119089.36</v>
      </c>
      <c r="T359" s="120" t="n">
        <f aca="false">S359*1.04</f>
        <v>123852.9344</v>
      </c>
      <c r="U359" s="170"/>
      <c r="V359" s="170" t="n">
        <v>111351</v>
      </c>
      <c r="W359" s="170"/>
      <c r="X359" s="170"/>
      <c r="Y359" s="170"/>
      <c r="Z359" s="170"/>
      <c r="AA359" s="170"/>
      <c r="AB359" s="170"/>
      <c r="AC359" s="170"/>
      <c r="AD359" s="170"/>
      <c r="AE359" s="170"/>
      <c r="AF359" s="170"/>
      <c r="AG359" s="170"/>
      <c r="AH359" s="170"/>
      <c r="AI359" s="170"/>
      <c r="AJ359" s="170"/>
      <c r="AK359" s="170"/>
      <c r="AL359" s="170"/>
      <c r="AM359" s="170"/>
      <c r="AN359" s="170"/>
      <c r="AO359" s="170"/>
      <c r="AP359" s="170"/>
      <c r="AQ359" s="170"/>
      <c r="AR359" s="170"/>
      <c r="AS359" s="170"/>
      <c r="AT359" s="170"/>
      <c r="AU359" s="170"/>
      <c r="AV359" s="170"/>
      <c r="AW359" s="170"/>
      <c r="AX359" s="170"/>
      <c r="AY359" s="170"/>
      <c r="AZ359" s="170"/>
      <c r="BA359" s="170"/>
      <c r="BB359" s="170"/>
      <c r="BC359" s="170"/>
      <c r="BD359" s="170"/>
      <c r="BE359" s="170"/>
      <c r="BF359" s="170"/>
      <c r="BG359" s="170"/>
      <c r="BH359" s="170"/>
      <c r="BI359" s="170"/>
      <c r="BJ359" s="170"/>
      <c r="BK359" s="170"/>
      <c r="BL359" s="170"/>
      <c r="BM359" s="170"/>
      <c r="BN359" s="170"/>
      <c r="BO359" s="170"/>
      <c r="BP359" s="170"/>
      <c r="BQ359" s="170"/>
      <c r="BR359" s="170"/>
      <c r="BS359" s="170"/>
      <c r="BT359" s="170"/>
      <c r="BU359" s="170"/>
      <c r="BV359" s="170"/>
      <c r="BW359" s="170"/>
      <c r="BX359" s="170"/>
      <c r="BY359" s="170"/>
      <c r="BZ359" s="170"/>
      <c r="CA359" s="170"/>
      <c r="CB359" s="170"/>
      <c r="CC359" s="170"/>
      <c r="CD359" s="170"/>
      <c r="CE359" s="170"/>
      <c r="CF359" s="170"/>
      <c r="CG359" s="170"/>
      <c r="CH359" s="170"/>
      <c r="CI359" s="170"/>
      <c r="CJ359" s="170"/>
      <c r="CK359" s="170"/>
      <c r="CL359" s="170"/>
      <c r="CM359" s="170"/>
      <c r="CN359" s="170"/>
      <c r="CO359" s="170"/>
      <c r="CP359" s="170"/>
      <c r="CQ359" s="170"/>
      <c r="CR359" s="170"/>
      <c r="CS359" s="170"/>
      <c r="CT359" s="170"/>
      <c r="CU359" s="170"/>
      <c r="CV359" s="170"/>
      <c r="CW359" s="170"/>
      <c r="CX359" s="170"/>
      <c r="CY359" s="170"/>
      <c r="CZ359" s="170"/>
      <c r="DA359" s="170"/>
      <c r="DB359" s="170"/>
      <c r="DC359" s="170"/>
      <c r="DD359" s="170"/>
      <c r="DE359" s="170"/>
      <c r="DF359" s="170"/>
      <c r="DG359" s="170"/>
      <c r="DH359" s="170"/>
      <c r="DI359" s="170"/>
      <c r="DJ359" s="170"/>
      <c r="DK359" s="170"/>
      <c r="DL359" s="170"/>
      <c r="DM359" s="170"/>
      <c r="DN359" s="170"/>
      <c r="DO359" s="170"/>
      <c r="DP359" s="170"/>
      <c r="DQ359" s="170"/>
      <c r="DR359" s="170"/>
      <c r="DS359" s="170"/>
      <c r="DT359" s="170"/>
      <c r="DU359" s="170"/>
      <c r="DV359" s="170"/>
      <c r="DW359" s="170"/>
      <c r="DX359" s="170"/>
      <c r="DY359" s="170"/>
      <c r="DZ359" s="170"/>
      <c r="EA359" s="170"/>
      <c r="EB359" s="170"/>
      <c r="EC359" s="170"/>
      <c r="ED359" s="170"/>
      <c r="EE359" s="170"/>
      <c r="EF359" s="170"/>
      <c r="EG359" s="170"/>
      <c r="EH359" s="170"/>
      <c r="EI359" s="170"/>
      <c r="EJ359" s="170"/>
      <c r="EK359" s="170"/>
      <c r="EL359" s="170"/>
      <c r="EM359" s="170"/>
      <c r="EN359" s="170"/>
      <c r="EO359" s="170"/>
      <c r="EP359" s="170"/>
      <c r="EQ359" s="170"/>
      <c r="ER359" s="170"/>
      <c r="ES359" s="170"/>
      <c r="ET359" s="170"/>
      <c r="EU359" s="170"/>
      <c r="EV359" s="170"/>
      <c r="EW359" s="170"/>
      <c r="EX359" s="170"/>
      <c r="EY359" s="170"/>
      <c r="EZ359" s="170"/>
      <c r="FA359" s="170"/>
      <c r="FB359" s="170"/>
      <c r="FC359" s="170"/>
      <c r="FD359" s="170"/>
      <c r="FE359" s="170"/>
      <c r="FF359" s="170"/>
      <c r="FG359" s="170"/>
      <c r="FH359" s="170"/>
      <c r="FI359" s="170"/>
      <c r="FJ359" s="170"/>
      <c r="FK359" s="170"/>
      <c r="FL359" s="170"/>
      <c r="FM359" s="170"/>
      <c r="FN359" s="170"/>
      <c r="FO359" s="170"/>
      <c r="FP359" s="170"/>
      <c r="FQ359" s="170"/>
      <c r="FR359" s="170"/>
      <c r="FS359" s="170"/>
      <c r="FT359" s="170"/>
      <c r="FU359" s="170"/>
      <c r="FV359" s="170"/>
      <c r="FW359" s="170"/>
      <c r="FX359" s="170"/>
      <c r="FY359" s="170"/>
      <c r="FZ359" s="170"/>
      <c r="GA359" s="170"/>
      <c r="GB359" s="170"/>
      <c r="GC359" s="170"/>
      <c r="GD359" s="170"/>
      <c r="GE359" s="170"/>
      <c r="GF359" s="170"/>
      <c r="GG359" s="170"/>
      <c r="GH359" s="170"/>
      <c r="GI359" s="170"/>
      <c r="GJ359" s="170"/>
      <c r="GK359" s="170"/>
      <c r="GL359" s="170"/>
      <c r="GM359" s="170"/>
      <c r="GN359" s="170"/>
      <c r="GO359" s="170"/>
      <c r="GP359" s="170"/>
      <c r="GQ359" s="170"/>
      <c r="GR359" s="170"/>
      <c r="GS359" s="170"/>
      <c r="GT359" s="170"/>
      <c r="GU359" s="170"/>
      <c r="GV359" s="170"/>
      <c r="GW359" s="170"/>
      <c r="GX359" s="170"/>
      <c r="GY359" s="170"/>
      <c r="GZ359" s="170"/>
      <c r="HA359" s="170"/>
      <c r="HB359" s="170"/>
      <c r="HC359" s="170"/>
      <c r="HD359" s="170"/>
      <c r="HE359" s="170"/>
      <c r="HF359" s="170"/>
      <c r="HG359" s="170"/>
      <c r="HH359" s="170"/>
      <c r="HI359" s="170"/>
      <c r="HJ359" s="170"/>
      <c r="HK359" s="170"/>
      <c r="HL359" s="170"/>
      <c r="HM359" s="170"/>
      <c r="HN359" s="170"/>
      <c r="HO359" s="170"/>
      <c r="HP359" s="170"/>
      <c r="HQ359" s="170"/>
      <c r="HR359" s="170"/>
      <c r="HS359" s="170"/>
      <c r="HT359" s="170"/>
      <c r="HU359" s="170"/>
      <c r="HV359" s="170"/>
      <c r="HW359" s="170"/>
      <c r="HX359" s="170"/>
      <c r="HY359" s="170"/>
      <c r="HZ359" s="170"/>
      <c r="IA359" s="170"/>
      <c r="IB359" s="170"/>
      <c r="IC359" s="170"/>
      <c r="ID359" s="170"/>
      <c r="IE359" s="170"/>
      <c r="IF359" s="170"/>
      <c r="IG359" s="170"/>
      <c r="IH359" s="170"/>
      <c r="II359" s="170"/>
      <c r="IJ359" s="170"/>
      <c r="IK359" s="170"/>
      <c r="IL359" s="170"/>
      <c r="IM359" s="170"/>
      <c r="IN359" s="170"/>
      <c r="IO359" s="170"/>
      <c r="IP359" s="170"/>
      <c r="IQ359" s="170"/>
      <c r="IR359" s="170"/>
      <c r="IS359" s="170"/>
      <c r="IT359" s="170"/>
      <c r="IU359" s="170"/>
      <c r="IV359" s="170"/>
      <c r="IW359" s="170"/>
    </row>
    <row r="360" customFormat="false" ht="15" hidden="false" customHeight="false" outlineLevel="0" collapsed="false">
      <c r="A360" s="181"/>
      <c r="B360" s="182"/>
      <c r="C360" s="170" t="s">
        <v>242</v>
      </c>
      <c r="D360" s="120" t="n">
        <v>0</v>
      </c>
      <c r="E360" s="120" t="n">
        <v>0</v>
      </c>
      <c r="F360" s="170" t="n">
        <f aca="false">V360/12</f>
        <v>9279.25</v>
      </c>
      <c r="G360" s="170" t="n">
        <v>9279.25</v>
      </c>
      <c r="H360" s="170" t="n">
        <v>9279.25</v>
      </c>
      <c r="I360" s="170" t="n">
        <v>9279.25</v>
      </c>
      <c r="J360" s="183" t="n">
        <f aca="false">ROUND(+I360*1.0425,0)</f>
        <v>9674</v>
      </c>
      <c r="K360" s="184" t="n">
        <f aca="false">+J360</f>
        <v>9674</v>
      </c>
      <c r="L360" s="184" t="n">
        <f aca="false">+K360</f>
        <v>9674</v>
      </c>
      <c r="M360" s="184" t="n">
        <f aca="false">+L360</f>
        <v>9674</v>
      </c>
      <c r="N360" s="184" t="n">
        <f aca="false">+M360</f>
        <v>9674</v>
      </c>
      <c r="O360" s="184" t="n">
        <f aca="false">+N360</f>
        <v>9674</v>
      </c>
      <c r="P360" s="184" t="n">
        <f aca="false">+O360</f>
        <v>9674</v>
      </c>
      <c r="Q360" s="184" t="n">
        <f aca="false">+P360</f>
        <v>9674</v>
      </c>
      <c r="R360" s="139" t="n">
        <f aca="false">SUM(F360:Q360)</f>
        <v>114509</v>
      </c>
      <c r="S360" s="120" t="n">
        <f aca="false">R360*1.04</f>
        <v>119089.36</v>
      </c>
      <c r="T360" s="120" t="n">
        <f aca="false">S360*1.04</f>
        <v>123852.9344</v>
      </c>
      <c r="U360" s="170"/>
      <c r="V360" s="170" t="n">
        <v>111351</v>
      </c>
      <c r="W360" s="170"/>
      <c r="X360" s="170"/>
      <c r="Y360" s="170"/>
      <c r="Z360" s="170"/>
      <c r="AA360" s="170"/>
      <c r="AB360" s="170"/>
      <c r="AC360" s="170"/>
      <c r="AD360" s="170"/>
      <c r="AE360" s="170"/>
      <c r="AF360" s="170"/>
      <c r="AG360" s="170"/>
      <c r="AH360" s="170"/>
      <c r="AI360" s="170"/>
      <c r="AJ360" s="170"/>
      <c r="AK360" s="170"/>
      <c r="AL360" s="170"/>
      <c r="AM360" s="170"/>
      <c r="AN360" s="170"/>
      <c r="AO360" s="170"/>
      <c r="AP360" s="170"/>
      <c r="AQ360" s="170"/>
      <c r="AR360" s="170"/>
      <c r="AS360" s="170"/>
      <c r="AT360" s="170"/>
      <c r="AU360" s="170"/>
      <c r="AV360" s="170"/>
      <c r="AW360" s="170"/>
      <c r="AX360" s="170"/>
      <c r="AY360" s="170"/>
      <c r="AZ360" s="170"/>
      <c r="BA360" s="170"/>
      <c r="BB360" s="170"/>
      <c r="BC360" s="170"/>
      <c r="BD360" s="170"/>
      <c r="BE360" s="170"/>
      <c r="BF360" s="170"/>
      <c r="BG360" s="170"/>
      <c r="BH360" s="170"/>
      <c r="BI360" s="170"/>
      <c r="BJ360" s="170"/>
      <c r="BK360" s="170"/>
      <c r="BL360" s="170"/>
      <c r="BM360" s="170"/>
      <c r="BN360" s="170"/>
      <c r="BO360" s="170"/>
      <c r="BP360" s="170"/>
      <c r="BQ360" s="170"/>
      <c r="BR360" s="170"/>
      <c r="BS360" s="170"/>
      <c r="BT360" s="170"/>
      <c r="BU360" s="170"/>
      <c r="BV360" s="170"/>
      <c r="BW360" s="170"/>
      <c r="BX360" s="170"/>
      <c r="BY360" s="170"/>
      <c r="BZ360" s="170"/>
      <c r="CA360" s="170"/>
      <c r="CB360" s="170"/>
      <c r="CC360" s="170"/>
      <c r="CD360" s="170"/>
      <c r="CE360" s="170"/>
      <c r="CF360" s="170"/>
      <c r="CG360" s="170"/>
      <c r="CH360" s="170"/>
      <c r="CI360" s="170"/>
      <c r="CJ360" s="170"/>
      <c r="CK360" s="170"/>
      <c r="CL360" s="170"/>
      <c r="CM360" s="170"/>
      <c r="CN360" s="170"/>
      <c r="CO360" s="170"/>
      <c r="CP360" s="170"/>
      <c r="CQ360" s="170"/>
      <c r="CR360" s="170"/>
      <c r="CS360" s="170"/>
      <c r="CT360" s="170"/>
      <c r="CU360" s="170"/>
      <c r="CV360" s="170"/>
      <c r="CW360" s="170"/>
      <c r="CX360" s="170"/>
      <c r="CY360" s="170"/>
      <c r="CZ360" s="170"/>
      <c r="DA360" s="170"/>
      <c r="DB360" s="170"/>
      <c r="DC360" s="170"/>
      <c r="DD360" s="170"/>
      <c r="DE360" s="170"/>
      <c r="DF360" s="170"/>
      <c r="DG360" s="170"/>
      <c r="DH360" s="170"/>
      <c r="DI360" s="170"/>
      <c r="DJ360" s="170"/>
      <c r="DK360" s="170"/>
      <c r="DL360" s="170"/>
      <c r="DM360" s="170"/>
      <c r="DN360" s="170"/>
      <c r="DO360" s="170"/>
      <c r="DP360" s="170"/>
      <c r="DQ360" s="170"/>
      <c r="DR360" s="170"/>
      <c r="DS360" s="170"/>
      <c r="DT360" s="170"/>
      <c r="DU360" s="170"/>
      <c r="DV360" s="170"/>
      <c r="DW360" s="170"/>
      <c r="DX360" s="170"/>
      <c r="DY360" s="170"/>
      <c r="DZ360" s="170"/>
      <c r="EA360" s="170"/>
      <c r="EB360" s="170"/>
      <c r="EC360" s="170"/>
      <c r="ED360" s="170"/>
      <c r="EE360" s="170"/>
      <c r="EF360" s="170"/>
      <c r="EG360" s="170"/>
      <c r="EH360" s="170"/>
      <c r="EI360" s="170"/>
      <c r="EJ360" s="170"/>
      <c r="EK360" s="170"/>
      <c r="EL360" s="170"/>
      <c r="EM360" s="170"/>
      <c r="EN360" s="170"/>
      <c r="EO360" s="170"/>
      <c r="EP360" s="170"/>
      <c r="EQ360" s="170"/>
      <c r="ER360" s="170"/>
      <c r="ES360" s="170"/>
      <c r="ET360" s="170"/>
      <c r="EU360" s="170"/>
      <c r="EV360" s="170"/>
      <c r="EW360" s="170"/>
      <c r="EX360" s="170"/>
      <c r="EY360" s="170"/>
      <c r="EZ360" s="170"/>
      <c r="FA360" s="170"/>
      <c r="FB360" s="170"/>
      <c r="FC360" s="170"/>
      <c r="FD360" s="170"/>
      <c r="FE360" s="170"/>
      <c r="FF360" s="170"/>
      <c r="FG360" s="170"/>
      <c r="FH360" s="170"/>
      <c r="FI360" s="170"/>
      <c r="FJ360" s="170"/>
      <c r="FK360" s="170"/>
      <c r="FL360" s="170"/>
      <c r="FM360" s="170"/>
      <c r="FN360" s="170"/>
      <c r="FO360" s="170"/>
      <c r="FP360" s="170"/>
      <c r="FQ360" s="170"/>
      <c r="FR360" s="170"/>
      <c r="FS360" s="170"/>
      <c r="FT360" s="170"/>
      <c r="FU360" s="170"/>
      <c r="FV360" s="170"/>
      <c r="FW360" s="170"/>
      <c r="FX360" s="170"/>
      <c r="FY360" s="170"/>
      <c r="FZ360" s="170"/>
      <c r="GA360" s="170"/>
      <c r="GB360" s="170"/>
      <c r="GC360" s="170"/>
      <c r="GD360" s="170"/>
      <c r="GE360" s="170"/>
      <c r="GF360" s="170"/>
      <c r="GG360" s="170"/>
      <c r="GH360" s="170"/>
      <c r="GI360" s="170"/>
      <c r="GJ360" s="170"/>
      <c r="GK360" s="170"/>
      <c r="GL360" s="170"/>
      <c r="GM360" s="170"/>
      <c r="GN360" s="170"/>
      <c r="GO360" s="170"/>
      <c r="GP360" s="170"/>
      <c r="GQ360" s="170"/>
      <c r="GR360" s="170"/>
      <c r="GS360" s="170"/>
      <c r="GT360" s="170"/>
      <c r="GU360" s="170"/>
      <c r="GV360" s="170"/>
      <c r="GW360" s="170"/>
      <c r="GX360" s="170"/>
      <c r="GY360" s="170"/>
      <c r="GZ360" s="170"/>
      <c r="HA360" s="170"/>
      <c r="HB360" s="170"/>
      <c r="HC360" s="170"/>
      <c r="HD360" s="170"/>
      <c r="HE360" s="170"/>
      <c r="HF360" s="170"/>
      <c r="HG360" s="170"/>
      <c r="HH360" s="170"/>
      <c r="HI360" s="170"/>
      <c r="HJ360" s="170"/>
      <c r="HK360" s="170"/>
      <c r="HL360" s="170"/>
      <c r="HM360" s="170"/>
      <c r="HN360" s="170"/>
      <c r="HO360" s="170"/>
      <c r="HP360" s="170"/>
      <c r="HQ360" s="170"/>
      <c r="HR360" s="170"/>
      <c r="HS360" s="170"/>
      <c r="HT360" s="170"/>
      <c r="HU360" s="170"/>
      <c r="HV360" s="170"/>
      <c r="HW360" s="170"/>
      <c r="HX360" s="170"/>
      <c r="HY360" s="170"/>
      <c r="HZ360" s="170"/>
      <c r="IA360" s="170"/>
      <c r="IB360" s="170"/>
      <c r="IC360" s="170"/>
      <c r="ID360" s="170"/>
      <c r="IE360" s="170"/>
      <c r="IF360" s="170"/>
      <c r="IG360" s="170"/>
      <c r="IH360" s="170"/>
      <c r="II360" s="170"/>
      <c r="IJ360" s="170"/>
      <c r="IK360" s="170"/>
      <c r="IL360" s="170"/>
      <c r="IM360" s="170"/>
      <c r="IN360" s="170"/>
      <c r="IO360" s="170"/>
      <c r="IP360" s="170"/>
      <c r="IQ360" s="170"/>
      <c r="IR360" s="170"/>
      <c r="IS360" s="170"/>
      <c r="IT360" s="170"/>
      <c r="IU360" s="170"/>
      <c r="IV360" s="170"/>
      <c r="IW360" s="170"/>
    </row>
    <row r="361" customFormat="false" ht="15" hidden="false" customHeight="false" outlineLevel="0" collapsed="false">
      <c r="A361" s="181"/>
      <c r="B361" s="182"/>
      <c r="C361" s="170" t="s">
        <v>243</v>
      </c>
      <c r="D361" s="120" t="n">
        <v>0</v>
      </c>
      <c r="E361" s="120" t="n">
        <v>0</v>
      </c>
      <c r="F361" s="170" t="n">
        <f aca="false">V361/12</f>
        <v>9279.25</v>
      </c>
      <c r="G361" s="170" t="n">
        <v>9279.25</v>
      </c>
      <c r="H361" s="170" t="n">
        <v>9279.25</v>
      </c>
      <c r="I361" s="170" t="n">
        <v>9279.25</v>
      </c>
      <c r="J361" s="183" t="n">
        <f aca="false">ROUND(+I361*1.0425,0)</f>
        <v>9674</v>
      </c>
      <c r="K361" s="184" t="n">
        <f aca="false">+J361</f>
        <v>9674</v>
      </c>
      <c r="L361" s="184" t="n">
        <f aca="false">+K361</f>
        <v>9674</v>
      </c>
      <c r="M361" s="184" t="n">
        <f aca="false">+L361</f>
        <v>9674</v>
      </c>
      <c r="N361" s="184" t="n">
        <f aca="false">+M361</f>
        <v>9674</v>
      </c>
      <c r="O361" s="184" t="n">
        <f aca="false">+N361</f>
        <v>9674</v>
      </c>
      <c r="P361" s="184" t="n">
        <f aca="false">+O361</f>
        <v>9674</v>
      </c>
      <c r="Q361" s="184" t="n">
        <f aca="false">+P361</f>
        <v>9674</v>
      </c>
      <c r="R361" s="139" t="n">
        <f aca="false">SUM(F361:Q361)</f>
        <v>114509</v>
      </c>
      <c r="S361" s="120" t="n">
        <f aca="false">R361*1.04</f>
        <v>119089.36</v>
      </c>
      <c r="T361" s="120" t="n">
        <f aca="false">S361*1.04</f>
        <v>123852.9344</v>
      </c>
      <c r="U361" s="170"/>
      <c r="V361" s="170" t="n">
        <v>111351</v>
      </c>
      <c r="W361" s="170"/>
      <c r="X361" s="170"/>
      <c r="Y361" s="170"/>
      <c r="Z361" s="170"/>
      <c r="AA361" s="170"/>
      <c r="AB361" s="170"/>
      <c r="AC361" s="170"/>
      <c r="AD361" s="170"/>
      <c r="AE361" s="170"/>
      <c r="AF361" s="170"/>
      <c r="AG361" s="170"/>
      <c r="AH361" s="170"/>
      <c r="AI361" s="170"/>
      <c r="AJ361" s="170"/>
      <c r="AK361" s="170"/>
      <c r="AL361" s="170"/>
      <c r="AM361" s="170"/>
      <c r="AN361" s="170"/>
      <c r="AO361" s="170"/>
      <c r="AP361" s="170"/>
      <c r="AQ361" s="170"/>
      <c r="AR361" s="170"/>
      <c r="AS361" s="170"/>
      <c r="AT361" s="170"/>
      <c r="AU361" s="170"/>
      <c r="AV361" s="170"/>
      <c r="AW361" s="170"/>
      <c r="AX361" s="170"/>
      <c r="AY361" s="170"/>
      <c r="AZ361" s="170"/>
      <c r="BA361" s="170"/>
      <c r="BB361" s="170"/>
      <c r="BC361" s="170"/>
      <c r="BD361" s="170"/>
      <c r="BE361" s="170"/>
      <c r="BF361" s="170"/>
      <c r="BG361" s="170"/>
      <c r="BH361" s="170"/>
      <c r="BI361" s="170"/>
      <c r="BJ361" s="170"/>
      <c r="BK361" s="170"/>
      <c r="BL361" s="170"/>
      <c r="BM361" s="170"/>
      <c r="BN361" s="170"/>
      <c r="BO361" s="170"/>
      <c r="BP361" s="170"/>
      <c r="BQ361" s="170"/>
      <c r="BR361" s="170"/>
      <c r="BS361" s="170"/>
      <c r="BT361" s="170"/>
      <c r="BU361" s="170"/>
      <c r="BV361" s="170"/>
      <c r="BW361" s="170"/>
      <c r="BX361" s="170"/>
      <c r="BY361" s="170"/>
      <c r="BZ361" s="170"/>
      <c r="CA361" s="170"/>
      <c r="CB361" s="170"/>
      <c r="CC361" s="170"/>
      <c r="CD361" s="170"/>
      <c r="CE361" s="170"/>
      <c r="CF361" s="170"/>
      <c r="CG361" s="170"/>
      <c r="CH361" s="170"/>
      <c r="CI361" s="170"/>
      <c r="CJ361" s="170"/>
      <c r="CK361" s="170"/>
      <c r="CL361" s="170"/>
      <c r="CM361" s="170"/>
      <c r="CN361" s="170"/>
      <c r="CO361" s="170"/>
      <c r="CP361" s="170"/>
      <c r="CQ361" s="170"/>
      <c r="CR361" s="170"/>
      <c r="CS361" s="170"/>
      <c r="CT361" s="170"/>
      <c r="CU361" s="170"/>
      <c r="CV361" s="170"/>
      <c r="CW361" s="170"/>
      <c r="CX361" s="170"/>
      <c r="CY361" s="170"/>
      <c r="CZ361" s="170"/>
      <c r="DA361" s="170"/>
      <c r="DB361" s="170"/>
      <c r="DC361" s="170"/>
      <c r="DD361" s="170"/>
      <c r="DE361" s="170"/>
      <c r="DF361" s="170"/>
      <c r="DG361" s="170"/>
      <c r="DH361" s="170"/>
      <c r="DI361" s="170"/>
      <c r="DJ361" s="170"/>
      <c r="DK361" s="170"/>
      <c r="DL361" s="170"/>
      <c r="DM361" s="170"/>
      <c r="DN361" s="170"/>
      <c r="DO361" s="170"/>
      <c r="DP361" s="170"/>
      <c r="DQ361" s="170"/>
      <c r="DR361" s="170"/>
      <c r="DS361" s="170"/>
      <c r="DT361" s="170"/>
      <c r="DU361" s="170"/>
      <c r="DV361" s="170"/>
      <c r="DW361" s="170"/>
      <c r="DX361" s="170"/>
      <c r="DY361" s="170"/>
      <c r="DZ361" s="170"/>
      <c r="EA361" s="170"/>
      <c r="EB361" s="170"/>
      <c r="EC361" s="170"/>
      <c r="ED361" s="170"/>
      <c r="EE361" s="170"/>
      <c r="EF361" s="170"/>
      <c r="EG361" s="170"/>
      <c r="EH361" s="170"/>
      <c r="EI361" s="170"/>
      <c r="EJ361" s="170"/>
      <c r="EK361" s="170"/>
      <c r="EL361" s="170"/>
      <c r="EM361" s="170"/>
      <c r="EN361" s="170"/>
      <c r="EO361" s="170"/>
      <c r="EP361" s="170"/>
      <c r="EQ361" s="170"/>
      <c r="ER361" s="170"/>
      <c r="ES361" s="170"/>
      <c r="ET361" s="170"/>
      <c r="EU361" s="170"/>
      <c r="EV361" s="170"/>
      <c r="EW361" s="170"/>
      <c r="EX361" s="170"/>
      <c r="EY361" s="170"/>
      <c r="EZ361" s="170"/>
      <c r="FA361" s="170"/>
      <c r="FB361" s="170"/>
      <c r="FC361" s="170"/>
      <c r="FD361" s="170"/>
      <c r="FE361" s="170"/>
      <c r="FF361" s="170"/>
      <c r="FG361" s="170"/>
      <c r="FH361" s="170"/>
      <c r="FI361" s="170"/>
      <c r="FJ361" s="170"/>
      <c r="FK361" s="170"/>
      <c r="FL361" s="170"/>
      <c r="FM361" s="170"/>
      <c r="FN361" s="170"/>
      <c r="FO361" s="170"/>
      <c r="FP361" s="170"/>
      <c r="FQ361" s="170"/>
      <c r="FR361" s="170"/>
      <c r="FS361" s="170"/>
      <c r="FT361" s="170"/>
      <c r="FU361" s="170"/>
      <c r="FV361" s="170"/>
      <c r="FW361" s="170"/>
      <c r="FX361" s="170"/>
      <c r="FY361" s="170"/>
      <c r="FZ361" s="170"/>
      <c r="GA361" s="170"/>
      <c r="GB361" s="170"/>
      <c r="GC361" s="170"/>
      <c r="GD361" s="170"/>
      <c r="GE361" s="170"/>
      <c r="GF361" s="170"/>
      <c r="GG361" s="170"/>
      <c r="GH361" s="170"/>
      <c r="GI361" s="170"/>
      <c r="GJ361" s="170"/>
      <c r="GK361" s="170"/>
      <c r="GL361" s="170"/>
      <c r="GM361" s="170"/>
      <c r="GN361" s="170"/>
      <c r="GO361" s="170"/>
      <c r="GP361" s="170"/>
      <c r="GQ361" s="170"/>
      <c r="GR361" s="170"/>
      <c r="GS361" s="170"/>
      <c r="GT361" s="170"/>
      <c r="GU361" s="170"/>
      <c r="GV361" s="170"/>
      <c r="GW361" s="170"/>
      <c r="GX361" s="170"/>
      <c r="GY361" s="170"/>
      <c r="GZ361" s="170"/>
      <c r="HA361" s="170"/>
      <c r="HB361" s="170"/>
      <c r="HC361" s="170"/>
      <c r="HD361" s="170"/>
      <c r="HE361" s="170"/>
      <c r="HF361" s="170"/>
      <c r="HG361" s="170"/>
      <c r="HH361" s="170"/>
      <c r="HI361" s="170"/>
      <c r="HJ361" s="170"/>
      <c r="HK361" s="170"/>
      <c r="HL361" s="170"/>
      <c r="HM361" s="170"/>
      <c r="HN361" s="170"/>
      <c r="HO361" s="170"/>
      <c r="HP361" s="170"/>
      <c r="HQ361" s="170"/>
      <c r="HR361" s="170"/>
      <c r="HS361" s="170"/>
      <c r="HT361" s="170"/>
      <c r="HU361" s="170"/>
      <c r="HV361" s="170"/>
      <c r="HW361" s="170"/>
      <c r="HX361" s="170"/>
      <c r="HY361" s="170"/>
      <c r="HZ361" s="170"/>
      <c r="IA361" s="170"/>
      <c r="IB361" s="170"/>
      <c r="IC361" s="170"/>
      <c r="ID361" s="170"/>
      <c r="IE361" s="170"/>
      <c r="IF361" s="170"/>
      <c r="IG361" s="170"/>
      <c r="IH361" s="170"/>
      <c r="II361" s="170"/>
      <c r="IJ361" s="170"/>
      <c r="IK361" s="170"/>
      <c r="IL361" s="170"/>
      <c r="IM361" s="170"/>
      <c r="IN361" s="170"/>
      <c r="IO361" s="170"/>
      <c r="IP361" s="170"/>
      <c r="IQ361" s="170"/>
      <c r="IR361" s="170"/>
      <c r="IS361" s="170"/>
      <c r="IT361" s="170"/>
      <c r="IU361" s="170"/>
      <c r="IV361" s="170"/>
      <c r="IW361" s="170"/>
    </row>
    <row r="362" customFormat="false" ht="15" hidden="false" customHeight="false" outlineLevel="0" collapsed="false">
      <c r="A362" s="181"/>
      <c r="B362" s="182"/>
      <c r="C362" s="170" t="s">
        <v>244</v>
      </c>
      <c r="D362" s="120" t="n">
        <v>0</v>
      </c>
      <c r="E362" s="120" t="n">
        <v>0</v>
      </c>
      <c r="F362" s="170" t="n">
        <f aca="false">V362/12</f>
        <v>3609.5</v>
      </c>
      <c r="G362" s="170" t="n">
        <v>3609.5</v>
      </c>
      <c r="H362" s="170" t="n">
        <v>3609.5</v>
      </c>
      <c r="I362" s="170" t="n">
        <v>3609.5</v>
      </c>
      <c r="J362" s="183" t="n">
        <f aca="false">ROUND(+I362*1.0425,0)</f>
        <v>3763</v>
      </c>
      <c r="K362" s="184" t="n">
        <f aca="false">+J362</f>
        <v>3763</v>
      </c>
      <c r="L362" s="184" t="n">
        <f aca="false">+K362</f>
        <v>3763</v>
      </c>
      <c r="M362" s="184" t="n">
        <f aca="false">+L362</f>
        <v>3763</v>
      </c>
      <c r="N362" s="184" t="n">
        <f aca="false">+M362</f>
        <v>3763</v>
      </c>
      <c r="O362" s="184" t="n">
        <f aca="false">+N362</f>
        <v>3763</v>
      </c>
      <c r="P362" s="184" t="n">
        <f aca="false">+O362</f>
        <v>3763</v>
      </c>
      <c r="Q362" s="184" t="n">
        <f aca="false">+P362</f>
        <v>3763</v>
      </c>
      <c r="R362" s="139" t="n">
        <f aca="false">SUM(F362:Q362)</f>
        <v>44542</v>
      </c>
      <c r="S362" s="120" t="n">
        <f aca="false">R362*1.04</f>
        <v>46323.68</v>
      </c>
      <c r="T362" s="120" t="n">
        <f aca="false">S362*1.04</f>
        <v>48176.6272</v>
      </c>
      <c r="U362" s="170"/>
      <c r="V362" s="170" t="n">
        <v>43314</v>
      </c>
      <c r="W362" s="170"/>
      <c r="X362" s="170"/>
      <c r="Y362" s="170"/>
      <c r="Z362" s="170"/>
      <c r="AA362" s="170"/>
      <c r="AB362" s="170"/>
      <c r="AC362" s="170"/>
      <c r="AD362" s="170"/>
      <c r="AE362" s="170"/>
      <c r="AF362" s="170"/>
      <c r="AG362" s="170"/>
      <c r="AH362" s="170"/>
      <c r="AI362" s="170"/>
      <c r="AJ362" s="170"/>
      <c r="AK362" s="170"/>
      <c r="AL362" s="170"/>
      <c r="AM362" s="170"/>
      <c r="AN362" s="170"/>
      <c r="AO362" s="170"/>
      <c r="AP362" s="170"/>
      <c r="AQ362" s="170"/>
      <c r="AR362" s="170"/>
      <c r="AS362" s="170"/>
      <c r="AT362" s="170"/>
      <c r="AU362" s="170"/>
      <c r="AV362" s="170"/>
      <c r="AW362" s="170"/>
      <c r="AX362" s="170"/>
      <c r="AY362" s="170"/>
      <c r="AZ362" s="170"/>
      <c r="BA362" s="170"/>
      <c r="BB362" s="170"/>
      <c r="BC362" s="170"/>
      <c r="BD362" s="170"/>
      <c r="BE362" s="170"/>
      <c r="BF362" s="170"/>
      <c r="BG362" s="170"/>
      <c r="BH362" s="170"/>
      <c r="BI362" s="170"/>
      <c r="BJ362" s="170"/>
      <c r="BK362" s="170"/>
      <c r="BL362" s="170"/>
      <c r="BM362" s="170"/>
      <c r="BN362" s="170"/>
      <c r="BO362" s="170"/>
      <c r="BP362" s="170"/>
      <c r="BQ362" s="170"/>
      <c r="BR362" s="170"/>
      <c r="BS362" s="170"/>
      <c r="BT362" s="170"/>
      <c r="BU362" s="170"/>
      <c r="BV362" s="170"/>
      <c r="BW362" s="170"/>
      <c r="BX362" s="170"/>
      <c r="BY362" s="170"/>
      <c r="BZ362" s="170"/>
      <c r="CA362" s="170"/>
      <c r="CB362" s="170"/>
      <c r="CC362" s="170"/>
      <c r="CD362" s="170"/>
      <c r="CE362" s="170"/>
      <c r="CF362" s="170"/>
      <c r="CG362" s="170"/>
      <c r="CH362" s="170"/>
      <c r="CI362" s="170"/>
      <c r="CJ362" s="170"/>
      <c r="CK362" s="170"/>
      <c r="CL362" s="170"/>
      <c r="CM362" s="170"/>
      <c r="CN362" s="170"/>
      <c r="CO362" s="170"/>
      <c r="CP362" s="170"/>
      <c r="CQ362" s="170"/>
      <c r="CR362" s="170"/>
      <c r="CS362" s="170"/>
      <c r="CT362" s="170"/>
      <c r="CU362" s="170"/>
      <c r="CV362" s="170"/>
      <c r="CW362" s="170"/>
      <c r="CX362" s="170"/>
      <c r="CY362" s="170"/>
      <c r="CZ362" s="170"/>
      <c r="DA362" s="170"/>
      <c r="DB362" s="170"/>
      <c r="DC362" s="170"/>
      <c r="DD362" s="170"/>
      <c r="DE362" s="170"/>
      <c r="DF362" s="170"/>
      <c r="DG362" s="170"/>
      <c r="DH362" s="170"/>
      <c r="DI362" s="170"/>
      <c r="DJ362" s="170"/>
      <c r="DK362" s="170"/>
      <c r="DL362" s="170"/>
      <c r="DM362" s="170"/>
      <c r="DN362" s="170"/>
      <c r="DO362" s="170"/>
      <c r="DP362" s="170"/>
      <c r="DQ362" s="170"/>
      <c r="DR362" s="170"/>
      <c r="DS362" s="170"/>
      <c r="DT362" s="170"/>
      <c r="DU362" s="170"/>
      <c r="DV362" s="170"/>
      <c r="DW362" s="170"/>
      <c r="DX362" s="170"/>
      <c r="DY362" s="170"/>
      <c r="DZ362" s="170"/>
      <c r="EA362" s="170"/>
      <c r="EB362" s="170"/>
      <c r="EC362" s="170"/>
      <c r="ED362" s="170"/>
      <c r="EE362" s="170"/>
      <c r="EF362" s="170"/>
      <c r="EG362" s="170"/>
      <c r="EH362" s="170"/>
      <c r="EI362" s="170"/>
      <c r="EJ362" s="170"/>
      <c r="EK362" s="170"/>
      <c r="EL362" s="170"/>
      <c r="EM362" s="170"/>
      <c r="EN362" s="170"/>
      <c r="EO362" s="170"/>
      <c r="EP362" s="170"/>
      <c r="EQ362" s="170"/>
      <c r="ER362" s="170"/>
      <c r="ES362" s="170"/>
      <c r="ET362" s="170"/>
      <c r="EU362" s="170"/>
      <c r="EV362" s="170"/>
      <c r="EW362" s="170"/>
      <c r="EX362" s="170"/>
      <c r="EY362" s="170"/>
      <c r="EZ362" s="170"/>
      <c r="FA362" s="170"/>
      <c r="FB362" s="170"/>
      <c r="FC362" s="170"/>
      <c r="FD362" s="170"/>
      <c r="FE362" s="170"/>
      <c r="FF362" s="170"/>
      <c r="FG362" s="170"/>
      <c r="FH362" s="170"/>
      <c r="FI362" s="170"/>
      <c r="FJ362" s="170"/>
      <c r="FK362" s="170"/>
      <c r="FL362" s="170"/>
      <c r="FM362" s="170"/>
      <c r="FN362" s="170"/>
      <c r="FO362" s="170"/>
      <c r="FP362" s="170"/>
      <c r="FQ362" s="170"/>
      <c r="FR362" s="170"/>
      <c r="FS362" s="170"/>
      <c r="FT362" s="170"/>
      <c r="FU362" s="170"/>
      <c r="FV362" s="170"/>
      <c r="FW362" s="170"/>
      <c r="FX362" s="170"/>
      <c r="FY362" s="170"/>
      <c r="FZ362" s="170"/>
      <c r="GA362" s="170"/>
      <c r="GB362" s="170"/>
      <c r="GC362" s="170"/>
      <c r="GD362" s="170"/>
      <c r="GE362" s="170"/>
      <c r="GF362" s="170"/>
      <c r="GG362" s="170"/>
      <c r="GH362" s="170"/>
      <c r="GI362" s="170"/>
      <c r="GJ362" s="170"/>
      <c r="GK362" s="170"/>
      <c r="GL362" s="170"/>
      <c r="GM362" s="170"/>
      <c r="GN362" s="170"/>
      <c r="GO362" s="170"/>
      <c r="GP362" s="170"/>
      <c r="GQ362" s="170"/>
      <c r="GR362" s="170"/>
      <c r="GS362" s="170"/>
      <c r="GT362" s="170"/>
      <c r="GU362" s="170"/>
      <c r="GV362" s="170"/>
      <c r="GW362" s="170"/>
      <c r="GX362" s="170"/>
      <c r="GY362" s="170"/>
      <c r="GZ362" s="170"/>
      <c r="HA362" s="170"/>
      <c r="HB362" s="170"/>
      <c r="HC362" s="170"/>
      <c r="HD362" s="170"/>
      <c r="HE362" s="170"/>
      <c r="HF362" s="170"/>
      <c r="HG362" s="170"/>
      <c r="HH362" s="170"/>
      <c r="HI362" s="170"/>
      <c r="HJ362" s="170"/>
      <c r="HK362" s="170"/>
      <c r="HL362" s="170"/>
      <c r="HM362" s="170"/>
      <c r="HN362" s="170"/>
      <c r="HO362" s="170"/>
      <c r="HP362" s="170"/>
      <c r="HQ362" s="170"/>
      <c r="HR362" s="170"/>
      <c r="HS362" s="170"/>
      <c r="HT362" s="170"/>
      <c r="HU362" s="170"/>
      <c r="HV362" s="170"/>
      <c r="HW362" s="170"/>
      <c r="HX362" s="170"/>
      <c r="HY362" s="170"/>
      <c r="HZ362" s="170"/>
      <c r="IA362" s="170"/>
      <c r="IB362" s="170"/>
      <c r="IC362" s="170"/>
      <c r="ID362" s="170"/>
      <c r="IE362" s="170"/>
      <c r="IF362" s="170"/>
      <c r="IG362" s="170"/>
      <c r="IH362" s="170"/>
      <c r="II362" s="170"/>
      <c r="IJ362" s="170"/>
      <c r="IK362" s="170"/>
      <c r="IL362" s="170"/>
      <c r="IM362" s="170"/>
      <c r="IN362" s="170"/>
      <c r="IO362" s="170"/>
      <c r="IP362" s="170"/>
      <c r="IQ362" s="170"/>
      <c r="IR362" s="170"/>
      <c r="IS362" s="170"/>
      <c r="IT362" s="170"/>
      <c r="IU362" s="170"/>
      <c r="IV362" s="170"/>
      <c r="IW362" s="170"/>
    </row>
    <row r="363" customFormat="false" ht="15" hidden="false" customHeight="false" outlineLevel="0" collapsed="false">
      <c r="A363" s="181"/>
      <c r="B363" s="182"/>
      <c r="C363" s="170" t="s">
        <v>245</v>
      </c>
      <c r="D363" s="120" t="n">
        <v>0</v>
      </c>
      <c r="E363" s="120" t="n">
        <v>0</v>
      </c>
      <c r="F363" s="170" t="n">
        <f aca="false">V363/12</f>
        <v>3609.5</v>
      </c>
      <c r="G363" s="170" t="n">
        <v>3609.5</v>
      </c>
      <c r="H363" s="170" t="n">
        <v>3609.5</v>
      </c>
      <c r="I363" s="170" t="n">
        <v>3609.5</v>
      </c>
      <c r="J363" s="183" t="n">
        <f aca="false">ROUND(+I363*1.0425,0)</f>
        <v>3763</v>
      </c>
      <c r="K363" s="184" t="n">
        <f aca="false">+J363</f>
        <v>3763</v>
      </c>
      <c r="L363" s="184" t="n">
        <f aca="false">+K363</f>
        <v>3763</v>
      </c>
      <c r="M363" s="184" t="n">
        <f aca="false">+L363</f>
        <v>3763</v>
      </c>
      <c r="N363" s="184" t="n">
        <f aca="false">+M363</f>
        <v>3763</v>
      </c>
      <c r="O363" s="184" t="n">
        <f aca="false">+N363</f>
        <v>3763</v>
      </c>
      <c r="P363" s="184" t="n">
        <f aca="false">+O363</f>
        <v>3763</v>
      </c>
      <c r="Q363" s="184" t="n">
        <f aca="false">+P363</f>
        <v>3763</v>
      </c>
      <c r="R363" s="139" t="n">
        <f aca="false">SUM(F363:Q363)</f>
        <v>44542</v>
      </c>
      <c r="S363" s="120" t="n">
        <f aca="false">R363*1.04</f>
        <v>46323.68</v>
      </c>
      <c r="T363" s="120" t="n">
        <f aca="false">S363*1.04</f>
        <v>48176.6272</v>
      </c>
      <c r="U363" s="170"/>
      <c r="V363" s="170" t="n">
        <v>43314</v>
      </c>
      <c r="W363" s="170"/>
      <c r="X363" s="170"/>
      <c r="Y363" s="170"/>
      <c r="Z363" s="170"/>
      <c r="AA363" s="170"/>
      <c r="AB363" s="170"/>
      <c r="AC363" s="170"/>
      <c r="AD363" s="170"/>
      <c r="AE363" s="170"/>
      <c r="AF363" s="170"/>
      <c r="AG363" s="170"/>
      <c r="AH363" s="170"/>
      <c r="AI363" s="170"/>
      <c r="AJ363" s="170"/>
      <c r="AK363" s="170"/>
      <c r="AL363" s="170"/>
      <c r="AM363" s="170"/>
      <c r="AN363" s="170"/>
      <c r="AO363" s="170"/>
      <c r="AP363" s="170"/>
      <c r="AQ363" s="170"/>
      <c r="AR363" s="170"/>
      <c r="AS363" s="170"/>
      <c r="AT363" s="170"/>
      <c r="AU363" s="170"/>
      <c r="AV363" s="170"/>
      <c r="AW363" s="170"/>
      <c r="AX363" s="170"/>
      <c r="AY363" s="170"/>
      <c r="AZ363" s="170"/>
      <c r="BA363" s="170"/>
      <c r="BB363" s="170"/>
      <c r="BC363" s="170"/>
      <c r="BD363" s="170"/>
      <c r="BE363" s="170"/>
      <c r="BF363" s="170"/>
      <c r="BG363" s="170"/>
      <c r="BH363" s="170"/>
      <c r="BI363" s="170"/>
      <c r="BJ363" s="170"/>
      <c r="BK363" s="170"/>
      <c r="BL363" s="170"/>
      <c r="BM363" s="170"/>
      <c r="BN363" s="170"/>
      <c r="BO363" s="170"/>
      <c r="BP363" s="170"/>
      <c r="BQ363" s="170"/>
      <c r="BR363" s="170"/>
      <c r="BS363" s="170"/>
      <c r="BT363" s="170"/>
      <c r="BU363" s="170"/>
      <c r="BV363" s="170"/>
      <c r="BW363" s="170"/>
      <c r="BX363" s="170"/>
      <c r="BY363" s="170"/>
      <c r="BZ363" s="170"/>
      <c r="CA363" s="170"/>
      <c r="CB363" s="170"/>
      <c r="CC363" s="170"/>
      <c r="CD363" s="170"/>
      <c r="CE363" s="170"/>
      <c r="CF363" s="170"/>
      <c r="CG363" s="170"/>
      <c r="CH363" s="170"/>
      <c r="CI363" s="170"/>
      <c r="CJ363" s="170"/>
      <c r="CK363" s="170"/>
      <c r="CL363" s="170"/>
      <c r="CM363" s="170"/>
      <c r="CN363" s="170"/>
      <c r="CO363" s="170"/>
      <c r="CP363" s="170"/>
      <c r="CQ363" s="170"/>
      <c r="CR363" s="170"/>
      <c r="CS363" s="170"/>
      <c r="CT363" s="170"/>
      <c r="CU363" s="170"/>
      <c r="CV363" s="170"/>
      <c r="CW363" s="170"/>
      <c r="CX363" s="170"/>
      <c r="CY363" s="170"/>
      <c r="CZ363" s="170"/>
      <c r="DA363" s="170"/>
      <c r="DB363" s="170"/>
      <c r="DC363" s="170"/>
      <c r="DD363" s="170"/>
      <c r="DE363" s="170"/>
      <c r="DF363" s="170"/>
      <c r="DG363" s="170"/>
      <c r="DH363" s="170"/>
      <c r="DI363" s="170"/>
      <c r="DJ363" s="170"/>
      <c r="DK363" s="170"/>
      <c r="DL363" s="170"/>
      <c r="DM363" s="170"/>
      <c r="DN363" s="170"/>
      <c r="DO363" s="170"/>
      <c r="DP363" s="170"/>
      <c r="DQ363" s="170"/>
      <c r="DR363" s="170"/>
      <c r="DS363" s="170"/>
      <c r="DT363" s="170"/>
      <c r="DU363" s="170"/>
      <c r="DV363" s="170"/>
      <c r="DW363" s="170"/>
      <c r="DX363" s="170"/>
      <c r="DY363" s="170"/>
      <c r="DZ363" s="170"/>
      <c r="EA363" s="170"/>
      <c r="EB363" s="170"/>
      <c r="EC363" s="170"/>
      <c r="ED363" s="170"/>
      <c r="EE363" s="170"/>
      <c r="EF363" s="170"/>
      <c r="EG363" s="170"/>
      <c r="EH363" s="170"/>
      <c r="EI363" s="170"/>
      <c r="EJ363" s="170"/>
      <c r="EK363" s="170"/>
      <c r="EL363" s="170"/>
      <c r="EM363" s="170"/>
      <c r="EN363" s="170"/>
      <c r="EO363" s="170"/>
      <c r="EP363" s="170"/>
      <c r="EQ363" s="170"/>
      <c r="ER363" s="170"/>
      <c r="ES363" s="170"/>
      <c r="ET363" s="170"/>
      <c r="EU363" s="170"/>
      <c r="EV363" s="170"/>
      <c r="EW363" s="170"/>
      <c r="EX363" s="170"/>
      <c r="EY363" s="170"/>
      <c r="EZ363" s="170"/>
      <c r="FA363" s="170"/>
      <c r="FB363" s="170"/>
      <c r="FC363" s="170"/>
      <c r="FD363" s="170"/>
      <c r="FE363" s="170"/>
      <c r="FF363" s="170"/>
      <c r="FG363" s="170"/>
      <c r="FH363" s="170"/>
      <c r="FI363" s="170"/>
      <c r="FJ363" s="170"/>
      <c r="FK363" s="170"/>
      <c r="FL363" s="170"/>
      <c r="FM363" s="170"/>
      <c r="FN363" s="170"/>
      <c r="FO363" s="170"/>
      <c r="FP363" s="170"/>
      <c r="FQ363" s="170"/>
      <c r="FR363" s="170"/>
      <c r="FS363" s="170"/>
      <c r="FT363" s="170"/>
      <c r="FU363" s="170"/>
      <c r="FV363" s="170"/>
      <c r="FW363" s="170"/>
      <c r="FX363" s="170"/>
      <c r="FY363" s="170"/>
      <c r="FZ363" s="170"/>
      <c r="GA363" s="170"/>
      <c r="GB363" s="170"/>
      <c r="GC363" s="170"/>
      <c r="GD363" s="170"/>
      <c r="GE363" s="170"/>
      <c r="GF363" s="170"/>
      <c r="GG363" s="170"/>
      <c r="GH363" s="170"/>
      <c r="GI363" s="170"/>
      <c r="GJ363" s="170"/>
      <c r="GK363" s="170"/>
      <c r="GL363" s="170"/>
      <c r="GM363" s="170"/>
      <c r="GN363" s="170"/>
      <c r="GO363" s="170"/>
      <c r="GP363" s="170"/>
      <c r="GQ363" s="170"/>
      <c r="GR363" s="170"/>
      <c r="GS363" s="170"/>
      <c r="GT363" s="170"/>
      <c r="GU363" s="170"/>
      <c r="GV363" s="170"/>
      <c r="GW363" s="170"/>
      <c r="GX363" s="170"/>
      <c r="GY363" s="170"/>
      <c r="GZ363" s="170"/>
      <c r="HA363" s="170"/>
      <c r="HB363" s="170"/>
      <c r="HC363" s="170"/>
      <c r="HD363" s="170"/>
      <c r="HE363" s="170"/>
      <c r="HF363" s="170"/>
      <c r="HG363" s="170"/>
      <c r="HH363" s="170"/>
      <c r="HI363" s="170"/>
      <c r="HJ363" s="170"/>
      <c r="HK363" s="170"/>
      <c r="HL363" s="170"/>
      <c r="HM363" s="170"/>
      <c r="HN363" s="170"/>
      <c r="HO363" s="170"/>
      <c r="HP363" s="170"/>
      <c r="HQ363" s="170"/>
      <c r="HR363" s="170"/>
      <c r="HS363" s="170"/>
      <c r="HT363" s="170"/>
      <c r="HU363" s="170"/>
      <c r="HV363" s="170"/>
      <c r="HW363" s="170"/>
      <c r="HX363" s="170"/>
      <c r="HY363" s="170"/>
      <c r="HZ363" s="170"/>
      <c r="IA363" s="170"/>
      <c r="IB363" s="170"/>
      <c r="IC363" s="170"/>
      <c r="ID363" s="170"/>
      <c r="IE363" s="170"/>
      <c r="IF363" s="170"/>
      <c r="IG363" s="170"/>
      <c r="IH363" s="170"/>
      <c r="II363" s="170"/>
      <c r="IJ363" s="170"/>
      <c r="IK363" s="170"/>
      <c r="IL363" s="170"/>
      <c r="IM363" s="170"/>
      <c r="IN363" s="170"/>
      <c r="IO363" s="170"/>
      <c r="IP363" s="170"/>
      <c r="IQ363" s="170"/>
      <c r="IR363" s="170"/>
      <c r="IS363" s="170"/>
      <c r="IT363" s="170"/>
      <c r="IU363" s="170"/>
      <c r="IV363" s="170"/>
      <c r="IW363" s="170"/>
    </row>
    <row r="364" customFormat="false" ht="15" hidden="false" customHeight="false" outlineLevel="0" collapsed="false">
      <c r="A364" s="181"/>
      <c r="B364" s="182"/>
      <c r="C364" s="170" t="s">
        <v>246</v>
      </c>
      <c r="D364" s="120" t="n">
        <v>0</v>
      </c>
      <c r="E364" s="120" t="n">
        <v>0</v>
      </c>
      <c r="F364" s="170" t="n">
        <f aca="false">V364/12</f>
        <v>3750</v>
      </c>
      <c r="G364" s="170" t="n">
        <v>3750</v>
      </c>
      <c r="H364" s="170" t="n">
        <v>3750</v>
      </c>
      <c r="I364" s="170" t="n">
        <v>3750</v>
      </c>
      <c r="J364" s="183" t="n">
        <f aca="false">ROUND(+I364*1.0425,0)</f>
        <v>3909</v>
      </c>
      <c r="K364" s="184" t="n">
        <f aca="false">+J364</f>
        <v>3909</v>
      </c>
      <c r="L364" s="184" t="n">
        <f aca="false">+K364</f>
        <v>3909</v>
      </c>
      <c r="M364" s="184" t="n">
        <f aca="false">+L364</f>
        <v>3909</v>
      </c>
      <c r="N364" s="184" t="n">
        <f aca="false">+M364</f>
        <v>3909</v>
      </c>
      <c r="O364" s="184" t="n">
        <f aca="false">+N364</f>
        <v>3909</v>
      </c>
      <c r="P364" s="184" t="n">
        <f aca="false">+O364</f>
        <v>3909</v>
      </c>
      <c r="Q364" s="184" t="n">
        <f aca="false">+P364</f>
        <v>3909</v>
      </c>
      <c r="R364" s="139" t="n">
        <f aca="false">SUM(F364:Q364)</f>
        <v>46272</v>
      </c>
      <c r="S364" s="120" t="n">
        <f aca="false">R364*1.04</f>
        <v>48122.88</v>
      </c>
      <c r="T364" s="120" t="n">
        <f aca="false">S364*1.04</f>
        <v>50047.7952</v>
      </c>
      <c r="U364" s="170"/>
      <c r="V364" s="170" t="n">
        <v>45000</v>
      </c>
      <c r="W364" s="170"/>
      <c r="X364" s="170"/>
      <c r="Y364" s="170"/>
      <c r="Z364" s="170"/>
      <c r="AA364" s="170"/>
      <c r="AB364" s="170"/>
      <c r="AC364" s="170"/>
      <c r="AD364" s="170"/>
      <c r="AE364" s="170"/>
      <c r="AF364" s="170"/>
      <c r="AG364" s="170"/>
      <c r="AH364" s="170"/>
      <c r="AI364" s="170"/>
      <c r="AJ364" s="170"/>
      <c r="AK364" s="170"/>
      <c r="AL364" s="170"/>
      <c r="AM364" s="170"/>
      <c r="AN364" s="170"/>
      <c r="AO364" s="170"/>
      <c r="AP364" s="170"/>
      <c r="AQ364" s="170"/>
      <c r="AR364" s="170"/>
      <c r="AS364" s="170"/>
      <c r="AT364" s="170"/>
      <c r="AU364" s="170"/>
      <c r="AV364" s="170"/>
      <c r="AW364" s="170"/>
      <c r="AX364" s="170"/>
      <c r="AY364" s="170"/>
      <c r="AZ364" s="170"/>
      <c r="BA364" s="170"/>
      <c r="BB364" s="170"/>
      <c r="BC364" s="170"/>
      <c r="BD364" s="170"/>
      <c r="BE364" s="170"/>
      <c r="BF364" s="170"/>
      <c r="BG364" s="170"/>
      <c r="BH364" s="170"/>
      <c r="BI364" s="170"/>
      <c r="BJ364" s="170"/>
      <c r="BK364" s="170"/>
      <c r="BL364" s="170"/>
      <c r="BM364" s="170"/>
      <c r="BN364" s="170"/>
      <c r="BO364" s="170"/>
      <c r="BP364" s="170"/>
      <c r="BQ364" s="170"/>
      <c r="BR364" s="170"/>
      <c r="BS364" s="170"/>
      <c r="BT364" s="170"/>
      <c r="BU364" s="170"/>
      <c r="BV364" s="170"/>
      <c r="BW364" s="170"/>
      <c r="BX364" s="170"/>
      <c r="BY364" s="170"/>
      <c r="BZ364" s="170"/>
      <c r="CA364" s="170"/>
      <c r="CB364" s="170"/>
      <c r="CC364" s="170"/>
      <c r="CD364" s="170"/>
      <c r="CE364" s="170"/>
      <c r="CF364" s="170"/>
      <c r="CG364" s="170"/>
      <c r="CH364" s="170"/>
      <c r="CI364" s="170"/>
      <c r="CJ364" s="170"/>
      <c r="CK364" s="170"/>
      <c r="CL364" s="170"/>
      <c r="CM364" s="170"/>
      <c r="CN364" s="170"/>
      <c r="CO364" s="170"/>
      <c r="CP364" s="170"/>
      <c r="CQ364" s="170"/>
      <c r="CR364" s="170"/>
      <c r="CS364" s="170"/>
      <c r="CT364" s="170"/>
      <c r="CU364" s="170"/>
      <c r="CV364" s="170"/>
      <c r="CW364" s="170"/>
      <c r="CX364" s="170"/>
      <c r="CY364" s="170"/>
      <c r="CZ364" s="170"/>
      <c r="DA364" s="170"/>
      <c r="DB364" s="170"/>
      <c r="DC364" s="170"/>
      <c r="DD364" s="170"/>
      <c r="DE364" s="170"/>
      <c r="DF364" s="170"/>
      <c r="DG364" s="170"/>
      <c r="DH364" s="170"/>
      <c r="DI364" s="170"/>
      <c r="DJ364" s="170"/>
      <c r="DK364" s="170"/>
      <c r="DL364" s="170"/>
      <c r="DM364" s="170"/>
      <c r="DN364" s="170"/>
      <c r="DO364" s="170"/>
      <c r="DP364" s="170"/>
      <c r="DQ364" s="170"/>
      <c r="DR364" s="170"/>
      <c r="DS364" s="170"/>
      <c r="DT364" s="170"/>
      <c r="DU364" s="170"/>
      <c r="DV364" s="170"/>
      <c r="DW364" s="170"/>
      <c r="DX364" s="170"/>
      <c r="DY364" s="170"/>
      <c r="DZ364" s="170"/>
      <c r="EA364" s="170"/>
      <c r="EB364" s="170"/>
      <c r="EC364" s="170"/>
      <c r="ED364" s="170"/>
      <c r="EE364" s="170"/>
      <c r="EF364" s="170"/>
      <c r="EG364" s="170"/>
      <c r="EH364" s="170"/>
      <c r="EI364" s="170"/>
      <c r="EJ364" s="170"/>
      <c r="EK364" s="170"/>
      <c r="EL364" s="170"/>
      <c r="EM364" s="170"/>
      <c r="EN364" s="170"/>
      <c r="EO364" s="170"/>
      <c r="EP364" s="170"/>
      <c r="EQ364" s="170"/>
      <c r="ER364" s="170"/>
      <c r="ES364" s="170"/>
      <c r="ET364" s="170"/>
      <c r="EU364" s="170"/>
      <c r="EV364" s="170"/>
      <c r="EW364" s="170"/>
      <c r="EX364" s="170"/>
      <c r="EY364" s="170"/>
      <c r="EZ364" s="170"/>
      <c r="FA364" s="170"/>
      <c r="FB364" s="170"/>
      <c r="FC364" s="170"/>
      <c r="FD364" s="170"/>
      <c r="FE364" s="170"/>
      <c r="FF364" s="170"/>
      <c r="FG364" s="170"/>
      <c r="FH364" s="170"/>
      <c r="FI364" s="170"/>
      <c r="FJ364" s="170"/>
      <c r="FK364" s="170"/>
      <c r="FL364" s="170"/>
      <c r="FM364" s="170"/>
      <c r="FN364" s="170"/>
      <c r="FO364" s="170"/>
      <c r="FP364" s="170"/>
      <c r="FQ364" s="170"/>
      <c r="FR364" s="170"/>
      <c r="FS364" s="170"/>
      <c r="FT364" s="170"/>
      <c r="FU364" s="170"/>
      <c r="FV364" s="170"/>
      <c r="FW364" s="170"/>
      <c r="FX364" s="170"/>
      <c r="FY364" s="170"/>
      <c r="FZ364" s="170"/>
      <c r="GA364" s="170"/>
      <c r="GB364" s="170"/>
      <c r="GC364" s="170"/>
      <c r="GD364" s="170"/>
      <c r="GE364" s="170"/>
      <c r="GF364" s="170"/>
      <c r="GG364" s="170"/>
      <c r="GH364" s="170"/>
      <c r="GI364" s="170"/>
      <c r="GJ364" s="170"/>
      <c r="GK364" s="170"/>
      <c r="GL364" s="170"/>
      <c r="GM364" s="170"/>
      <c r="GN364" s="170"/>
      <c r="GO364" s="170"/>
      <c r="GP364" s="170"/>
      <c r="GQ364" s="170"/>
      <c r="GR364" s="170"/>
      <c r="GS364" s="170"/>
      <c r="GT364" s="170"/>
      <c r="GU364" s="170"/>
      <c r="GV364" s="170"/>
      <c r="GW364" s="170"/>
      <c r="GX364" s="170"/>
      <c r="GY364" s="170"/>
      <c r="GZ364" s="170"/>
      <c r="HA364" s="170"/>
      <c r="HB364" s="170"/>
      <c r="HC364" s="170"/>
      <c r="HD364" s="170"/>
      <c r="HE364" s="170"/>
      <c r="HF364" s="170"/>
      <c r="HG364" s="170"/>
      <c r="HH364" s="170"/>
      <c r="HI364" s="170"/>
      <c r="HJ364" s="170"/>
      <c r="HK364" s="170"/>
      <c r="HL364" s="170"/>
      <c r="HM364" s="170"/>
      <c r="HN364" s="170"/>
      <c r="HO364" s="170"/>
      <c r="HP364" s="170"/>
      <c r="HQ364" s="170"/>
      <c r="HR364" s="170"/>
      <c r="HS364" s="170"/>
      <c r="HT364" s="170"/>
      <c r="HU364" s="170"/>
      <c r="HV364" s="170"/>
      <c r="HW364" s="170"/>
      <c r="HX364" s="170"/>
      <c r="HY364" s="170"/>
      <c r="HZ364" s="170"/>
      <c r="IA364" s="170"/>
      <c r="IB364" s="170"/>
      <c r="IC364" s="170"/>
      <c r="ID364" s="170"/>
      <c r="IE364" s="170"/>
      <c r="IF364" s="170"/>
      <c r="IG364" s="170"/>
      <c r="IH364" s="170"/>
      <c r="II364" s="170"/>
      <c r="IJ364" s="170"/>
      <c r="IK364" s="170"/>
      <c r="IL364" s="170"/>
      <c r="IM364" s="170"/>
      <c r="IN364" s="170"/>
      <c r="IO364" s="170"/>
      <c r="IP364" s="170"/>
      <c r="IQ364" s="170"/>
      <c r="IR364" s="170"/>
      <c r="IS364" s="170"/>
      <c r="IT364" s="170"/>
      <c r="IU364" s="170"/>
      <c r="IV364" s="170"/>
      <c r="IW364" s="170"/>
    </row>
    <row r="365" customFormat="false" ht="15" hidden="false" customHeight="false" outlineLevel="0" collapsed="false">
      <c r="A365" s="181"/>
      <c r="B365" s="182"/>
      <c r="C365" s="170" t="s">
        <v>247</v>
      </c>
      <c r="D365" s="120" t="n">
        <v>0</v>
      </c>
      <c r="E365" s="120" t="n">
        <v>0</v>
      </c>
      <c r="F365" s="170" t="n">
        <f aca="false">V365/12</f>
        <v>3750</v>
      </c>
      <c r="G365" s="170" t="n">
        <v>3750</v>
      </c>
      <c r="H365" s="170" t="n">
        <v>3750</v>
      </c>
      <c r="I365" s="170" t="n">
        <v>3750</v>
      </c>
      <c r="J365" s="183" t="n">
        <f aca="false">ROUND(+I365*1.0425,0)</f>
        <v>3909</v>
      </c>
      <c r="K365" s="184" t="n">
        <f aca="false">+J365</f>
        <v>3909</v>
      </c>
      <c r="L365" s="184" t="n">
        <f aca="false">+K365</f>
        <v>3909</v>
      </c>
      <c r="M365" s="184" t="n">
        <f aca="false">+L365</f>
        <v>3909</v>
      </c>
      <c r="N365" s="184" t="n">
        <f aca="false">+M365</f>
        <v>3909</v>
      </c>
      <c r="O365" s="184" t="n">
        <f aca="false">+N365</f>
        <v>3909</v>
      </c>
      <c r="P365" s="184" t="n">
        <f aca="false">+O365</f>
        <v>3909</v>
      </c>
      <c r="Q365" s="184" t="n">
        <f aca="false">+P365</f>
        <v>3909</v>
      </c>
      <c r="R365" s="139" t="n">
        <f aca="false">SUM(F365:Q365)</f>
        <v>46272</v>
      </c>
      <c r="S365" s="120" t="n">
        <f aca="false">R365*1.04</f>
        <v>48122.88</v>
      </c>
      <c r="T365" s="120" t="n">
        <f aca="false">S365*1.04</f>
        <v>50047.7952</v>
      </c>
      <c r="U365" s="170"/>
      <c r="V365" s="170" t="n">
        <v>45000</v>
      </c>
      <c r="W365" s="170"/>
      <c r="X365" s="170"/>
      <c r="Y365" s="170"/>
      <c r="Z365" s="170"/>
      <c r="AA365" s="170"/>
      <c r="AB365" s="170"/>
      <c r="AC365" s="170"/>
      <c r="AD365" s="170"/>
      <c r="AE365" s="170"/>
      <c r="AF365" s="170"/>
      <c r="AG365" s="170"/>
      <c r="AH365" s="170"/>
      <c r="AI365" s="170"/>
      <c r="AJ365" s="170"/>
      <c r="AK365" s="170"/>
      <c r="AL365" s="170"/>
      <c r="AM365" s="170"/>
      <c r="AN365" s="170"/>
      <c r="AO365" s="170"/>
      <c r="AP365" s="170"/>
      <c r="AQ365" s="170"/>
      <c r="AR365" s="170"/>
      <c r="AS365" s="170"/>
      <c r="AT365" s="170"/>
      <c r="AU365" s="170"/>
      <c r="AV365" s="170"/>
      <c r="AW365" s="170"/>
      <c r="AX365" s="170"/>
      <c r="AY365" s="170"/>
      <c r="AZ365" s="170"/>
      <c r="BA365" s="170"/>
      <c r="BB365" s="170"/>
      <c r="BC365" s="170"/>
      <c r="BD365" s="170"/>
      <c r="BE365" s="170"/>
      <c r="BF365" s="170"/>
      <c r="BG365" s="170"/>
      <c r="BH365" s="170"/>
      <c r="BI365" s="170"/>
      <c r="BJ365" s="170"/>
      <c r="BK365" s="170"/>
      <c r="BL365" s="170"/>
      <c r="BM365" s="170"/>
      <c r="BN365" s="170"/>
      <c r="BO365" s="170"/>
      <c r="BP365" s="170"/>
      <c r="BQ365" s="170"/>
      <c r="BR365" s="170"/>
      <c r="BS365" s="170"/>
      <c r="BT365" s="170"/>
      <c r="BU365" s="170"/>
      <c r="BV365" s="170"/>
      <c r="BW365" s="170"/>
      <c r="BX365" s="170"/>
      <c r="BY365" s="170"/>
      <c r="BZ365" s="170"/>
      <c r="CA365" s="170"/>
      <c r="CB365" s="170"/>
      <c r="CC365" s="170"/>
      <c r="CD365" s="170"/>
      <c r="CE365" s="170"/>
      <c r="CF365" s="170"/>
      <c r="CG365" s="170"/>
      <c r="CH365" s="170"/>
      <c r="CI365" s="170"/>
      <c r="CJ365" s="170"/>
      <c r="CK365" s="170"/>
      <c r="CL365" s="170"/>
      <c r="CM365" s="170"/>
      <c r="CN365" s="170"/>
      <c r="CO365" s="170"/>
      <c r="CP365" s="170"/>
      <c r="CQ365" s="170"/>
      <c r="CR365" s="170"/>
      <c r="CS365" s="170"/>
      <c r="CT365" s="170"/>
      <c r="CU365" s="170"/>
      <c r="CV365" s="170"/>
      <c r="CW365" s="170"/>
      <c r="CX365" s="170"/>
      <c r="CY365" s="170"/>
      <c r="CZ365" s="170"/>
      <c r="DA365" s="170"/>
      <c r="DB365" s="170"/>
      <c r="DC365" s="170"/>
      <c r="DD365" s="170"/>
      <c r="DE365" s="170"/>
      <c r="DF365" s="170"/>
      <c r="DG365" s="170"/>
      <c r="DH365" s="170"/>
      <c r="DI365" s="170"/>
      <c r="DJ365" s="170"/>
      <c r="DK365" s="170"/>
      <c r="DL365" s="170"/>
      <c r="DM365" s="170"/>
      <c r="DN365" s="170"/>
      <c r="DO365" s="170"/>
      <c r="DP365" s="170"/>
      <c r="DQ365" s="170"/>
      <c r="DR365" s="170"/>
      <c r="DS365" s="170"/>
      <c r="DT365" s="170"/>
      <c r="DU365" s="170"/>
      <c r="DV365" s="170"/>
      <c r="DW365" s="170"/>
      <c r="DX365" s="170"/>
      <c r="DY365" s="170"/>
      <c r="DZ365" s="170"/>
      <c r="EA365" s="170"/>
      <c r="EB365" s="170"/>
      <c r="EC365" s="170"/>
      <c r="ED365" s="170"/>
      <c r="EE365" s="170"/>
      <c r="EF365" s="170"/>
      <c r="EG365" s="170"/>
      <c r="EH365" s="170"/>
      <c r="EI365" s="170"/>
      <c r="EJ365" s="170"/>
      <c r="EK365" s="170"/>
      <c r="EL365" s="170"/>
      <c r="EM365" s="170"/>
      <c r="EN365" s="170"/>
      <c r="EO365" s="170"/>
      <c r="EP365" s="170"/>
      <c r="EQ365" s="170"/>
      <c r="ER365" s="170"/>
      <c r="ES365" s="170"/>
      <c r="ET365" s="170"/>
      <c r="EU365" s="170"/>
      <c r="EV365" s="170"/>
      <c r="EW365" s="170"/>
      <c r="EX365" s="170"/>
      <c r="EY365" s="170"/>
      <c r="EZ365" s="170"/>
      <c r="FA365" s="170"/>
      <c r="FB365" s="170"/>
      <c r="FC365" s="170"/>
      <c r="FD365" s="170"/>
      <c r="FE365" s="170"/>
      <c r="FF365" s="170"/>
      <c r="FG365" s="170"/>
      <c r="FH365" s="170"/>
      <c r="FI365" s="170"/>
      <c r="FJ365" s="170"/>
      <c r="FK365" s="170"/>
      <c r="FL365" s="170"/>
      <c r="FM365" s="170"/>
      <c r="FN365" s="170"/>
      <c r="FO365" s="170"/>
      <c r="FP365" s="170"/>
      <c r="FQ365" s="170"/>
      <c r="FR365" s="170"/>
      <c r="FS365" s="170"/>
      <c r="FT365" s="170"/>
      <c r="FU365" s="170"/>
      <c r="FV365" s="170"/>
      <c r="FW365" s="170"/>
      <c r="FX365" s="170"/>
      <c r="FY365" s="170"/>
      <c r="FZ365" s="170"/>
      <c r="GA365" s="170"/>
      <c r="GB365" s="170"/>
      <c r="GC365" s="170"/>
      <c r="GD365" s="170"/>
      <c r="GE365" s="170"/>
      <c r="GF365" s="170"/>
      <c r="GG365" s="170"/>
      <c r="GH365" s="170"/>
      <c r="GI365" s="170"/>
      <c r="GJ365" s="170"/>
      <c r="GK365" s="170"/>
      <c r="GL365" s="170"/>
      <c r="GM365" s="170"/>
      <c r="GN365" s="170"/>
      <c r="GO365" s="170"/>
      <c r="GP365" s="170"/>
      <c r="GQ365" s="170"/>
      <c r="GR365" s="170"/>
      <c r="GS365" s="170"/>
      <c r="GT365" s="170"/>
      <c r="GU365" s="170"/>
      <c r="GV365" s="170"/>
      <c r="GW365" s="170"/>
      <c r="GX365" s="170"/>
      <c r="GY365" s="170"/>
      <c r="GZ365" s="170"/>
      <c r="HA365" s="170"/>
      <c r="HB365" s="170"/>
      <c r="HC365" s="170"/>
      <c r="HD365" s="170"/>
      <c r="HE365" s="170"/>
      <c r="HF365" s="170"/>
      <c r="HG365" s="170"/>
      <c r="HH365" s="170"/>
      <c r="HI365" s="170"/>
      <c r="HJ365" s="170"/>
      <c r="HK365" s="170"/>
      <c r="HL365" s="170"/>
      <c r="HM365" s="170"/>
      <c r="HN365" s="170"/>
      <c r="HO365" s="170"/>
      <c r="HP365" s="170"/>
      <c r="HQ365" s="170"/>
      <c r="HR365" s="170"/>
      <c r="HS365" s="170"/>
      <c r="HT365" s="170"/>
      <c r="HU365" s="170"/>
      <c r="HV365" s="170"/>
      <c r="HW365" s="170"/>
      <c r="HX365" s="170"/>
      <c r="HY365" s="170"/>
      <c r="HZ365" s="170"/>
      <c r="IA365" s="170"/>
      <c r="IB365" s="170"/>
      <c r="IC365" s="170"/>
      <c r="ID365" s="170"/>
      <c r="IE365" s="170"/>
      <c r="IF365" s="170"/>
      <c r="IG365" s="170"/>
      <c r="IH365" s="170"/>
      <c r="II365" s="170"/>
      <c r="IJ365" s="170"/>
      <c r="IK365" s="170"/>
      <c r="IL365" s="170"/>
      <c r="IM365" s="170"/>
      <c r="IN365" s="170"/>
      <c r="IO365" s="170"/>
      <c r="IP365" s="170"/>
      <c r="IQ365" s="170"/>
      <c r="IR365" s="170"/>
      <c r="IS365" s="170"/>
      <c r="IT365" s="170"/>
      <c r="IU365" s="170"/>
      <c r="IV365" s="170"/>
      <c r="IW365" s="170"/>
    </row>
    <row r="366" customFormat="false" ht="15" hidden="false" customHeight="false" outlineLevel="0" collapsed="false">
      <c r="A366" s="181"/>
      <c r="B366" s="182"/>
      <c r="C366" s="170" t="s">
        <v>248</v>
      </c>
      <c r="D366" s="120" t="n">
        <v>0</v>
      </c>
      <c r="E366" s="120" t="n">
        <v>0</v>
      </c>
      <c r="F366" s="170" t="n">
        <f aca="false">V366/12</f>
        <v>1653.16666666667</v>
      </c>
      <c r="G366" s="170" t="n">
        <v>1653.16666666667</v>
      </c>
      <c r="H366" s="170" t="n">
        <v>1653.16666666667</v>
      </c>
      <c r="I366" s="170" t="n">
        <v>1653.16666666667</v>
      </c>
      <c r="J366" s="183" t="n">
        <f aca="false">ROUND(+I366*1.0425,0)</f>
        <v>1723</v>
      </c>
      <c r="K366" s="184" t="n">
        <f aca="false">+J366</f>
        <v>1723</v>
      </c>
      <c r="L366" s="184" t="n">
        <f aca="false">+K366</f>
        <v>1723</v>
      </c>
      <c r="M366" s="184" t="n">
        <f aca="false">+L366</f>
        <v>1723</v>
      </c>
      <c r="N366" s="184" t="n">
        <f aca="false">+M366</f>
        <v>1723</v>
      </c>
      <c r="O366" s="184" t="n">
        <f aca="false">+N366</f>
        <v>1723</v>
      </c>
      <c r="P366" s="184" t="n">
        <f aca="false">+O366</f>
        <v>1723</v>
      </c>
      <c r="Q366" s="184" t="n">
        <f aca="false">+P366</f>
        <v>1723</v>
      </c>
      <c r="R366" s="139" t="n">
        <f aca="false">SUM(F366:Q366)</f>
        <v>20396.6666666667</v>
      </c>
      <c r="S366" s="120" t="n">
        <f aca="false">R366*1.04</f>
        <v>21212.5333333333</v>
      </c>
      <c r="T366" s="120" t="n">
        <f aca="false">S366*1.04</f>
        <v>22061.0346666667</v>
      </c>
      <c r="U366" s="170"/>
      <c r="V366" s="170" t="n">
        <v>19838</v>
      </c>
      <c r="W366" s="170"/>
      <c r="X366" s="170"/>
      <c r="Y366" s="170"/>
      <c r="Z366" s="170"/>
      <c r="AA366" s="170"/>
      <c r="AB366" s="170"/>
      <c r="AC366" s="170"/>
      <c r="AD366" s="170"/>
      <c r="AE366" s="170"/>
      <c r="AF366" s="170"/>
      <c r="AG366" s="170"/>
      <c r="AH366" s="170"/>
      <c r="AI366" s="170"/>
      <c r="AJ366" s="170"/>
      <c r="AK366" s="170"/>
      <c r="AL366" s="170"/>
      <c r="AM366" s="170"/>
      <c r="AN366" s="170"/>
      <c r="AO366" s="170"/>
      <c r="AP366" s="170"/>
      <c r="AQ366" s="170"/>
      <c r="AR366" s="170"/>
      <c r="AS366" s="170"/>
      <c r="AT366" s="170"/>
      <c r="AU366" s="170"/>
      <c r="AV366" s="170"/>
      <c r="AW366" s="170"/>
      <c r="AX366" s="170"/>
      <c r="AY366" s="170"/>
      <c r="AZ366" s="170"/>
      <c r="BA366" s="170"/>
      <c r="BB366" s="170"/>
      <c r="BC366" s="170"/>
      <c r="BD366" s="170"/>
      <c r="BE366" s="170"/>
      <c r="BF366" s="170"/>
      <c r="BG366" s="170"/>
      <c r="BH366" s="170"/>
      <c r="BI366" s="170"/>
      <c r="BJ366" s="170"/>
      <c r="BK366" s="170"/>
      <c r="BL366" s="170"/>
      <c r="BM366" s="170"/>
      <c r="BN366" s="170"/>
      <c r="BO366" s="170"/>
      <c r="BP366" s="170"/>
      <c r="BQ366" s="170"/>
      <c r="BR366" s="170"/>
      <c r="BS366" s="170"/>
      <c r="BT366" s="170"/>
      <c r="BU366" s="170"/>
      <c r="BV366" s="170"/>
      <c r="BW366" s="170"/>
      <c r="BX366" s="170"/>
      <c r="BY366" s="170"/>
      <c r="BZ366" s="170"/>
      <c r="CA366" s="170"/>
      <c r="CB366" s="170"/>
      <c r="CC366" s="170"/>
      <c r="CD366" s="170"/>
      <c r="CE366" s="170"/>
      <c r="CF366" s="170"/>
      <c r="CG366" s="170"/>
      <c r="CH366" s="170"/>
      <c r="CI366" s="170"/>
      <c r="CJ366" s="170"/>
      <c r="CK366" s="170"/>
      <c r="CL366" s="170"/>
      <c r="CM366" s="170"/>
      <c r="CN366" s="170"/>
      <c r="CO366" s="170"/>
      <c r="CP366" s="170"/>
      <c r="CQ366" s="170"/>
      <c r="CR366" s="170"/>
      <c r="CS366" s="170"/>
      <c r="CT366" s="170"/>
      <c r="CU366" s="170"/>
      <c r="CV366" s="170"/>
      <c r="CW366" s="170"/>
      <c r="CX366" s="170"/>
      <c r="CY366" s="170"/>
      <c r="CZ366" s="170"/>
      <c r="DA366" s="170"/>
      <c r="DB366" s="170"/>
      <c r="DC366" s="170"/>
      <c r="DD366" s="170"/>
      <c r="DE366" s="170"/>
      <c r="DF366" s="170"/>
      <c r="DG366" s="170"/>
      <c r="DH366" s="170"/>
      <c r="DI366" s="170"/>
      <c r="DJ366" s="170"/>
      <c r="DK366" s="170"/>
      <c r="DL366" s="170"/>
      <c r="DM366" s="170"/>
      <c r="DN366" s="170"/>
      <c r="DO366" s="170"/>
      <c r="DP366" s="170"/>
      <c r="DQ366" s="170"/>
      <c r="DR366" s="170"/>
      <c r="DS366" s="170"/>
      <c r="DT366" s="170"/>
      <c r="DU366" s="170"/>
      <c r="DV366" s="170"/>
      <c r="DW366" s="170"/>
      <c r="DX366" s="170"/>
      <c r="DY366" s="170"/>
      <c r="DZ366" s="170"/>
      <c r="EA366" s="170"/>
      <c r="EB366" s="170"/>
      <c r="EC366" s="170"/>
      <c r="ED366" s="170"/>
      <c r="EE366" s="170"/>
      <c r="EF366" s="170"/>
      <c r="EG366" s="170"/>
      <c r="EH366" s="170"/>
      <c r="EI366" s="170"/>
      <c r="EJ366" s="170"/>
      <c r="EK366" s="170"/>
      <c r="EL366" s="170"/>
      <c r="EM366" s="170"/>
      <c r="EN366" s="170"/>
      <c r="EO366" s="170"/>
      <c r="EP366" s="170"/>
      <c r="EQ366" s="170"/>
      <c r="ER366" s="170"/>
      <c r="ES366" s="170"/>
      <c r="ET366" s="170"/>
      <c r="EU366" s="170"/>
      <c r="EV366" s="170"/>
      <c r="EW366" s="170"/>
      <c r="EX366" s="170"/>
      <c r="EY366" s="170"/>
      <c r="EZ366" s="170"/>
      <c r="FA366" s="170"/>
      <c r="FB366" s="170"/>
      <c r="FC366" s="170"/>
      <c r="FD366" s="170"/>
      <c r="FE366" s="170"/>
      <c r="FF366" s="170"/>
      <c r="FG366" s="170"/>
      <c r="FH366" s="170"/>
      <c r="FI366" s="170"/>
      <c r="FJ366" s="170"/>
      <c r="FK366" s="170"/>
      <c r="FL366" s="170"/>
      <c r="FM366" s="170"/>
      <c r="FN366" s="170"/>
      <c r="FO366" s="170"/>
      <c r="FP366" s="170"/>
      <c r="FQ366" s="170"/>
      <c r="FR366" s="170"/>
      <c r="FS366" s="170"/>
      <c r="FT366" s="170"/>
      <c r="FU366" s="170"/>
      <c r="FV366" s="170"/>
      <c r="FW366" s="170"/>
      <c r="FX366" s="170"/>
      <c r="FY366" s="170"/>
      <c r="FZ366" s="170"/>
      <c r="GA366" s="170"/>
      <c r="GB366" s="170"/>
      <c r="GC366" s="170"/>
      <c r="GD366" s="170"/>
      <c r="GE366" s="170"/>
      <c r="GF366" s="170"/>
      <c r="GG366" s="170"/>
      <c r="GH366" s="170"/>
      <c r="GI366" s="170"/>
      <c r="GJ366" s="170"/>
      <c r="GK366" s="170"/>
      <c r="GL366" s="170"/>
      <c r="GM366" s="170"/>
      <c r="GN366" s="170"/>
      <c r="GO366" s="170"/>
      <c r="GP366" s="170"/>
      <c r="GQ366" s="170"/>
      <c r="GR366" s="170"/>
      <c r="GS366" s="170"/>
      <c r="GT366" s="170"/>
      <c r="GU366" s="170"/>
      <c r="GV366" s="170"/>
      <c r="GW366" s="170"/>
      <c r="GX366" s="170"/>
      <c r="GY366" s="170"/>
      <c r="GZ366" s="170"/>
      <c r="HA366" s="170"/>
      <c r="HB366" s="170"/>
      <c r="HC366" s="170"/>
      <c r="HD366" s="170"/>
      <c r="HE366" s="170"/>
      <c r="HF366" s="170"/>
      <c r="HG366" s="170"/>
      <c r="HH366" s="170"/>
      <c r="HI366" s="170"/>
      <c r="HJ366" s="170"/>
      <c r="HK366" s="170"/>
      <c r="HL366" s="170"/>
      <c r="HM366" s="170"/>
      <c r="HN366" s="170"/>
      <c r="HO366" s="170"/>
      <c r="HP366" s="170"/>
      <c r="HQ366" s="170"/>
      <c r="HR366" s="170"/>
      <c r="HS366" s="170"/>
      <c r="HT366" s="170"/>
      <c r="HU366" s="170"/>
      <c r="HV366" s="170"/>
      <c r="HW366" s="170"/>
      <c r="HX366" s="170"/>
      <c r="HY366" s="170"/>
      <c r="HZ366" s="170"/>
      <c r="IA366" s="170"/>
      <c r="IB366" s="170"/>
      <c r="IC366" s="170"/>
      <c r="ID366" s="170"/>
      <c r="IE366" s="170"/>
      <c r="IF366" s="170"/>
      <c r="IG366" s="170"/>
      <c r="IH366" s="170"/>
      <c r="II366" s="170"/>
      <c r="IJ366" s="170"/>
      <c r="IK366" s="170"/>
      <c r="IL366" s="170"/>
      <c r="IM366" s="170"/>
      <c r="IN366" s="170"/>
      <c r="IO366" s="170"/>
      <c r="IP366" s="170"/>
      <c r="IQ366" s="170"/>
      <c r="IR366" s="170"/>
      <c r="IS366" s="170"/>
      <c r="IT366" s="170"/>
      <c r="IU366" s="170"/>
      <c r="IV366" s="170"/>
      <c r="IW366" s="170"/>
    </row>
    <row r="367" customFormat="false" ht="15" hidden="false" customHeight="false" outlineLevel="0" collapsed="false">
      <c r="A367" s="181"/>
      <c r="B367" s="182"/>
      <c r="C367" s="170" t="s">
        <v>249</v>
      </c>
      <c r="D367" s="120" t="n">
        <v>0</v>
      </c>
      <c r="E367" s="120" t="n">
        <v>0</v>
      </c>
      <c r="F367" s="170" t="n">
        <f aca="false">V367/12</f>
        <v>1653.16666666667</v>
      </c>
      <c r="G367" s="170" t="n">
        <v>1653.16666666667</v>
      </c>
      <c r="H367" s="170" t="n">
        <v>1653.16666666667</v>
      </c>
      <c r="I367" s="170" t="n">
        <v>1653.16666666667</v>
      </c>
      <c r="J367" s="183" t="n">
        <f aca="false">ROUND(+I367*1.0425,0)</f>
        <v>1723</v>
      </c>
      <c r="K367" s="184" t="n">
        <f aca="false">+J367</f>
        <v>1723</v>
      </c>
      <c r="L367" s="184" t="n">
        <f aca="false">+K367</f>
        <v>1723</v>
      </c>
      <c r="M367" s="184" t="n">
        <f aca="false">+L367</f>
        <v>1723</v>
      </c>
      <c r="N367" s="184" t="n">
        <f aca="false">+M367</f>
        <v>1723</v>
      </c>
      <c r="O367" s="184" t="n">
        <f aca="false">+N367</f>
        <v>1723</v>
      </c>
      <c r="P367" s="184" t="n">
        <f aca="false">+O367</f>
        <v>1723</v>
      </c>
      <c r="Q367" s="184" t="n">
        <f aca="false">+P367</f>
        <v>1723</v>
      </c>
      <c r="R367" s="139" t="n">
        <f aca="false">SUM(F367:Q367)</f>
        <v>20396.6666666667</v>
      </c>
      <c r="S367" s="120" t="n">
        <f aca="false">R367*1.04</f>
        <v>21212.5333333333</v>
      </c>
      <c r="T367" s="120" t="n">
        <f aca="false">S367*1.04</f>
        <v>22061.0346666667</v>
      </c>
      <c r="U367" s="170"/>
      <c r="V367" s="170" t="n">
        <v>19838</v>
      </c>
      <c r="W367" s="170"/>
      <c r="X367" s="170"/>
      <c r="Y367" s="170"/>
      <c r="Z367" s="170"/>
      <c r="AA367" s="170"/>
      <c r="AB367" s="170"/>
      <c r="AC367" s="170"/>
      <c r="AD367" s="170"/>
      <c r="AE367" s="170"/>
      <c r="AF367" s="170"/>
      <c r="AG367" s="170"/>
      <c r="AH367" s="170"/>
      <c r="AI367" s="170"/>
      <c r="AJ367" s="170"/>
      <c r="AK367" s="170"/>
      <c r="AL367" s="170"/>
      <c r="AM367" s="170"/>
      <c r="AN367" s="170"/>
      <c r="AO367" s="170"/>
      <c r="AP367" s="170"/>
      <c r="AQ367" s="170"/>
      <c r="AR367" s="170"/>
      <c r="AS367" s="170"/>
      <c r="AT367" s="170"/>
      <c r="AU367" s="170"/>
      <c r="AV367" s="170"/>
      <c r="AW367" s="170"/>
      <c r="AX367" s="170"/>
      <c r="AY367" s="170"/>
      <c r="AZ367" s="170"/>
      <c r="BA367" s="170"/>
      <c r="BB367" s="170"/>
      <c r="BC367" s="170"/>
      <c r="BD367" s="170"/>
      <c r="BE367" s="170"/>
      <c r="BF367" s="170"/>
      <c r="BG367" s="170"/>
      <c r="BH367" s="170"/>
      <c r="BI367" s="170"/>
      <c r="BJ367" s="170"/>
      <c r="BK367" s="170"/>
      <c r="BL367" s="170"/>
      <c r="BM367" s="170"/>
      <c r="BN367" s="170"/>
      <c r="BO367" s="170"/>
      <c r="BP367" s="170"/>
      <c r="BQ367" s="170"/>
      <c r="BR367" s="170"/>
      <c r="BS367" s="170"/>
      <c r="BT367" s="170"/>
      <c r="BU367" s="170"/>
      <c r="BV367" s="170"/>
      <c r="BW367" s="170"/>
      <c r="BX367" s="170"/>
      <c r="BY367" s="170"/>
      <c r="BZ367" s="170"/>
      <c r="CA367" s="170"/>
      <c r="CB367" s="170"/>
      <c r="CC367" s="170"/>
      <c r="CD367" s="170"/>
      <c r="CE367" s="170"/>
      <c r="CF367" s="170"/>
      <c r="CG367" s="170"/>
      <c r="CH367" s="170"/>
      <c r="CI367" s="170"/>
      <c r="CJ367" s="170"/>
      <c r="CK367" s="170"/>
      <c r="CL367" s="170"/>
      <c r="CM367" s="170"/>
      <c r="CN367" s="170"/>
      <c r="CO367" s="170"/>
      <c r="CP367" s="170"/>
      <c r="CQ367" s="170"/>
      <c r="CR367" s="170"/>
      <c r="CS367" s="170"/>
      <c r="CT367" s="170"/>
      <c r="CU367" s="170"/>
      <c r="CV367" s="170"/>
      <c r="CW367" s="170"/>
      <c r="CX367" s="170"/>
      <c r="CY367" s="170"/>
      <c r="CZ367" s="170"/>
      <c r="DA367" s="170"/>
      <c r="DB367" s="170"/>
      <c r="DC367" s="170"/>
      <c r="DD367" s="170"/>
      <c r="DE367" s="170"/>
      <c r="DF367" s="170"/>
      <c r="DG367" s="170"/>
      <c r="DH367" s="170"/>
      <c r="DI367" s="170"/>
      <c r="DJ367" s="170"/>
      <c r="DK367" s="170"/>
      <c r="DL367" s="170"/>
      <c r="DM367" s="170"/>
      <c r="DN367" s="170"/>
      <c r="DO367" s="170"/>
      <c r="DP367" s="170"/>
      <c r="DQ367" s="170"/>
      <c r="DR367" s="170"/>
      <c r="DS367" s="170"/>
      <c r="DT367" s="170"/>
      <c r="DU367" s="170"/>
      <c r="DV367" s="170"/>
      <c r="DW367" s="170"/>
      <c r="DX367" s="170"/>
      <c r="DY367" s="170"/>
      <c r="DZ367" s="170"/>
      <c r="EA367" s="170"/>
      <c r="EB367" s="170"/>
      <c r="EC367" s="170"/>
      <c r="ED367" s="170"/>
      <c r="EE367" s="170"/>
      <c r="EF367" s="170"/>
      <c r="EG367" s="170"/>
      <c r="EH367" s="170"/>
      <c r="EI367" s="170"/>
      <c r="EJ367" s="170"/>
      <c r="EK367" s="170"/>
      <c r="EL367" s="170"/>
      <c r="EM367" s="170"/>
      <c r="EN367" s="170"/>
      <c r="EO367" s="170"/>
      <c r="EP367" s="170"/>
      <c r="EQ367" s="170"/>
      <c r="ER367" s="170"/>
      <c r="ES367" s="170"/>
      <c r="ET367" s="170"/>
      <c r="EU367" s="170"/>
      <c r="EV367" s="170"/>
      <c r="EW367" s="170"/>
      <c r="EX367" s="170"/>
      <c r="EY367" s="170"/>
      <c r="EZ367" s="170"/>
      <c r="FA367" s="170"/>
      <c r="FB367" s="170"/>
      <c r="FC367" s="170"/>
      <c r="FD367" s="170"/>
      <c r="FE367" s="170"/>
      <c r="FF367" s="170"/>
      <c r="FG367" s="170"/>
      <c r="FH367" s="170"/>
      <c r="FI367" s="170"/>
      <c r="FJ367" s="170"/>
      <c r="FK367" s="170"/>
      <c r="FL367" s="170"/>
      <c r="FM367" s="170"/>
      <c r="FN367" s="170"/>
      <c r="FO367" s="170"/>
      <c r="FP367" s="170"/>
      <c r="FQ367" s="170"/>
      <c r="FR367" s="170"/>
      <c r="FS367" s="170"/>
      <c r="FT367" s="170"/>
      <c r="FU367" s="170"/>
      <c r="FV367" s="170"/>
      <c r="FW367" s="170"/>
      <c r="FX367" s="170"/>
      <c r="FY367" s="170"/>
      <c r="FZ367" s="170"/>
      <c r="GA367" s="170"/>
      <c r="GB367" s="170"/>
      <c r="GC367" s="170"/>
      <c r="GD367" s="170"/>
      <c r="GE367" s="170"/>
      <c r="GF367" s="170"/>
      <c r="GG367" s="170"/>
      <c r="GH367" s="170"/>
      <c r="GI367" s="170"/>
      <c r="GJ367" s="170"/>
      <c r="GK367" s="170"/>
      <c r="GL367" s="170"/>
      <c r="GM367" s="170"/>
      <c r="GN367" s="170"/>
      <c r="GO367" s="170"/>
      <c r="GP367" s="170"/>
      <c r="GQ367" s="170"/>
      <c r="GR367" s="170"/>
      <c r="GS367" s="170"/>
      <c r="GT367" s="170"/>
      <c r="GU367" s="170"/>
      <c r="GV367" s="170"/>
      <c r="GW367" s="170"/>
      <c r="GX367" s="170"/>
      <c r="GY367" s="170"/>
      <c r="GZ367" s="170"/>
      <c r="HA367" s="170"/>
      <c r="HB367" s="170"/>
      <c r="HC367" s="170"/>
      <c r="HD367" s="170"/>
      <c r="HE367" s="170"/>
      <c r="HF367" s="170"/>
      <c r="HG367" s="170"/>
      <c r="HH367" s="170"/>
      <c r="HI367" s="170"/>
      <c r="HJ367" s="170"/>
      <c r="HK367" s="170"/>
      <c r="HL367" s="170"/>
      <c r="HM367" s="170"/>
      <c r="HN367" s="170"/>
      <c r="HO367" s="170"/>
      <c r="HP367" s="170"/>
      <c r="HQ367" s="170"/>
      <c r="HR367" s="170"/>
      <c r="HS367" s="170"/>
      <c r="HT367" s="170"/>
      <c r="HU367" s="170"/>
      <c r="HV367" s="170"/>
      <c r="HW367" s="170"/>
      <c r="HX367" s="170"/>
      <c r="HY367" s="170"/>
      <c r="HZ367" s="170"/>
      <c r="IA367" s="170"/>
      <c r="IB367" s="170"/>
      <c r="IC367" s="170"/>
      <c r="ID367" s="170"/>
      <c r="IE367" s="170"/>
      <c r="IF367" s="170"/>
      <c r="IG367" s="170"/>
      <c r="IH367" s="170"/>
      <c r="II367" s="170"/>
      <c r="IJ367" s="170"/>
      <c r="IK367" s="170"/>
      <c r="IL367" s="170"/>
      <c r="IM367" s="170"/>
      <c r="IN367" s="170"/>
      <c r="IO367" s="170"/>
      <c r="IP367" s="170"/>
      <c r="IQ367" s="170"/>
      <c r="IR367" s="170"/>
      <c r="IS367" s="170"/>
      <c r="IT367" s="170"/>
      <c r="IU367" s="170"/>
      <c r="IV367" s="170"/>
      <c r="IW367" s="170"/>
    </row>
    <row r="368" customFormat="false" ht="15" hidden="false" customHeight="false" outlineLevel="0" collapsed="false">
      <c r="A368" s="181"/>
      <c r="B368" s="182"/>
      <c r="C368" s="170" t="s">
        <v>250</v>
      </c>
      <c r="D368" s="120" t="n">
        <v>0</v>
      </c>
      <c r="E368" s="120" t="n">
        <v>0</v>
      </c>
      <c r="F368" s="170" t="n">
        <f aca="false">V368/12</f>
        <v>16667</v>
      </c>
      <c r="G368" s="170" t="n">
        <v>16667</v>
      </c>
      <c r="H368" s="170" t="n">
        <v>16667</v>
      </c>
      <c r="I368" s="170" t="n">
        <v>16667</v>
      </c>
      <c r="J368" s="183" t="n">
        <f aca="false">ROUND(+I368*1.0425,0)</f>
        <v>17375</v>
      </c>
      <c r="K368" s="184" t="n">
        <f aca="false">+J368</f>
        <v>17375</v>
      </c>
      <c r="L368" s="184" t="n">
        <f aca="false">+K368</f>
        <v>17375</v>
      </c>
      <c r="M368" s="184" t="n">
        <f aca="false">+L368</f>
        <v>17375</v>
      </c>
      <c r="N368" s="184" t="n">
        <f aca="false">+M368</f>
        <v>17375</v>
      </c>
      <c r="O368" s="184" t="n">
        <f aca="false">+N368</f>
        <v>17375</v>
      </c>
      <c r="P368" s="184" t="n">
        <f aca="false">+O368</f>
        <v>17375</v>
      </c>
      <c r="Q368" s="184" t="n">
        <f aca="false">+P368</f>
        <v>17375</v>
      </c>
      <c r="R368" s="139" t="n">
        <f aca="false">SUM(F368:Q368)</f>
        <v>205668</v>
      </c>
      <c r="S368" s="120" t="n">
        <f aca="false">R368*1.04</f>
        <v>213894.72</v>
      </c>
      <c r="T368" s="120" t="n">
        <f aca="false">S368*1.04</f>
        <v>222450.5088</v>
      </c>
      <c r="U368" s="170"/>
      <c r="V368" s="170" t="n">
        <v>200004</v>
      </c>
      <c r="W368" s="170"/>
      <c r="X368" s="170"/>
      <c r="Y368" s="170"/>
      <c r="Z368" s="170"/>
      <c r="AA368" s="170"/>
      <c r="AB368" s="170"/>
      <c r="AC368" s="170"/>
      <c r="AD368" s="170"/>
      <c r="AE368" s="170"/>
      <c r="AF368" s="170"/>
      <c r="AG368" s="170"/>
      <c r="AH368" s="170"/>
      <c r="AI368" s="170"/>
      <c r="AJ368" s="170"/>
      <c r="AK368" s="170"/>
      <c r="AL368" s="170"/>
      <c r="AM368" s="170"/>
      <c r="AN368" s="170"/>
      <c r="AO368" s="170"/>
      <c r="AP368" s="170"/>
      <c r="AQ368" s="170"/>
      <c r="AR368" s="170"/>
      <c r="AS368" s="170"/>
      <c r="AT368" s="170"/>
      <c r="AU368" s="170"/>
      <c r="AV368" s="170"/>
      <c r="AW368" s="170"/>
      <c r="AX368" s="170"/>
      <c r="AY368" s="170"/>
      <c r="AZ368" s="170"/>
      <c r="BA368" s="170"/>
      <c r="BB368" s="170"/>
      <c r="BC368" s="170"/>
      <c r="BD368" s="170"/>
      <c r="BE368" s="170"/>
      <c r="BF368" s="170"/>
      <c r="BG368" s="170"/>
      <c r="BH368" s="170"/>
      <c r="BI368" s="170"/>
      <c r="BJ368" s="170"/>
      <c r="BK368" s="170"/>
      <c r="BL368" s="170"/>
      <c r="BM368" s="170"/>
      <c r="BN368" s="170"/>
      <c r="BO368" s="170"/>
      <c r="BP368" s="170"/>
      <c r="BQ368" s="170"/>
      <c r="BR368" s="170"/>
      <c r="BS368" s="170"/>
      <c r="BT368" s="170"/>
      <c r="BU368" s="170"/>
      <c r="BV368" s="170"/>
      <c r="BW368" s="170"/>
      <c r="BX368" s="170"/>
      <c r="BY368" s="170"/>
      <c r="BZ368" s="170"/>
      <c r="CA368" s="170"/>
      <c r="CB368" s="170"/>
      <c r="CC368" s="170"/>
      <c r="CD368" s="170"/>
      <c r="CE368" s="170"/>
      <c r="CF368" s="170"/>
      <c r="CG368" s="170"/>
      <c r="CH368" s="170"/>
      <c r="CI368" s="170"/>
      <c r="CJ368" s="170"/>
      <c r="CK368" s="170"/>
      <c r="CL368" s="170"/>
      <c r="CM368" s="170"/>
      <c r="CN368" s="170"/>
      <c r="CO368" s="170"/>
      <c r="CP368" s="170"/>
      <c r="CQ368" s="170"/>
      <c r="CR368" s="170"/>
      <c r="CS368" s="170"/>
      <c r="CT368" s="170"/>
      <c r="CU368" s="170"/>
      <c r="CV368" s="170"/>
      <c r="CW368" s="170"/>
      <c r="CX368" s="170"/>
      <c r="CY368" s="170"/>
      <c r="CZ368" s="170"/>
      <c r="DA368" s="170"/>
      <c r="DB368" s="170"/>
      <c r="DC368" s="170"/>
      <c r="DD368" s="170"/>
      <c r="DE368" s="170"/>
      <c r="DF368" s="170"/>
      <c r="DG368" s="170"/>
      <c r="DH368" s="170"/>
      <c r="DI368" s="170"/>
      <c r="DJ368" s="170"/>
      <c r="DK368" s="170"/>
      <c r="DL368" s="170"/>
      <c r="DM368" s="170"/>
      <c r="DN368" s="170"/>
      <c r="DO368" s="170"/>
      <c r="DP368" s="170"/>
      <c r="DQ368" s="170"/>
      <c r="DR368" s="170"/>
      <c r="DS368" s="170"/>
      <c r="DT368" s="170"/>
      <c r="DU368" s="170"/>
      <c r="DV368" s="170"/>
      <c r="DW368" s="170"/>
      <c r="DX368" s="170"/>
      <c r="DY368" s="170"/>
      <c r="DZ368" s="170"/>
      <c r="EA368" s="170"/>
      <c r="EB368" s="170"/>
      <c r="EC368" s="170"/>
      <c r="ED368" s="170"/>
      <c r="EE368" s="170"/>
      <c r="EF368" s="170"/>
      <c r="EG368" s="170"/>
      <c r="EH368" s="170"/>
      <c r="EI368" s="170"/>
      <c r="EJ368" s="170"/>
      <c r="EK368" s="170"/>
      <c r="EL368" s="170"/>
      <c r="EM368" s="170"/>
      <c r="EN368" s="170"/>
      <c r="EO368" s="170"/>
      <c r="EP368" s="170"/>
      <c r="EQ368" s="170"/>
      <c r="ER368" s="170"/>
      <c r="ES368" s="170"/>
      <c r="ET368" s="170"/>
      <c r="EU368" s="170"/>
      <c r="EV368" s="170"/>
      <c r="EW368" s="170"/>
      <c r="EX368" s="170"/>
      <c r="EY368" s="170"/>
      <c r="EZ368" s="170"/>
      <c r="FA368" s="170"/>
      <c r="FB368" s="170"/>
      <c r="FC368" s="170"/>
      <c r="FD368" s="170"/>
      <c r="FE368" s="170"/>
      <c r="FF368" s="170"/>
      <c r="FG368" s="170"/>
      <c r="FH368" s="170"/>
      <c r="FI368" s="170"/>
      <c r="FJ368" s="170"/>
      <c r="FK368" s="170"/>
      <c r="FL368" s="170"/>
      <c r="FM368" s="170"/>
      <c r="FN368" s="170"/>
      <c r="FO368" s="170"/>
      <c r="FP368" s="170"/>
      <c r="FQ368" s="170"/>
      <c r="FR368" s="170"/>
      <c r="FS368" s="170"/>
      <c r="FT368" s="170"/>
      <c r="FU368" s="170"/>
      <c r="FV368" s="170"/>
      <c r="FW368" s="170"/>
      <c r="FX368" s="170"/>
      <c r="FY368" s="170"/>
      <c r="FZ368" s="170"/>
      <c r="GA368" s="170"/>
      <c r="GB368" s="170"/>
      <c r="GC368" s="170"/>
      <c r="GD368" s="170"/>
      <c r="GE368" s="170"/>
      <c r="GF368" s="170"/>
      <c r="GG368" s="170"/>
      <c r="GH368" s="170"/>
      <c r="GI368" s="170"/>
      <c r="GJ368" s="170"/>
      <c r="GK368" s="170"/>
      <c r="GL368" s="170"/>
      <c r="GM368" s="170"/>
      <c r="GN368" s="170"/>
      <c r="GO368" s="170"/>
      <c r="GP368" s="170"/>
      <c r="GQ368" s="170"/>
      <c r="GR368" s="170"/>
      <c r="GS368" s="170"/>
      <c r="GT368" s="170"/>
      <c r="GU368" s="170"/>
      <c r="GV368" s="170"/>
      <c r="GW368" s="170"/>
      <c r="GX368" s="170"/>
      <c r="GY368" s="170"/>
      <c r="GZ368" s="170"/>
      <c r="HA368" s="170"/>
      <c r="HB368" s="170"/>
      <c r="HC368" s="170"/>
      <c r="HD368" s="170"/>
      <c r="HE368" s="170"/>
      <c r="HF368" s="170"/>
      <c r="HG368" s="170"/>
      <c r="HH368" s="170"/>
      <c r="HI368" s="170"/>
      <c r="HJ368" s="170"/>
      <c r="HK368" s="170"/>
      <c r="HL368" s="170"/>
      <c r="HM368" s="170"/>
      <c r="HN368" s="170"/>
      <c r="HO368" s="170"/>
      <c r="HP368" s="170"/>
      <c r="HQ368" s="170"/>
      <c r="HR368" s="170"/>
      <c r="HS368" s="170"/>
      <c r="HT368" s="170"/>
      <c r="HU368" s="170"/>
      <c r="HV368" s="170"/>
      <c r="HW368" s="170"/>
      <c r="HX368" s="170"/>
      <c r="HY368" s="170"/>
      <c r="HZ368" s="170"/>
      <c r="IA368" s="170"/>
      <c r="IB368" s="170"/>
      <c r="IC368" s="170"/>
      <c r="ID368" s="170"/>
      <c r="IE368" s="170"/>
      <c r="IF368" s="170"/>
      <c r="IG368" s="170"/>
      <c r="IH368" s="170"/>
      <c r="II368" s="170"/>
      <c r="IJ368" s="170"/>
      <c r="IK368" s="170"/>
      <c r="IL368" s="170"/>
      <c r="IM368" s="170"/>
      <c r="IN368" s="170"/>
      <c r="IO368" s="170"/>
      <c r="IP368" s="170"/>
      <c r="IQ368" s="170"/>
      <c r="IR368" s="170"/>
      <c r="IS368" s="170"/>
      <c r="IT368" s="170"/>
      <c r="IU368" s="170"/>
      <c r="IV368" s="170"/>
      <c r="IW368" s="170"/>
    </row>
    <row r="369" customFormat="false" ht="15" hidden="false" customHeight="false" outlineLevel="0" collapsed="false">
      <c r="A369" s="181"/>
      <c r="B369" s="182"/>
      <c r="C369" s="170" t="s">
        <v>251</v>
      </c>
      <c r="D369" s="120" t="n">
        <v>0</v>
      </c>
      <c r="E369" s="120" t="n">
        <v>0</v>
      </c>
      <c r="F369" s="170" t="n">
        <f aca="false">V369/12</f>
        <v>11685</v>
      </c>
      <c r="G369" s="170" t="n">
        <v>11685</v>
      </c>
      <c r="H369" s="170" t="n">
        <v>11685</v>
      </c>
      <c r="I369" s="170" t="n">
        <v>11685</v>
      </c>
      <c r="J369" s="183" t="n">
        <f aca="false">ROUND(+I369*1.0425,0)</f>
        <v>12182</v>
      </c>
      <c r="K369" s="184" t="n">
        <f aca="false">+J369</f>
        <v>12182</v>
      </c>
      <c r="L369" s="184" t="n">
        <f aca="false">+K369</f>
        <v>12182</v>
      </c>
      <c r="M369" s="184" t="n">
        <f aca="false">+L369</f>
        <v>12182</v>
      </c>
      <c r="N369" s="184" t="n">
        <f aca="false">+M369</f>
        <v>12182</v>
      </c>
      <c r="O369" s="184" t="n">
        <f aca="false">+N369</f>
        <v>12182</v>
      </c>
      <c r="P369" s="184" t="n">
        <f aca="false">+O369</f>
        <v>12182</v>
      </c>
      <c r="Q369" s="184" t="n">
        <f aca="false">+P369</f>
        <v>12182</v>
      </c>
      <c r="R369" s="139" t="n">
        <f aca="false">SUM(F369:Q369)</f>
        <v>144196</v>
      </c>
      <c r="S369" s="120" t="n">
        <f aca="false">R369*1.04</f>
        <v>149963.84</v>
      </c>
      <c r="T369" s="120" t="n">
        <f aca="false">S369*1.04</f>
        <v>155962.3936</v>
      </c>
      <c r="U369" s="170"/>
      <c r="V369" s="170" t="n">
        <v>140220</v>
      </c>
      <c r="W369" s="170"/>
      <c r="X369" s="170"/>
      <c r="Y369" s="170"/>
      <c r="Z369" s="170"/>
      <c r="AA369" s="170"/>
      <c r="AB369" s="170"/>
      <c r="AC369" s="170"/>
      <c r="AD369" s="170"/>
      <c r="AE369" s="170"/>
      <c r="AF369" s="170"/>
      <c r="AG369" s="170"/>
      <c r="AH369" s="170"/>
      <c r="AI369" s="170"/>
      <c r="AJ369" s="170"/>
      <c r="AK369" s="170"/>
      <c r="AL369" s="170"/>
      <c r="AM369" s="170"/>
      <c r="AN369" s="170"/>
      <c r="AO369" s="170"/>
      <c r="AP369" s="170"/>
      <c r="AQ369" s="170"/>
      <c r="AR369" s="170"/>
      <c r="AS369" s="170"/>
      <c r="AT369" s="170"/>
      <c r="AU369" s="170"/>
      <c r="AV369" s="170"/>
      <c r="AW369" s="170"/>
      <c r="AX369" s="170"/>
      <c r="AY369" s="170"/>
      <c r="AZ369" s="170"/>
      <c r="BA369" s="170"/>
      <c r="BB369" s="170"/>
      <c r="BC369" s="170"/>
      <c r="BD369" s="170"/>
      <c r="BE369" s="170"/>
      <c r="BF369" s="170"/>
      <c r="BG369" s="170"/>
      <c r="BH369" s="170"/>
      <c r="BI369" s="170"/>
      <c r="BJ369" s="170"/>
      <c r="BK369" s="170"/>
      <c r="BL369" s="170"/>
      <c r="BM369" s="170"/>
      <c r="BN369" s="170"/>
      <c r="BO369" s="170"/>
      <c r="BP369" s="170"/>
      <c r="BQ369" s="170"/>
      <c r="BR369" s="170"/>
      <c r="BS369" s="170"/>
      <c r="BT369" s="170"/>
      <c r="BU369" s="170"/>
      <c r="BV369" s="170"/>
      <c r="BW369" s="170"/>
      <c r="BX369" s="170"/>
      <c r="BY369" s="170"/>
      <c r="BZ369" s="170"/>
      <c r="CA369" s="170"/>
      <c r="CB369" s="170"/>
      <c r="CC369" s="170"/>
      <c r="CD369" s="170"/>
      <c r="CE369" s="170"/>
      <c r="CF369" s="170"/>
      <c r="CG369" s="170"/>
      <c r="CH369" s="170"/>
      <c r="CI369" s="170"/>
      <c r="CJ369" s="170"/>
      <c r="CK369" s="170"/>
      <c r="CL369" s="170"/>
      <c r="CM369" s="170"/>
      <c r="CN369" s="170"/>
      <c r="CO369" s="170"/>
      <c r="CP369" s="170"/>
      <c r="CQ369" s="170"/>
      <c r="CR369" s="170"/>
      <c r="CS369" s="170"/>
      <c r="CT369" s="170"/>
      <c r="CU369" s="170"/>
      <c r="CV369" s="170"/>
      <c r="CW369" s="170"/>
      <c r="CX369" s="170"/>
      <c r="CY369" s="170"/>
      <c r="CZ369" s="170"/>
      <c r="DA369" s="170"/>
      <c r="DB369" s="170"/>
      <c r="DC369" s="170"/>
      <c r="DD369" s="170"/>
      <c r="DE369" s="170"/>
      <c r="DF369" s="170"/>
      <c r="DG369" s="170"/>
      <c r="DH369" s="170"/>
      <c r="DI369" s="170"/>
      <c r="DJ369" s="170"/>
      <c r="DK369" s="170"/>
      <c r="DL369" s="170"/>
      <c r="DM369" s="170"/>
      <c r="DN369" s="170"/>
      <c r="DO369" s="170"/>
      <c r="DP369" s="170"/>
      <c r="DQ369" s="170"/>
      <c r="DR369" s="170"/>
      <c r="DS369" s="170"/>
      <c r="DT369" s="170"/>
      <c r="DU369" s="170"/>
      <c r="DV369" s="170"/>
      <c r="DW369" s="170"/>
      <c r="DX369" s="170"/>
      <c r="DY369" s="170"/>
      <c r="DZ369" s="170"/>
      <c r="EA369" s="170"/>
      <c r="EB369" s="170"/>
      <c r="EC369" s="170"/>
      <c r="ED369" s="170"/>
      <c r="EE369" s="170"/>
      <c r="EF369" s="170"/>
      <c r="EG369" s="170"/>
      <c r="EH369" s="170"/>
      <c r="EI369" s="170"/>
      <c r="EJ369" s="170"/>
      <c r="EK369" s="170"/>
      <c r="EL369" s="170"/>
      <c r="EM369" s="170"/>
      <c r="EN369" s="170"/>
      <c r="EO369" s="170"/>
      <c r="EP369" s="170"/>
      <c r="EQ369" s="170"/>
      <c r="ER369" s="170"/>
      <c r="ES369" s="170"/>
      <c r="ET369" s="170"/>
      <c r="EU369" s="170"/>
      <c r="EV369" s="170"/>
      <c r="EW369" s="170"/>
      <c r="EX369" s="170"/>
      <c r="EY369" s="170"/>
      <c r="EZ369" s="170"/>
      <c r="FA369" s="170"/>
      <c r="FB369" s="170"/>
      <c r="FC369" s="170"/>
      <c r="FD369" s="170"/>
      <c r="FE369" s="170"/>
      <c r="FF369" s="170"/>
      <c r="FG369" s="170"/>
      <c r="FH369" s="170"/>
      <c r="FI369" s="170"/>
      <c r="FJ369" s="170"/>
      <c r="FK369" s="170"/>
      <c r="FL369" s="170"/>
      <c r="FM369" s="170"/>
      <c r="FN369" s="170"/>
      <c r="FO369" s="170"/>
      <c r="FP369" s="170"/>
      <c r="FQ369" s="170"/>
      <c r="FR369" s="170"/>
      <c r="FS369" s="170"/>
      <c r="FT369" s="170"/>
      <c r="FU369" s="170"/>
      <c r="FV369" s="170"/>
      <c r="FW369" s="170"/>
      <c r="FX369" s="170"/>
      <c r="FY369" s="170"/>
      <c r="FZ369" s="170"/>
      <c r="GA369" s="170"/>
      <c r="GB369" s="170"/>
      <c r="GC369" s="170"/>
      <c r="GD369" s="170"/>
      <c r="GE369" s="170"/>
      <c r="GF369" s="170"/>
      <c r="GG369" s="170"/>
      <c r="GH369" s="170"/>
      <c r="GI369" s="170"/>
      <c r="GJ369" s="170"/>
      <c r="GK369" s="170"/>
      <c r="GL369" s="170"/>
      <c r="GM369" s="170"/>
      <c r="GN369" s="170"/>
      <c r="GO369" s="170"/>
      <c r="GP369" s="170"/>
      <c r="GQ369" s="170"/>
      <c r="GR369" s="170"/>
      <c r="GS369" s="170"/>
      <c r="GT369" s="170"/>
      <c r="GU369" s="170"/>
      <c r="GV369" s="170"/>
      <c r="GW369" s="170"/>
      <c r="GX369" s="170"/>
      <c r="GY369" s="170"/>
      <c r="GZ369" s="170"/>
      <c r="HA369" s="170"/>
      <c r="HB369" s="170"/>
      <c r="HC369" s="170"/>
      <c r="HD369" s="170"/>
      <c r="HE369" s="170"/>
      <c r="HF369" s="170"/>
      <c r="HG369" s="170"/>
      <c r="HH369" s="170"/>
      <c r="HI369" s="170"/>
      <c r="HJ369" s="170"/>
      <c r="HK369" s="170"/>
      <c r="HL369" s="170"/>
      <c r="HM369" s="170"/>
      <c r="HN369" s="170"/>
      <c r="HO369" s="170"/>
      <c r="HP369" s="170"/>
      <c r="HQ369" s="170"/>
      <c r="HR369" s="170"/>
      <c r="HS369" s="170"/>
      <c r="HT369" s="170"/>
      <c r="HU369" s="170"/>
      <c r="HV369" s="170"/>
      <c r="HW369" s="170"/>
      <c r="HX369" s="170"/>
      <c r="HY369" s="170"/>
      <c r="HZ369" s="170"/>
      <c r="IA369" s="170"/>
      <c r="IB369" s="170"/>
      <c r="IC369" s="170"/>
      <c r="ID369" s="170"/>
      <c r="IE369" s="170"/>
      <c r="IF369" s="170"/>
      <c r="IG369" s="170"/>
      <c r="IH369" s="170"/>
      <c r="II369" s="170"/>
      <c r="IJ369" s="170"/>
      <c r="IK369" s="170"/>
      <c r="IL369" s="170"/>
      <c r="IM369" s="170"/>
      <c r="IN369" s="170"/>
      <c r="IO369" s="170"/>
      <c r="IP369" s="170"/>
      <c r="IQ369" s="170"/>
      <c r="IR369" s="170"/>
      <c r="IS369" s="170"/>
      <c r="IT369" s="170"/>
      <c r="IU369" s="170"/>
      <c r="IV369" s="170"/>
      <c r="IW369" s="170"/>
    </row>
    <row r="370" customFormat="false" ht="15" hidden="false" customHeight="false" outlineLevel="0" collapsed="false">
      <c r="A370" s="181"/>
      <c r="B370" s="182"/>
      <c r="C370" s="170" t="s">
        <v>252</v>
      </c>
      <c r="D370" s="120" t="n">
        <v>0</v>
      </c>
      <c r="E370" s="120" t="n">
        <v>0</v>
      </c>
      <c r="F370" s="170" t="n">
        <f aca="false">V370/12</f>
        <v>11685</v>
      </c>
      <c r="G370" s="170" t="n">
        <v>11685</v>
      </c>
      <c r="H370" s="170" t="n">
        <v>11685</v>
      </c>
      <c r="I370" s="170" t="n">
        <v>11685</v>
      </c>
      <c r="J370" s="183" t="n">
        <f aca="false">ROUND(+I370*1.0425,0)</f>
        <v>12182</v>
      </c>
      <c r="K370" s="184" t="n">
        <f aca="false">+J370</f>
        <v>12182</v>
      </c>
      <c r="L370" s="184" t="n">
        <f aca="false">+K370</f>
        <v>12182</v>
      </c>
      <c r="M370" s="184" t="n">
        <f aca="false">+L370</f>
        <v>12182</v>
      </c>
      <c r="N370" s="184" t="n">
        <f aca="false">+M370</f>
        <v>12182</v>
      </c>
      <c r="O370" s="184" t="n">
        <f aca="false">+N370</f>
        <v>12182</v>
      </c>
      <c r="P370" s="184" t="n">
        <f aca="false">+O370</f>
        <v>12182</v>
      </c>
      <c r="Q370" s="184" t="n">
        <f aca="false">+P370</f>
        <v>12182</v>
      </c>
      <c r="R370" s="139" t="n">
        <f aca="false">SUM(F370:Q370)</f>
        <v>144196</v>
      </c>
      <c r="S370" s="120" t="n">
        <f aca="false">R370*1.04</f>
        <v>149963.84</v>
      </c>
      <c r="T370" s="120" t="n">
        <f aca="false">S370*1.04</f>
        <v>155962.3936</v>
      </c>
      <c r="U370" s="170"/>
      <c r="V370" s="170" t="n">
        <v>140220</v>
      </c>
      <c r="W370" s="170"/>
      <c r="X370" s="170"/>
      <c r="Y370" s="170"/>
      <c r="Z370" s="170"/>
      <c r="AA370" s="170"/>
      <c r="AB370" s="170"/>
      <c r="AC370" s="170"/>
      <c r="AD370" s="170"/>
      <c r="AE370" s="170"/>
      <c r="AF370" s="170"/>
      <c r="AG370" s="170"/>
      <c r="AH370" s="170"/>
      <c r="AI370" s="170"/>
      <c r="AJ370" s="170"/>
      <c r="AK370" s="170"/>
      <c r="AL370" s="170"/>
      <c r="AM370" s="170"/>
      <c r="AN370" s="170"/>
      <c r="AO370" s="170"/>
      <c r="AP370" s="170"/>
      <c r="AQ370" s="170"/>
      <c r="AR370" s="170"/>
      <c r="AS370" s="170"/>
      <c r="AT370" s="170"/>
      <c r="AU370" s="170"/>
      <c r="AV370" s="170"/>
      <c r="AW370" s="170"/>
      <c r="AX370" s="170"/>
      <c r="AY370" s="170"/>
      <c r="AZ370" s="170"/>
      <c r="BA370" s="170"/>
      <c r="BB370" s="170"/>
      <c r="BC370" s="170"/>
      <c r="BD370" s="170"/>
      <c r="BE370" s="170"/>
      <c r="BF370" s="170"/>
      <c r="BG370" s="170"/>
      <c r="BH370" s="170"/>
      <c r="BI370" s="170"/>
      <c r="BJ370" s="170"/>
      <c r="BK370" s="170"/>
      <c r="BL370" s="170"/>
      <c r="BM370" s="170"/>
      <c r="BN370" s="170"/>
      <c r="BO370" s="170"/>
      <c r="BP370" s="170"/>
      <c r="BQ370" s="170"/>
      <c r="BR370" s="170"/>
      <c r="BS370" s="170"/>
      <c r="BT370" s="170"/>
      <c r="BU370" s="170"/>
      <c r="BV370" s="170"/>
      <c r="BW370" s="170"/>
      <c r="BX370" s="170"/>
      <c r="BY370" s="170"/>
      <c r="BZ370" s="170"/>
      <c r="CA370" s="170"/>
      <c r="CB370" s="170"/>
      <c r="CC370" s="170"/>
      <c r="CD370" s="170"/>
      <c r="CE370" s="170"/>
      <c r="CF370" s="170"/>
      <c r="CG370" s="170"/>
      <c r="CH370" s="170"/>
      <c r="CI370" s="170"/>
      <c r="CJ370" s="170"/>
      <c r="CK370" s="170"/>
      <c r="CL370" s="170"/>
      <c r="CM370" s="170"/>
      <c r="CN370" s="170"/>
      <c r="CO370" s="170"/>
      <c r="CP370" s="170"/>
      <c r="CQ370" s="170"/>
      <c r="CR370" s="170"/>
      <c r="CS370" s="170"/>
      <c r="CT370" s="170"/>
      <c r="CU370" s="170"/>
      <c r="CV370" s="170"/>
      <c r="CW370" s="170"/>
      <c r="CX370" s="170"/>
      <c r="CY370" s="170"/>
      <c r="CZ370" s="170"/>
      <c r="DA370" s="170"/>
      <c r="DB370" s="170"/>
      <c r="DC370" s="170"/>
      <c r="DD370" s="170"/>
      <c r="DE370" s="170"/>
      <c r="DF370" s="170"/>
      <c r="DG370" s="170"/>
      <c r="DH370" s="170"/>
      <c r="DI370" s="170"/>
      <c r="DJ370" s="170"/>
      <c r="DK370" s="170"/>
      <c r="DL370" s="170"/>
      <c r="DM370" s="170"/>
      <c r="DN370" s="170"/>
      <c r="DO370" s="170"/>
      <c r="DP370" s="170"/>
      <c r="DQ370" s="170"/>
      <c r="DR370" s="170"/>
      <c r="DS370" s="170"/>
      <c r="DT370" s="170"/>
      <c r="DU370" s="170"/>
      <c r="DV370" s="170"/>
      <c r="DW370" s="170"/>
      <c r="DX370" s="170"/>
      <c r="DY370" s="170"/>
      <c r="DZ370" s="170"/>
      <c r="EA370" s="170"/>
      <c r="EB370" s="170"/>
      <c r="EC370" s="170"/>
      <c r="ED370" s="170"/>
      <c r="EE370" s="170"/>
      <c r="EF370" s="170"/>
      <c r="EG370" s="170"/>
      <c r="EH370" s="170"/>
      <c r="EI370" s="170"/>
      <c r="EJ370" s="170"/>
      <c r="EK370" s="170"/>
      <c r="EL370" s="170"/>
      <c r="EM370" s="170"/>
      <c r="EN370" s="170"/>
      <c r="EO370" s="170"/>
      <c r="EP370" s="170"/>
      <c r="EQ370" s="170"/>
      <c r="ER370" s="170"/>
      <c r="ES370" s="170"/>
      <c r="ET370" s="170"/>
      <c r="EU370" s="170"/>
      <c r="EV370" s="170"/>
      <c r="EW370" s="170"/>
      <c r="EX370" s="170"/>
      <c r="EY370" s="170"/>
      <c r="EZ370" s="170"/>
      <c r="FA370" s="170"/>
      <c r="FB370" s="170"/>
      <c r="FC370" s="170"/>
      <c r="FD370" s="170"/>
      <c r="FE370" s="170"/>
      <c r="FF370" s="170"/>
      <c r="FG370" s="170"/>
      <c r="FH370" s="170"/>
      <c r="FI370" s="170"/>
      <c r="FJ370" s="170"/>
      <c r="FK370" s="170"/>
      <c r="FL370" s="170"/>
      <c r="FM370" s="170"/>
      <c r="FN370" s="170"/>
      <c r="FO370" s="170"/>
      <c r="FP370" s="170"/>
      <c r="FQ370" s="170"/>
      <c r="FR370" s="170"/>
      <c r="FS370" s="170"/>
      <c r="FT370" s="170"/>
      <c r="FU370" s="170"/>
      <c r="FV370" s="170"/>
      <c r="FW370" s="170"/>
      <c r="FX370" s="170"/>
      <c r="FY370" s="170"/>
      <c r="FZ370" s="170"/>
      <c r="GA370" s="170"/>
      <c r="GB370" s="170"/>
      <c r="GC370" s="170"/>
      <c r="GD370" s="170"/>
      <c r="GE370" s="170"/>
      <c r="GF370" s="170"/>
      <c r="GG370" s="170"/>
      <c r="GH370" s="170"/>
      <c r="GI370" s="170"/>
      <c r="GJ370" s="170"/>
      <c r="GK370" s="170"/>
      <c r="GL370" s="170"/>
      <c r="GM370" s="170"/>
      <c r="GN370" s="170"/>
      <c r="GO370" s="170"/>
      <c r="GP370" s="170"/>
      <c r="GQ370" s="170"/>
      <c r="GR370" s="170"/>
      <c r="GS370" s="170"/>
      <c r="GT370" s="170"/>
      <c r="GU370" s="170"/>
      <c r="GV370" s="170"/>
      <c r="GW370" s="170"/>
      <c r="GX370" s="170"/>
      <c r="GY370" s="170"/>
      <c r="GZ370" s="170"/>
      <c r="HA370" s="170"/>
      <c r="HB370" s="170"/>
      <c r="HC370" s="170"/>
      <c r="HD370" s="170"/>
      <c r="HE370" s="170"/>
      <c r="HF370" s="170"/>
      <c r="HG370" s="170"/>
      <c r="HH370" s="170"/>
      <c r="HI370" s="170"/>
      <c r="HJ370" s="170"/>
      <c r="HK370" s="170"/>
      <c r="HL370" s="170"/>
      <c r="HM370" s="170"/>
      <c r="HN370" s="170"/>
      <c r="HO370" s="170"/>
      <c r="HP370" s="170"/>
      <c r="HQ370" s="170"/>
      <c r="HR370" s="170"/>
      <c r="HS370" s="170"/>
      <c r="HT370" s="170"/>
      <c r="HU370" s="170"/>
      <c r="HV370" s="170"/>
      <c r="HW370" s="170"/>
      <c r="HX370" s="170"/>
      <c r="HY370" s="170"/>
      <c r="HZ370" s="170"/>
      <c r="IA370" s="170"/>
      <c r="IB370" s="170"/>
      <c r="IC370" s="170"/>
      <c r="ID370" s="170"/>
      <c r="IE370" s="170"/>
      <c r="IF370" s="170"/>
      <c r="IG370" s="170"/>
      <c r="IH370" s="170"/>
      <c r="II370" s="170"/>
      <c r="IJ370" s="170"/>
      <c r="IK370" s="170"/>
      <c r="IL370" s="170"/>
      <c r="IM370" s="170"/>
      <c r="IN370" s="170"/>
      <c r="IO370" s="170"/>
      <c r="IP370" s="170"/>
      <c r="IQ370" s="170"/>
      <c r="IR370" s="170"/>
      <c r="IS370" s="170"/>
      <c r="IT370" s="170"/>
      <c r="IU370" s="170"/>
      <c r="IV370" s="170"/>
      <c r="IW370" s="170"/>
    </row>
    <row r="371" customFormat="false" ht="15" hidden="false" customHeight="false" outlineLevel="0" collapsed="false">
      <c r="A371" s="181"/>
      <c r="B371" s="182"/>
      <c r="C371" s="170" t="s">
        <v>253</v>
      </c>
      <c r="D371" s="120" t="n">
        <v>0</v>
      </c>
      <c r="E371" s="120" t="n">
        <v>0</v>
      </c>
      <c r="F371" s="170" t="n">
        <f aca="false">V371/12</f>
        <v>9279.25</v>
      </c>
      <c r="G371" s="170" t="n">
        <v>9279.25</v>
      </c>
      <c r="H371" s="170" t="n">
        <v>9279.25</v>
      </c>
      <c r="I371" s="170" t="n">
        <v>9279.25</v>
      </c>
      <c r="J371" s="183" t="n">
        <f aca="false">ROUND(+I371*1.0425,0)</f>
        <v>9674</v>
      </c>
      <c r="K371" s="184" t="n">
        <f aca="false">+J371</f>
        <v>9674</v>
      </c>
      <c r="L371" s="184" t="n">
        <f aca="false">+K371</f>
        <v>9674</v>
      </c>
      <c r="M371" s="184" t="n">
        <f aca="false">+L371</f>
        <v>9674</v>
      </c>
      <c r="N371" s="184" t="n">
        <f aca="false">+M371</f>
        <v>9674</v>
      </c>
      <c r="O371" s="184" t="n">
        <f aca="false">+N371</f>
        <v>9674</v>
      </c>
      <c r="P371" s="184" t="n">
        <f aca="false">+O371</f>
        <v>9674</v>
      </c>
      <c r="Q371" s="184" t="n">
        <f aca="false">+P371</f>
        <v>9674</v>
      </c>
      <c r="R371" s="139" t="n">
        <f aca="false">SUM(F371:Q371)</f>
        <v>114509</v>
      </c>
      <c r="S371" s="120" t="n">
        <f aca="false">R371*1.04</f>
        <v>119089.36</v>
      </c>
      <c r="T371" s="120" t="n">
        <f aca="false">S371*1.04</f>
        <v>123852.9344</v>
      </c>
      <c r="U371" s="170"/>
      <c r="V371" s="170" t="n">
        <v>111351</v>
      </c>
      <c r="W371" s="170"/>
      <c r="X371" s="170"/>
      <c r="Y371" s="170"/>
      <c r="Z371" s="170"/>
      <c r="AA371" s="170"/>
      <c r="AB371" s="170"/>
      <c r="AC371" s="170"/>
      <c r="AD371" s="170"/>
      <c r="AE371" s="170"/>
      <c r="AF371" s="170"/>
      <c r="AG371" s="170"/>
      <c r="AH371" s="170"/>
      <c r="AI371" s="170"/>
      <c r="AJ371" s="170"/>
      <c r="AK371" s="170"/>
      <c r="AL371" s="170"/>
      <c r="AM371" s="170"/>
      <c r="AN371" s="170"/>
      <c r="AO371" s="170"/>
      <c r="AP371" s="170"/>
      <c r="AQ371" s="170"/>
      <c r="AR371" s="170"/>
      <c r="AS371" s="170"/>
      <c r="AT371" s="170"/>
      <c r="AU371" s="170"/>
      <c r="AV371" s="170"/>
      <c r="AW371" s="170"/>
      <c r="AX371" s="170"/>
      <c r="AY371" s="170"/>
      <c r="AZ371" s="170"/>
      <c r="BA371" s="170"/>
      <c r="BB371" s="170"/>
      <c r="BC371" s="170"/>
      <c r="BD371" s="170"/>
      <c r="BE371" s="170"/>
      <c r="BF371" s="170"/>
      <c r="BG371" s="170"/>
      <c r="BH371" s="170"/>
      <c r="BI371" s="170"/>
      <c r="BJ371" s="170"/>
      <c r="BK371" s="170"/>
      <c r="BL371" s="170"/>
      <c r="BM371" s="170"/>
      <c r="BN371" s="170"/>
      <c r="BO371" s="170"/>
      <c r="BP371" s="170"/>
      <c r="BQ371" s="170"/>
      <c r="BR371" s="170"/>
      <c r="BS371" s="170"/>
      <c r="BT371" s="170"/>
      <c r="BU371" s="170"/>
      <c r="BV371" s="170"/>
      <c r="BW371" s="170"/>
      <c r="BX371" s="170"/>
      <c r="BY371" s="170"/>
      <c r="BZ371" s="170"/>
      <c r="CA371" s="170"/>
      <c r="CB371" s="170"/>
      <c r="CC371" s="170"/>
      <c r="CD371" s="170"/>
      <c r="CE371" s="170"/>
      <c r="CF371" s="170"/>
      <c r="CG371" s="170"/>
      <c r="CH371" s="170"/>
      <c r="CI371" s="170"/>
      <c r="CJ371" s="170"/>
      <c r="CK371" s="170"/>
      <c r="CL371" s="170"/>
      <c r="CM371" s="170"/>
      <c r="CN371" s="170"/>
      <c r="CO371" s="170"/>
      <c r="CP371" s="170"/>
      <c r="CQ371" s="170"/>
      <c r="CR371" s="170"/>
      <c r="CS371" s="170"/>
      <c r="CT371" s="170"/>
      <c r="CU371" s="170"/>
      <c r="CV371" s="170"/>
      <c r="CW371" s="170"/>
      <c r="CX371" s="170"/>
      <c r="CY371" s="170"/>
      <c r="CZ371" s="170"/>
      <c r="DA371" s="170"/>
      <c r="DB371" s="170"/>
      <c r="DC371" s="170"/>
      <c r="DD371" s="170"/>
      <c r="DE371" s="170"/>
      <c r="DF371" s="170"/>
      <c r="DG371" s="170"/>
      <c r="DH371" s="170"/>
      <c r="DI371" s="170"/>
      <c r="DJ371" s="170"/>
      <c r="DK371" s="170"/>
      <c r="DL371" s="170"/>
      <c r="DM371" s="170"/>
      <c r="DN371" s="170"/>
      <c r="DO371" s="170"/>
      <c r="DP371" s="170"/>
      <c r="DQ371" s="170"/>
      <c r="DR371" s="170"/>
      <c r="DS371" s="170"/>
      <c r="DT371" s="170"/>
      <c r="DU371" s="170"/>
      <c r="DV371" s="170"/>
      <c r="DW371" s="170"/>
      <c r="DX371" s="170"/>
      <c r="DY371" s="170"/>
      <c r="DZ371" s="170"/>
      <c r="EA371" s="170"/>
      <c r="EB371" s="170"/>
      <c r="EC371" s="170"/>
      <c r="ED371" s="170"/>
      <c r="EE371" s="170"/>
      <c r="EF371" s="170"/>
      <c r="EG371" s="170"/>
      <c r="EH371" s="170"/>
      <c r="EI371" s="170"/>
      <c r="EJ371" s="170"/>
      <c r="EK371" s="170"/>
      <c r="EL371" s="170"/>
      <c r="EM371" s="170"/>
      <c r="EN371" s="170"/>
      <c r="EO371" s="170"/>
      <c r="EP371" s="170"/>
      <c r="EQ371" s="170"/>
      <c r="ER371" s="170"/>
      <c r="ES371" s="170"/>
      <c r="ET371" s="170"/>
      <c r="EU371" s="170"/>
      <c r="EV371" s="170"/>
      <c r="EW371" s="170"/>
      <c r="EX371" s="170"/>
      <c r="EY371" s="170"/>
      <c r="EZ371" s="170"/>
      <c r="FA371" s="170"/>
      <c r="FB371" s="170"/>
      <c r="FC371" s="170"/>
      <c r="FD371" s="170"/>
      <c r="FE371" s="170"/>
      <c r="FF371" s="170"/>
      <c r="FG371" s="170"/>
      <c r="FH371" s="170"/>
      <c r="FI371" s="170"/>
      <c r="FJ371" s="170"/>
      <c r="FK371" s="170"/>
      <c r="FL371" s="170"/>
      <c r="FM371" s="170"/>
      <c r="FN371" s="170"/>
      <c r="FO371" s="170"/>
      <c r="FP371" s="170"/>
      <c r="FQ371" s="170"/>
      <c r="FR371" s="170"/>
      <c r="FS371" s="170"/>
      <c r="FT371" s="170"/>
      <c r="FU371" s="170"/>
      <c r="FV371" s="170"/>
      <c r="FW371" s="170"/>
      <c r="FX371" s="170"/>
      <c r="FY371" s="170"/>
      <c r="FZ371" s="170"/>
      <c r="GA371" s="170"/>
      <c r="GB371" s="170"/>
      <c r="GC371" s="170"/>
      <c r="GD371" s="170"/>
      <c r="GE371" s="170"/>
      <c r="GF371" s="170"/>
      <c r="GG371" s="170"/>
      <c r="GH371" s="170"/>
      <c r="GI371" s="170"/>
      <c r="GJ371" s="170"/>
      <c r="GK371" s="170"/>
      <c r="GL371" s="170"/>
      <c r="GM371" s="170"/>
      <c r="GN371" s="170"/>
      <c r="GO371" s="170"/>
      <c r="GP371" s="170"/>
      <c r="GQ371" s="170"/>
      <c r="GR371" s="170"/>
      <c r="GS371" s="170"/>
      <c r="GT371" s="170"/>
      <c r="GU371" s="170"/>
      <c r="GV371" s="170"/>
      <c r="GW371" s="170"/>
      <c r="GX371" s="170"/>
      <c r="GY371" s="170"/>
      <c r="GZ371" s="170"/>
      <c r="HA371" s="170"/>
      <c r="HB371" s="170"/>
      <c r="HC371" s="170"/>
      <c r="HD371" s="170"/>
      <c r="HE371" s="170"/>
      <c r="HF371" s="170"/>
      <c r="HG371" s="170"/>
      <c r="HH371" s="170"/>
      <c r="HI371" s="170"/>
      <c r="HJ371" s="170"/>
      <c r="HK371" s="170"/>
      <c r="HL371" s="170"/>
      <c r="HM371" s="170"/>
      <c r="HN371" s="170"/>
      <c r="HO371" s="170"/>
      <c r="HP371" s="170"/>
      <c r="HQ371" s="170"/>
      <c r="HR371" s="170"/>
      <c r="HS371" s="170"/>
      <c r="HT371" s="170"/>
      <c r="HU371" s="170"/>
      <c r="HV371" s="170"/>
      <c r="HW371" s="170"/>
      <c r="HX371" s="170"/>
      <c r="HY371" s="170"/>
      <c r="HZ371" s="170"/>
      <c r="IA371" s="170"/>
      <c r="IB371" s="170"/>
      <c r="IC371" s="170"/>
      <c r="ID371" s="170"/>
      <c r="IE371" s="170"/>
      <c r="IF371" s="170"/>
      <c r="IG371" s="170"/>
      <c r="IH371" s="170"/>
      <c r="II371" s="170"/>
      <c r="IJ371" s="170"/>
      <c r="IK371" s="170"/>
      <c r="IL371" s="170"/>
      <c r="IM371" s="170"/>
      <c r="IN371" s="170"/>
      <c r="IO371" s="170"/>
      <c r="IP371" s="170"/>
      <c r="IQ371" s="170"/>
      <c r="IR371" s="170"/>
      <c r="IS371" s="170"/>
      <c r="IT371" s="170"/>
      <c r="IU371" s="170"/>
      <c r="IV371" s="170"/>
      <c r="IW371" s="170"/>
    </row>
    <row r="372" customFormat="false" ht="15" hidden="false" customHeight="false" outlineLevel="0" collapsed="false">
      <c r="A372" s="181"/>
      <c r="B372" s="182"/>
      <c r="C372" s="170" t="s">
        <v>254</v>
      </c>
      <c r="D372" s="120" t="n">
        <v>0</v>
      </c>
      <c r="E372" s="120" t="n">
        <v>0</v>
      </c>
      <c r="F372" s="170" t="n">
        <f aca="false">V372/12</f>
        <v>9279.25</v>
      </c>
      <c r="G372" s="170" t="n">
        <v>9279.25</v>
      </c>
      <c r="H372" s="170" t="n">
        <v>9279.25</v>
      </c>
      <c r="I372" s="170" t="n">
        <v>9279.25</v>
      </c>
      <c r="J372" s="183" t="n">
        <f aca="false">ROUND(+I372*1.0425,0)</f>
        <v>9674</v>
      </c>
      <c r="K372" s="184" t="n">
        <f aca="false">+J372</f>
        <v>9674</v>
      </c>
      <c r="L372" s="184" t="n">
        <f aca="false">+K372</f>
        <v>9674</v>
      </c>
      <c r="M372" s="184" t="n">
        <f aca="false">+L372</f>
        <v>9674</v>
      </c>
      <c r="N372" s="184" t="n">
        <f aca="false">+M372</f>
        <v>9674</v>
      </c>
      <c r="O372" s="184" t="n">
        <f aca="false">+N372</f>
        <v>9674</v>
      </c>
      <c r="P372" s="184" t="n">
        <f aca="false">+O372</f>
        <v>9674</v>
      </c>
      <c r="Q372" s="184" t="n">
        <f aca="false">+P372</f>
        <v>9674</v>
      </c>
      <c r="R372" s="139" t="n">
        <f aca="false">SUM(F372:Q372)</f>
        <v>114509</v>
      </c>
      <c r="S372" s="120" t="n">
        <f aca="false">R372*1.04</f>
        <v>119089.36</v>
      </c>
      <c r="T372" s="120" t="n">
        <f aca="false">S372*1.04</f>
        <v>123852.9344</v>
      </c>
      <c r="U372" s="170"/>
      <c r="V372" s="170" t="n">
        <v>111351</v>
      </c>
      <c r="W372" s="170"/>
      <c r="X372" s="170"/>
      <c r="Y372" s="170"/>
      <c r="Z372" s="170"/>
      <c r="AA372" s="170"/>
      <c r="AB372" s="170"/>
      <c r="AC372" s="170"/>
      <c r="AD372" s="170"/>
      <c r="AE372" s="170"/>
      <c r="AF372" s="170"/>
      <c r="AG372" s="170"/>
      <c r="AH372" s="170"/>
      <c r="AI372" s="170"/>
      <c r="AJ372" s="170"/>
      <c r="AK372" s="170"/>
      <c r="AL372" s="170"/>
      <c r="AM372" s="170"/>
      <c r="AN372" s="170"/>
      <c r="AO372" s="170"/>
      <c r="AP372" s="170"/>
      <c r="AQ372" s="170"/>
      <c r="AR372" s="170"/>
      <c r="AS372" s="170"/>
      <c r="AT372" s="170"/>
      <c r="AU372" s="170"/>
      <c r="AV372" s="170"/>
      <c r="AW372" s="170"/>
      <c r="AX372" s="170"/>
      <c r="AY372" s="170"/>
      <c r="AZ372" s="170"/>
      <c r="BA372" s="170"/>
      <c r="BB372" s="170"/>
      <c r="BC372" s="170"/>
      <c r="BD372" s="170"/>
      <c r="BE372" s="170"/>
      <c r="BF372" s="170"/>
      <c r="BG372" s="170"/>
      <c r="BH372" s="170"/>
      <c r="BI372" s="170"/>
      <c r="BJ372" s="170"/>
      <c r="BK372" s="170"/>
      <c r="BL372" s="170"/>
      <c r="BM372" s="170"/>
      <c r="BN372" s="170"/>
      <c r="BO372" s="170"/>
      <c r="BP372" s="170"/>
      <c r="BQ372" s="170"/>
      <c r="BR372" s="170"/>
      <c r="BS372" s="170"/>
      <c r="BT372" s="170"/>
      <c r="BU372" s="170"/>
      <c r="BV372" s="170"/>
      <c r="BW372" s="170"/>
      <c r="BX372" s="170"/>
      <c r="BY372" s="170"/>
      <c r="BZ372" s="170"/>
      <c r="CA372" s="170"/>
      <c r="CB372" s="170"/>
      <c r="CC372" s="170"/>
      <c r="CD372" s="170"/>
      <c r="CE372" s="170"/>
      <c r="CF372" s="170"/>
      <c r="CG372" s="170"/>
      <c r="CH372" s="170"/>
      <c r="CI372" s="170"/>
      <c r="CJ372" s="170"/>
      <c r="CK372" s="170"/>
      <c r="CL372" s="170"/>
      <c r="CM372" s="170"/>
      <c r="CN372" s="170"/>
      <c r="CO372" s="170"/>
      <c r="CP372" s="170"/>
      <c r="CQ372" s="170"/>
      <c r="CR372" s="170"/>
      <c r="CS372" s="170"/>
      <c r="CT372" s="170"/>
      <c r="CU372" s="170"/>
      <c r="CV372" s="170"/>
      <c r="CW372" s="170"/>
      <c r="CX372" s="170"/>
      <c r="CY372" s="170"/>
      <c r="CZ372" s="170"/>
      <c r="DA372" s="170"/>
      <c r="DB372" s="170"/>
      <c r="DC372" s="170"/>
      <c r="DD372" s="170"/>
      <c r="DE372" s="170"/>
      <c r="DF372" s="170"/>
      <c r="DG372" s="170"/>
      <c r="DH372" s="170"/>
      <c r="DI372" s="170"/>
      <c r="DJ372" s="170"/>
      <c r="DK372" s="170"/>
      <c r="DL372" s="170"/>
      <c r="DM372" s="170"/>
      <c r="DN372" s="170"/>
      <c r="DO372" s="170"/>
      <c r="DP372" s="170"/>
      <c r="DQ372" s="170"/>
      <c r="DR372" s="170"/>
      <c r="DS372" s="170"/>
      <c r="DT372" s="170"/>
      <c r="DU372" s="170"/>
      <c r="DV372" s="170"/>
      <c r="DW372" s="170"/>
      <c r="DX372" s="170"/>
      <c r="DY372" s="170"/>
      <c r="DZ372" s="170"/>
      <c r="EA372" s="170"/>
      <c r="EB372" s="170"/>
      <c r="EC372" s="170"/>
      <c r="ED372" s="170"/>
      <c r="EE372" s="170"/>
      <c r="EF372" s="170"/>
      <c r="EG372" s="170"/>
      <c r="EH372" s="170"/>
      <c r="EI372" s="170"/>
      <c r="EJ372" s="170"/>
      <c r="EK372" s="170"/>
      <c r="EL372" s="170"/>
      <c r="EM372" s="170"/>
      <c r="EN372" s="170"/>
      <c r="EO372" s="170"/>
      <c r="EP372" s="170"/>
      <c r="EQ372" s="170"/>
      <c r="ER372" s="170"/>
      <c r="ES372" s="170"/>
      <c r="ET372" s="170"/>
      <c r="EU372" s="170"/>
      <c r="EV372" s="170"/>
      <c r="EW372" s="170"/>
      <c r="EX372" s="170"/>
      <c r="EY372" s="170"/>
      <c r="EZ372" s="170"/>
      <c r="FA372" s="170"/>
      <c r="FB372" s="170"/>
      <c r="FC372" s="170"/>
      <c r="FD372" s="170"/>
      <c r="FE372" s="170"/>
      <c r="FF372" s="170"/>
      <c r="FG372" s="170"/>
      <c r="FH372" s="170"/>
      <c r="FI372" s="170"/>
      <c r="FJ372" s="170"/>
      <c r="FK372" s="170"/>
      <c r="FL372" s="170"/>
      <c r="FM372" s="170"/>
      <c r="FN372" s="170"/>
      <c r="FO372" s="170"/>
      <c r="FP372" s="170"/>
      <c r="FQ372" s="170"/>
      <c r="FR372" s="170"/>
      <c r="FS372" s="170"/>
      <c r="FT372" s="170"/>
      <c r="FU372" s="170"/>
      <c r="FV372" s="170"/>
      <c r="FW372" s="170"/>
      <c r="FX372" s="170"/>
      <c r="FY372" s="170"/>
      <c r="FZ372" s="170"/>
      <c r="GA372" s="170"/>
      <c r="GB372" s="170"/>
      <c r="GC372" s="170"/>
      <c r="GD372" s="170"/>
      <c r="GE372" s="170"/>
      <c r="GF372" s="170"/>
      <c r="GG372" s="170"/>
      <c r="GH372" s="170"/>
      <c r="GI372" s="170"/>
      <c r="GJ372" s="170"/>
      <c r="GK372" s="170"/>
      <c r="GL372" s="170"/>
      <c r="GM372" s="170"/>
      <c r="GN372" s="170"/>
      <c r="GO372" s="170"/>
      <c r="GP372" s="170"/>
      <c r="GQ372" s="170"/>
      <c r="GR372" s="170"/>
      <c r="GS372" s="170"/>
      <c r="GT372" s="170"/>
      <c r="GU372" s="170"/>
      <c r="GV372" s="170"/>
      <c r="GW372" s="170"/>
      <c r="GX372" s="170"/>
      <c r="GY372" s="170"/>
      <c r="GZ372" s="170"/>
      <c r="HA372" s="170"/>
      <c r="HB372" s="170"/>
      <c r="HC372" s="170"/>
      <c r="HD372" s="170"/>
      <c r="HE372" s="170"/>
      <c r="HF372" s="170"/>
      <c r="HG372" s="170"/>
      <c r="HH372" s="170"/>
      <c r="HI372" s="170"/>
      <c r="HJ372" s="170"/>
      <c r="HK372" s="170"/>
      <c r="HL372" s="170"/>
      <c r="HM372" s="170"/>
      <c r="HN372" s="170"/>
      <c r="HO372" s="170"/>
      <c r="HP372" s="170"/>
      <c r="HQ372" s="170"/>
      <c r="HR372" s="170"/>
      <c r="HS372" s="170"/>
      <c r="HT372" s="170"/>
      <c r="HU372" s="170"/>
      <c r="HV372" s="170"/>
      <c r="HW372" s="170"/>
      <c r="HX372" s="170"/>
      <c r="HY372" s="170"/>
      <c r="HZ372" s="170"/>
      <c r="IA372" s="170"/>
      <c r="IB372" s="170"/>
      <c r="IC372" s="170"/>
      <c r="ID372" s="170"/>
      <c r="IE372" s="170"/>
      <c r="IF372" s="170"/>
      <c r="IG372" s="170"/>
      <c r="IH372" s="170"/>
      <c r="II372" s="170"/>
      <c r="IJ372" s="170"/>
      <c r="IK372" s="170"/>
      <c r="IL372" s="170"/>
      <c r="IM372" s="170"/>
      <c r="IN372" s="170"/>
      <c r="IO372" s="170"/>
      <c r="IP372" s="170"/>
      <c r="IQ372" s="170"/>
      <c r="IR372" s="170"/>
      <c r="IS372" s="170"/>
      <c r="IT372" s="170"/>
      <c r="IU372" s="170"/>
      <c r="IV372" s="170"/>
      <c r="IW372" s="170"/>
    </row>
    <row r="373" customFormat="false" ht="15" hidden="false" customHeight="false" outlineLevel="0" collapsed="false">
      <c r="A373" s="181"/>
      <c r="B373" s="182"/>
      <c r="C373" s="170" t="s">
        <v>255</v>
      </c>
      <c r="D373" s="120" t="n">
        <v>0</v>
      </c>
      <c r="E373" s="120" t="n">
        <v>0</v>
      </c>
      <c r="F373" s="170" t="n">
        <f aca="false">V373/12</f>
        <v>9279.25</v>
      </c>
      <c r="G373" s="170" t="n">
        <v>9279.25</v>
      </c>
      <c r="H373" s="170" t="n">
        <v>9279.25</v>
      </c>
      <c r="I373" s="170" t="n">
        <v>9279.25</v>
      </c>
      <c r="J373" s="183" t="n">
        <f aca="false">ROUND(+I373*1.0425,0)</f>
        <v>9674</v>
      </c>
      <c r="K373" s="184" t="n">
        <f aca="false">+J373</f>
        <v>9674</v>
      </c>
      <c r="L373" s="184" t="n">
        <f aca="false">+K373</f>
        <v>9674</v>
      </c>
      <c r="M373" s="184" t="n">
        <f aca="false">+L373</f>
        <v>9674</v>
      </c>
      <c r="N373" s="184" t="n">
        <f aca="false">+M373</f>
        <v>9674</v>
      </c>
      <c r="O373" s="184" t="n">
        <f aca="false">+N373</f>
        <v>9674</v>
      </c>
      <c r="P373" s="184" t="n">
        <f aca="false">+O373</f>
        <v>9674</v>
      </c>
      <c r="Q373" s="184" t="n">
        <f aca="false">+P373</f>
        <v>9674</v>
      </c>
      <c r="R373" s="139" t="n">
        <f aca="false">SUM(F373:Q373)</f>
        <v>114509</v>
      </c>
      <c r="S373" s="120" t="n">
        <f aca="false">R373*1.04</f>
        <v>119089.36</v>
      </c>
      <c r="T373" s="120" t="n">
        <f aca="false">S373*1.04</f>
        <v>123852.9344</v>
      </c>
      <c r="U373" s="170"/>
      <c r="V373" s="170" t="n">
        <v>111351</v>
      </c>
      <c r="W373" s="170"/>
      <c r="X373" s="170"/>
      <c r="Y373" s="170"/>
      <c r="Z373" s="170"/>
      <c r="AA373" s="170"/>
      <c r="AB373" s="170"/>
      <c r="AC373" s="170"/>
      <c r="AD373" s="170"/>
      <c r="AE373" s="170"/>
      <c r="AF373" s="170"/>
      <c r="AG373" s="170"/>
      <c r="AH373" s="170"/>
      <c r="AI373" s="170"/>
      <c r="AJ373" s="170"/>
      <c r="AK373" s="170"/>
      <c r="AL373" s="170"/>
      <c r="AM373" s="170"/>
      <c r="AN373" s="170"/>
      <c r="AO373" s="170"/>
      <c r="AP373" s="170"/>
      <c r="AQ373" s="170"/>
      <c r="AR373" s="170"/>
      <c r="AS373" s="170"/>
      <c r="AT373" s="170"/>
      <c r="AU373" s="170"/>
      <c r="AV373" s="170"/>
      <c r="AW373" s="170"/>
      <c r="AX373" s="170"/>
      <c r="AY373" s="170"/>
      <c r="AZ373" s="170"/>
      <c r="BA373" s="170"/>
      <c r="BB373" s="170"/>
      <c r="BC373" s="170"/>
      <c r="BD373" s="170"/>
      <c r="BE373" s="170"/>
      <c r="BF373" s="170"/>
      <c r="BG373" s="170"/>
      <c r="BH373" s="170"/>
      <c r="BI373" s="170"/>
      <c r="BJ373" s="170"/>
      <c r="BK373" s="170"/>
      <c r="BL373" s="170"/>
      <c r="BM373" s="170"/>
      <c r="BN373" s="170"/>
      <c r="BO373" s="170"/>
      <c r="BP373" s="170"/>
      <c r="BQ373" s="170"/>
      <c r="BR373" s="170"/>
      <c r="BS373" s="170"/>
      <c r="BT373" s="170"/>
      <c r="BU373" s="170"/>
      <c r="BV373" s="170"/>
      <c r="BW373" s="170"/>
      <c r="BX373" s="170"/>
      <c r="BY373" s="170"/>
      <c r="BZ373" s="170"/>
      <c r="CA373" s="170"/>
      <c r="CB373" s="170"/>
      <c r="CC373" s="170"/>
      <c r="CD373" s="170"/>
      <c r="CE373" s="170"/>
      <c r="CF373" s="170"/>
      <c r="CG373" s="170"/>
      <c r="CH373" s="170"/>
      <c r="CI373" s="170"/>
      <c r="CJ373" s="170"/>
      <c r="CK373" s="170"/>
      <c r="CL373" s="170"/>
      <c r="CM373" s="170"/>
      <c r="CN373" s="170"/>
      <c r="CO373" s="170"/>
      <c r="CP373" s="170"/>
      <c r="CQ373" s="170"/>
      <c r="CR373" s="170"/>
      <c r="CS373" s="170"/>
      <c r="CT373" s="170"/>
      <c r="CU373" s="170"/>
      <c r="CV373" s="170"/>
      <c r="CW373" s="170"/>
      <c r="CX373" s="170"/>
      <c r="CY373" s="170"/>
      <c r="CZ373" s="170"/>
      <c r="DA373" s="170"/>
      <c r="DB373" s="170"/>
      <c r="DC373" s="170"/>
      <c r="DD373" s="170"/>
      <c r="DE373" s="170"/>
      <c r="DF373" s="170"/>
      <c r="DG373" s="170"/>
      <c r="DH373" s="170"/>
      <c r="DI373" s="170"/>
      <c r="DJ373" s="170"/>
      <c r="DK373" s="170"/>
      <c r="DL373" s="170"/>
      <c r="DM373" s="170"/>
      <c r="DN373" s="170"/>
      <c r="DO373" s="170"/>
      <c r="DP373" s="170"/>
      <c r="DQ373" s="170"/>
      <c r="DR373" s="170"/>
      <c r="DS373" s="170"/>
      <c r="DT373" s="170"/>
      <c r="DU373" s="170"/>
      <c r="DV373" s="170"/>
      <c r="DW373" s="170"/>
      <c r="DX373" s="170"/>
      <c r="DY373" s="170"/>
      <c r="DZ373" s="170"/>
      <c r="EA373" s="170"/>
      <c r="EB373" s="170"/>
      <c r="EC373" s="170"/>
      <c r="ED373" s="170"/>
      <c r="EE373" s="170"/>
      <c r="EF373" s="170"/>
      <c r="EG373" s="170"/>
      <c r="EH373" s="170"/>
      <c r="EI373" s="170"/>
      <c r="EJ373" s="170"/>
      <c r="EK373" s="170"/>
      <c r="EL373" s="170"/>
      <c r="EM373" s="170"/>
      <c r="EN373" s="170"/>
      <c r="EO373" s="170"/>
      <c r="EP373" s="170"/>
      <c r="EQ373" s="170"/>
      <c r="ER373" s="170"/>
      <c r="ES373" s="170"/>
      <c r="ET373" s="170"/>
      <c r="EU373" s="170"/>
      <c r="EV373" s="170"/>
      <c r="EW373" s="170"/>
      <c r="EX373" s="170"/>
      <c r="EY373" s="170"/>
      <c r="EZ373" s="170"/>
      <c r="FA373" s="170"/>
      <c r="FB373" s="170"/>
      <c r="FC373" s="170"/>
      <c r="FD373" s="170"/>
      <c r="FE373" s="170"/>
      <c r="FF373" s="170"/>
      <c r="FG373" s="170"/>
      <c r="FH373" s="170"/>
      <c r="FI373" s="170"/>
      <c r="FJ373" s="170"/>
      <c r="FK373" s="170"/>
      <c r="FL373" s="170"/>
      <c r="FM373" s="170"/>
      <c r="FN373" s="170"/>
      <c r="FO373" s="170"/>
      <c r="FP373" s="170"/>
      <c r="FQ373" s="170"/>
      <c r="FR373" s="170"/>
      <c r="FS373" s="170"/>
      <c r="FT373" s="170"/>
      <c r="FU373" s="170"/>
      <c r="FV373" s="170"/>
      <c r="FW373" s="170"/>
      <c r="FX373" s="170"/>
      <c r="FY373" s="170"/>
      <c r="FZ373" s="170"/>
      <c r="GA373" s="170"/>
      <c r="GB373" s="170"/>
      <c r="GC373" s="170"/>
      <c r="GD373" s="170"/>
      <c r="GE373" s="170"/>
      <c r="GF373" s="170"/>
      <c r="GG373" s="170"/>
      <c r="GH373" s="170"/>
      <c r="GI373" s="170"/>
      <c r="GJ373" s="170"/>
      <c r="GK373" s="170"/>
      <c r="GL373" s="170"/>
      <c r="GM373" s="170"/>
      <c r="GN373" s="170"/>
      <c r="GO373" s="170"/>
      <c r="GP373" s="170"/>
      <c r="GQ373" s="170"/>
      <c r="GR373" s="170"/>
      <c r="GS373" s="170"/>
      <c r="GT373" s="170"/>
      <c r="GU373" s="170"/>
      <c r="GV373" s="170"/>
      <c r="GW373" s="170"/>
      <c r="GX373" s="170"/>
      <c r="GY373" s="170"/>
      <c r="GZ373" s="170"/>
      <c r="HA373" s="170"/>
      <c r="HB373" s="170"/>
      <c r="HC373" s="170"/>
      <c r="HD373" s="170"/>
      <c r="HE373" s="170"/>
      <c r="HF373" s="170"/>
      <c r="HG373" s="170"/>
      <c r="HH373" s="170"/>
      <c r="HI373" s="170"/>
      <c r="HJ373" s="170"/>
      <c r="HK373" s="170"/>
      <c r="HL373" s="170"/>
      <c r="HM373" s="170"/>
      <c r="HN373" s="170"/>
      <c r="HO373" s="170"/>
      <c r="HP373" s="170"/>
      <c r="HQ373" s="170"/>
      <c r="HR373" s="170"/>
      <c r="HS373" s="170"/>
      <c r="HT373" s="170"/>
      <c r="HU373" s="170"/>
      <c r="HV373" s="170"/>
      <c r="HW373" s="170"/>
      <c r="HX373" s="170"/>
      <c r="HY373" s="170"/>
      <c r="HZ373" s="170"/>
      <c r="IA373" s="170"/>
      <c r="IB373" s="170"/>
      <c r="IC373" s="170"/>
      <c r="ID373" s="170"/>
      <c r="IE373" s="170"/>
      <c r="IF373" s="170"/>
      <c r="IG373" s="170"/>
      <c r="IH373" s="170"/>
      <c r="II373" s="170"/>
      <c r="IJ373" s="170"/>
      <c r="IK373" s="170"/>
      <c r="IL373" s="170"/>
      <c r="IM373" s="170"/>
      <c r="IN373" s="170"/>
      <c r="IO373" s="170"/>
      <c r="IP373" s="170"/>
      <c r="IQ373" s="170"/>
      <c r="IR373" s="170"/>
      <c r="IS373" s="170"/>
      <c r="IT373" s="170"/>
      <c r="IU373" s="170"/>
      <c r="IV373" s="170"/>
      <c r="IW373" s="170"/>
    </row>
    <row r="374" customFormat="false" ht="15" hidden="false" customHeight="false" outlineLevel="0" collapsed="false">
      <c r="A374" s="181"/>
      <c r="B374" s="182"/>
      <c r="C374" s="170" t="s">
        <v>256</v>
      </c>
      <c r="D374" s="120" t="n">
        <v>0</v>
      </c>
      <c r="E374" s="120" t="n">
        <v>0</v>
      </c>
      <c r="F374" s="170" t="n">
        <f aca="false">V374/12</f>
        <v>9279.25</v>
      </c>
      <c r="G374" s="170" t="n">
        <v>9279.25</v>
      </c>
      <c r="H374" s="170" t="n">
        <v>9279.25</v>
      </c>
      <c r="I374" s="170" t="n">
        <v>9279.25</v>
      </c>
      <c r="J374" s="183" t="n">
        <f aca="false">ROUND(+I374*1.0425,0)</f>
        <v>9674</v>
      </c>
      <c r="K374" s="184" t="n">
        <f aca="false">+J374</f>
        <v>9674</v>
      </c>
      <c r="L374" s="184" t="n">
        <f aca="false">+K374</f>
        <v>9674</v>
      </c>
      <c r="M374" s="184" t="n">
        <f aca="false">+L374</f>
        <v>9674</v>
      </c>
      <c r="N374" s="184" t="n">
        <f aca="false">+M374</f>
        <v>9674</v>
      </c>
      <c r="O374" s="184" t="n">
        <f aca="false">+N374</f>
        <v>9674</v>
      </c>
      <c r="P374" s="184" t="n">
        <f aca="false">+O374</f>
        <v>9674</v>
      </c>
      <c r="Q374" s="184" t="n">
        <f aca="false">+P374</f>
        <v>9674</v>
      </c>
      <c r="R374" s="139" t="n">
        <f aca="false">SUM(F374:Q374)</f>
        <v>114509</v>
      </c>
      <c r="S374" s="120" t="n">
        <f aca="false">R374*1.04</f>
        <v>119089.36</v>
      </c>
      <c r="T374" s="120" t="n">
        <f aca="false">S374*1.04</f>
        <v>123852.9344</v>
      </c>
      <c r="U374" s="170"/>
      <c r="V374" s="170" t="n">
        <v>111351</v>
      </c>
      <c r="W374" s="170"/>
      <c r="X374" s="170"/>
      <c r="Y374" s="170"/>
      <c r="Z374" s="170"/>
      <c r="AA374" s="170"/>
      <c r="AB374" s="170"/>
      <c r="AC374" s="170"/>
      <c r="AD374" s="170"/>
      <c r="AE374" s="170"/>
      <c r="AF374" s="170"/>
      <c r="AG374" s="170"/>
      <c r="AH374" s="170"/>
      <c r="AI374" s="170"/>
      <c r="AJ374" s="170"/>
      <c r="AK374" s="170"/>
      <c r="AL374" s="170"/>
      <c r="AM374" s="170"/>
      <c r="AN374" s="170"/>
      <c r="AO374" s="170"/>
      <c r="AP374" s="170"/>
      <c r="AQ374" s="170"/>
      <c r="AR374" s="170"/>
      <c r="AS374" s="170"/>
      <c r="AT374" s="170"/>
      <c r="AU374" s="170"/>
      <c r="AV374" s="170"/>
      <c r="AW374" s="170"/>
      <c r="AX374" s="170"/>
      <c r="AY374" s="170"/>
      <c r="AZ374" s="170"/>
      <c r="BA374" s="170"/>
      <c r="BB374" s="170"/>
      <c r="BC374" s="170"/>
      <c r="BD374" s="170"/>
      <c r="BE374" s="170"/>
      <c r="BF374" s="170"/>
      <c r="BG374" s="170"/>
      <c r="BH374" s="170"/>
      <c r="BI374" s="170"/>
      <c r="BJ374" s="170"/>
      <c r="BK374" s="170"/>
      <c r="BL374" s="170"/>
      <c r="BM374" s="170"/>
      <c r="BN374" s="170"/>
      <c r="BO374" s="170"/>
      <c r="BP374" s="170"/>
      <c r="BQ374" s="170"/>
      <c r="BR374" s="170"/>
      <c r="BS374" s="170"/>
      <c r="BT374" s="170"/>
      <c r="BU374" s="170"/>
      <c r="BV374" s="170"/>
      <c r="BW374" s="170"/>
      <c r="BX374" s="170"/>
      <c r="BY374" s="170"/>
      <c r="BZ374" s="170"/>
      <c r="CA374" s="170"/>
      <c r="CB374" s="170"/>
      <c r="CC374" s="170"/>
      <c r="CD374" s="170"/>
      <c r="CE374" s="170"/>
      <c r="CF374" s="170"/>
      <c r="CG374" s="170"/>
      <c r="CH374" s="170"/>
      <c r="CI374" s="170"/>
      <c r="CJ374" s="170"/>
      <c r="CK374" s="170"/>
      <c r="CL374" s="170"/>
      <c r="CM374" s="170"/>
      <c r="CN374" s="170"/>
      <c r="CO374" s="170"/>
      <c r="CP374" s="170"/>
      <c r="CQ374" s="170"/>
      <c r="CR374" s="170"/>
      <c r="CS374" s="170"/>
      <c r="CT374" s="170"/>
      <c r="CU374" s="170"/>
      <c r="CV374" s="170"/>
      <c r="CW374" s="170"/>
      <c r="CX374" s="170"/>
      <c r="CY374" s="170"/>
      <c r="CZ374" s="170"/>
      <c r="DA374" s="170"/>
      <c r="DB374" s="170"/>
      <c r="DC374" s="170"/>
      <c r="DD374" s="170"/>
      <c r="DE374" s="170"/>
      <c r="DF374" s="170"/>
      <c r="DG374" s="170"/>
      <c r="DH374" s="170"/>
      <c r="DI374" s="170"/>
      <c r="DJ374" s="170"/>
      <c r="DK374" s="170"/>
      <c r="DL374" s="170"/>
      <c r="DM374" s="170"/>
      <c r="DN374" s="170"/>
      <c r="DO374" s="170"/>
      <c r="DP374" s="170"/>
      <c r="DQ374" s="170"/>
      <c r="DR374" s="170"/>
      <c r="DS374" s="170"/>
      <c r="DT374" s="170"/>
      <c r="DU374" s="170"/>
      <c r="DV374" s="170"/>
      <c r="DW374" s="170"/>
      <c r="DX374" s="170"/>
      <c r="DY374" s="170"/>
      <c r="DZ374" s="170"/>
      <c r="EA374" s="170"/>
      <c r="EB374" s="170"/>
      <c r="EC374" s="170"/>
      <c r="ED374" s="170"/>
      <c r="EE374" s="170"/>
      <c r="EF374" s="170"/>
      <c r="EG374" s="170"/>
      <c r="EH374" s="170"/>
      <c r="EI374" s="170"/>
      <c r="EJ374" s="170"/>
      <c r="EK374" s="170"/>
      <c r="EL374" s="170"/>
      <c r="EM374" s="170"/>
      <c r="EN374" s="170"/>
      <c r="EO374" s="170"/>
      <c r="EP374" s="170"/>
      <c r="EQ374" s="170"/>
      <c r="ER374" s="170"/>
      <c r="ES374" s="170"/>
      <c r="ET374" s="170"/>
      <c r="EU374" s="170"/>
      <c r="EV374" s="170"/>
      <c r="EW374" s="170"/>
      <c r="EX374" s="170"/>
      <c r="EY374" s="170"/>
      <c r="EZ374" s="170"/>
      <c r="FA374" s="170"/>
      <c r="FB374" s="170"/>
      <c r="FC374" s="170"/>
      <c r="FD374" s="170"/>
      <c r="FE374" s="170"/>
      <c r="FF374" s="170"/>
      <c r="FG374" s="170"/>
      <c r="FH374" s="170"/>
      <c r="FI374" s="170"/>
      <c r="FJ374" s="170"/>
      <c r="FK374" s="170"/>
      <c r="FL374" s="170"/>
      <c r="FM374" s="170"/>
      <c r="FN374" s="170"/>
      <c r="FO374" s="170"/>
      <c r="FP374" s="170"/>
      <c r="FQ374" s="170"/>
      <c r="FR374" s="170"/>
      <c r="FS374" s="170"/>
      <c r="FT374" s="170"/>
      <c r="FU374" s="170"/>
      <c r="FV374" s="170"/>
      <c r="FW374" s="170"/>
      <c r="FX374" s="170"/>
      <c r="FY374" s="170"/>
      <c r="FZ374" s="170"/>
      <c r="GA374" s="170"/>
      <c r="GB374" s="170"/>
      <c r="GC374" s="170"/>
      <c r="GD374" s="170"/>
      <c r="GE374" s="170"/>
      <c r="GF374" s="170"/>
      <c r="GG374" s="170"/>
      <c r="GH374" s="170"/>
      <c r="GI374" s="170"/>
      <c r="GJ374" s="170"/>
      <c r="GK374" s="170"/>
      <c r="GL374" s="170"/>
      <c r="GM374" s="170"/>
      <c r="GN374" s="170"/>
      <c r="GO374" s="170"/>
      <c r="GP374" s="170"/>
      <c r="GQ374" s="170"/>
      <c r="GR374" s="170"/>
      <c r="GS374" s="170"/>
      <c r="GT374" s="170"/>
      <c r="GU374" s="170"/>
      <c r="GV374" s="170"/>
      <c r="GW374" s="170"/>
      <c r="GX374" s="170"/>
      <c r="GY374" s="170"/>
      <c r="GZ374" s="170"/>
      <c r="HA374" s="170"/>
      <c r="HB374" s="170"/>
      <c r="HC374" s="170"/>
      <c r="HD374" s="170"/>
      <c r="HE374" s="170"/>
      <c r="HF374" s="170"/>
      <c r="HG374" s="170"/>
      <c r="HH374" s="170"/>
      <c r="HI374" s="170"/>
      <c r="HJ374" s="170"/>
      <c r="HK374" s="170"/>
      <c r="HL374" s="170"/>
      <c r="HM374" s="170"/>
      <c r="HN374" s="170"/>
      <c r="HO374" s="170"/>
      <c r="HP374" s="170"/>
      <c r="HQ374" s="170"/>
      <c r="HR374" s="170"/>
      <c r="HS374" s="170"/>
      <c r="HT374" s="170"/>
      <c r="HU374" s="170"/>
      <c r="HV374" s="170"/>
      <c r="HW374" s="170"/>
      <c r="HX374" s="170"/>
      <c r="HY374" s="170"/>
      <c r="HZ374" s="170"/>
      <c r="IA374" s="170"/>
      <c r="IB374" s="170"/>
      <c r="IC374" s="170"/>
      <c r="ID374" s="170"/>
      <c r="IE374" s="170"/>
      <c r="IF374" s="170"/>
      <c r="IG374" s="170"/>
      <c r="IH374" s="170"/>
      <c r="II374" s="170"/>
      <c r="IJ374" s="170"/>
      <c r="IK374" s="170"/>
      <c r="IL374" s="170"/>
      <c r="IM374" s="170"/>
      <c r="IN374" s="170"/>
      <c r="IO374" s="170"/>
      <c r="IP374" s="170"/>
      <c r="IQ374" s="170"/>
      <c r="IR374" s="170"/>
      <c r="IS374" s="170"/>
      <c r="IT374" s="170"/>
      <c r="IU374" s="170"/>
      <c r="IV374" s="170"/>
      <c r="IW374" s="170"/>
    </row>
    <row r="375" customFormat="false" ht="15" hidden="false" customHeight="false" outlineLevel="0" collapsed="false">
      <c r="A375" s="181"/>
      <c r="B375" s="182"/>
      <c r="C375" s="170" t="s">
        <v>257</v>
      </c>
      <c r="D375" s="120" t="n">
        <v>0</v>
      </c>
      <c r="E375" s="120" t="n">
        <v>0</v>
      </c>
      <c r="F375" s="170" t="n">
        <f aca="false">V375/12</f>
        <v>9279.25</v>
      </c>
      <c r="G375" s="170" t="n">
        <v>9279.25</v>
      </c>
      <c r="H375" s="170" t="n">
        <v>9279.25</v>
      </c>
      <c r="I375" s="170" t="n">
        <v>9279.25</v>
      </c>
      <c r="J375" s="183" t="n">
        <f aca="false">ROUND(+I375*1.0425,0)</f>
        <v>9674</v>
      </c>
      <c r="K375" s="184" t="n">
        <f aca="false">+J375</f>
        <v>9674</v>
      </c>
      <c r="L375" s="184" t="n">
        <f aca="false">+K375</f>
        <v>9674</v>
      </c>
      <c r="M375" s="184" t="n">
        <f aca="false">+L375</f>
        <v>9674</v>
      </c>
      <c r="N375" s="184" t="n">
        <f aca="false">+M375</f>
        <v>9674</v>
      </c>
      <c r="O375" s="184" t="n">
        <f aca="false">+N375</f>
        <v>9674</v>
      </c>
      <c r="P375" s="184" t="n">
        <f aca="false">+O375</f>
        <v>9674</v>
      </c>
      <c r="Q375" s="184" t="n">
        <f aca="false">+P375</f>
        <v>9674</v>
      </c>
      <c r="R375" s="139" t="n">
        <f aca="false">SUM(F375:Q375)</f>
        <v>114509</v>
      </c>
      <c r="S375" s="120" t="n">
        <f aca="false">R375*1.04</f>
        <v>119089.36</v>
      </c>
      <c r="T375" s="120" t="n">
        <f aca="false">S375*1.04</f>
        <v>123852.9344</v>
      </c>
      <c r="U375" s="170"/>
      <c r="V375" s="170" t="n">
        <v>111351</v>
      </c>
      <c r="W375" s="170"/>
      <c r="X375" s="170"/>
      <c r="Y375" s="170"/>
      <c r="Z375" s="170"/>
      <c r="AA375" s="170"/>
      <c r="AB375" s="170"/>
      <c r="AC375" s="170"/>
      <c r="AD375" s="170"/>
      <c r="AE375" s="170"/>
      <c r="AF375" s="170"/>
      <c r="AG375" s="170"/>
      <c r="AH375" s="170"/>
      <c r="AI375" s="170"/>
      <c r="AJ375" s="170"/>
      <c r="AK375" s="170"/>
      <c r="AL375" s="170"/>
      <c r="AM375" s="170"/>
      <c r="AN375" s="170"/>
      <c r="AO375" s="170"/>
      <c r="AP375" s="170"/>
      <c r="AQ375" s="170"/>
      <c r="AR375" s="170"/>
      <c r="AS375" s="170"/>
      <c r="AT375" s="170"/>
      <c r="AU375" s="170"/>
      <c r="AV375" s="170"/>
      <c r="AW375" s="170"/>
      <c r="AX375" s="170"/>
      <c r="AY375" s="170"/>
      <c r="AZ375" s="170"/>
      <c r="BA375" s="170"/>
      <c r="BB375" s="170"/>
      <c r="BC375" s="170"/>
      <c r="BD375" s="170"/>
      <c r="BE375" s="170"/>
      <c r="BF375" s="170"/>
      <c r="BG375" s="170"/>
      <c r="BH375" s="170"/>
      <c r="BI375" s="170"/>
      <c r="BJ375" s="170"/>
      <c r="BK375" s="170"/>
      <c r="BL375" s="170"/>
      <c r="BM375" s="170"/>
      <c r="BN375" s="170"/>
      <c r="BO375" s="170"/>
      <c r="BP375" s="170"/>
      <c r="BQ375" s="170"/>
      <c r="BR375" s="170"/>
      <c r="BS375" s="170"/>
      <c r="BT375" s="170"/>
      <c r="BU375" s="170"/>
      <c r="BV375" s="170"/>
      <c r="BW375" s="170"/>
      <c r="BX375" s="170"/>
      <c r="BY375" s="170"/>
      <c r="BZ375" s="170"/>
      <c r="CA375" s="170"/>
      <c r="CB375" s="170"/>
      <c r="CC375" s="170"/>
      <c r="CD375" s="170"/>
      <c r="CE375" s="170"/>
      <c r="CF375" s="170"/>
      <c r="CG375" s="170"/>
      <c r="CH375" s="170"/>
      <c r="CI375" s="170"/>
      <c r="CJ375" s="170"/>
      <c r="CK375" s="170"/>
      <c r="CL375" s="170"/>
      <c r="CM375" s="170"/>
      <c r="CN375" s="170"/>
      <c r="CO375" s="170"/>
      <c r="CP375" s="170"/>
      <c r="CQ375" s="170"/>
      <c r="CR375" s="170"/>
      <c r="CS375" s="170"/>
      <c r="CT375" s="170"/>
      <c r="CU375" s="170"/>
      <c r="CV375" s="170"/>
      <c r="CW375" s="170"/>
      <c r="CX375" s="170"/>
      <c r="CY375" s="170"/>
      <c r="CZ375" s="170"/>
      <c r="DA375" s="170"/>
      <c r="DB375" s="170"/>
      <c r="DC375" s="170"/>
      <c r="DD375" s="170"/>
      <c r="DE375" s="170"/>
      <c r="DF375" s="170"/>
      <c r="DG375" s="170"/>
      <c r="DH375" s="170"/>
      <c r="DI375" s="170"/>
      <c r="DJ375" s="170"/>
      <c r="DK375" s="170"/>
      <c r="DL375" s="170"/>
      <c r="DM375" s="170"/>
      <c r="DN375" s="170"/>
      <c r="DO375" s="170"/>
      <c r="DP375" s="170"/>
      <c r="DQ375" s="170"/>
      <c r="DR375" s="170"/>
      <c r="DS375" s="170"/>
      <c r="DT375" s="170"/>
      <c r="DU375" s="170"/>
      <c r="DV375" s="170"/>
      <c r="DW375" s="170"/>
      <c r="DX375" s="170"/>
      <c r="DY375" s="170"/>
      <c r="DZ375" s="170"/>
      <c r="EA375" s="170"/>
      <c r="EB375" s="170"/>
      <c r="EC375" s="170"/>
      <c r="ED375" s="170"/>
      <c r="EE375" s="170"/>
      <c r="EF375" s="170"/>
      <c r="EG375" s="170"/>
      <c r="EH375" s="170"/>
      <c r="EI375" s="170"/>
      <c r="EJ375" s="170"/>
      <c r="EK375" s="170"/>
      <c r="EL375" s="170"/>
      <c r="EM375" s="170"/>
      <c r="EN375" s="170"/>
      <c r="EO375" s="170"/>
      <c r="EP375" s="170"/>
      <c r="EQ375" s="170"/>
      <c r="ER375" s="170"/>
      <c r="ES375" s="170"/>
      <c r="ET375" s="170"/>
      <c r="EU375" s="170"/>
      <c r="EV375" s="170"/>
      <c r="EW375" s="170"/>
      <c r="EX375" s="170"/>
      <c r="EY375" s="170"/>
      <c r="EZ375" s="170"/>
      <c r="FA375" s="170"/>
      <c r="FB375" s="170"/>
      <c r="FC375" s="170"/>
      <c r="FD375" s="170"/>
      <c r="FE375" s="170"/>
      <c r="FF375" s="170"/>
      <c r="FG375" s="170"/>
      <c r="FH375" s="170"/>
      <c r="FI375" s="170"/>
      <c r="FJ375" s="170"/>
      <c r="FK375" s="170"/>
      <c r="FL375" s="170"/>
      <c r="FM375" s="170"/>
      <c r="FN375" s="170"/>
      <c r="FO375" s="170"/>
      <c r="FP375" s="170"/>
      <c r="FQ375" s="170"/>
      <c r="FR375" s="170"/>
      <c r="FS375" s="170"/>
      <c r="FT375" s="170"/>
      <c r="FU375" s="170"/>
      <c r="FV375" s="170"/>
      <c r="FW375" s="170"/>
      <c r="FX375" s="170"/>
      <c r="FY375" s="170"/>
      <c r="FZ375" s="170"/>
      <c r="GA375" s="170"/>
      <c r="GB375" s="170"/>
      <c r="GC375" s="170"/>
      <c r="GD375" s="170"/>
      <c r="GE375" s="170"/>
      <c r="GF375" s="170"/>
      <c r="GG375" s="170"/>
      <c r="GH375" s="170"/>
      <c r="GI375" s="170"/>
      <c r="GJ375" s="170"/>
      <c r="GK375" s="170"/>
      <c r="GL375" s="170"/>
      <c r="GM375" s="170"/>
      <c r="GN375" s="170"/>
      <c r="GO375" s="170"/>
      <c r="GP375" s="170"/>
      <c r="GQ375" s="170"/>
      <c r="GR375" s="170"/>
      <c r="GS375" s="170"/>
      <c r="GT375" s="170"/>
      <c r="GU375" s="170"/>
      <c r="GV375" s="170"/>
      <c r="GW375" s="170"/>
      <c r="GX375" s="170"/>
      <c r="GY375" s="170"/>
      <c r="GZ375" s="170"/>
      <c r="HA375" s="170"/>
      <c r="HB375" s="170"/>
      <c r="HC375" s="170"/>
      <c r="HD375" s="170"/>
      <c r="HE375" s="170"/>
      <c r="HF375" s="170"/>
      <c r="HG375" s="170"/>
      <c r="HH375" s="170"/>
      <c r="HI375" s="170"/>
      <c r="HJ375" s="170"/>
      <c r="HK375" s="170"/>
      <c r="HL375" s="170"/>
      <c r="HM375" s="170"/>
      <c r="HN375" s="170"/>
      <c r="HO375" s="170"/>
      <c r="HP375" s="170"/>
      <c r="HQ375" s="170"/>
      <c r="HR375" s="170"/>
      <c r="HS375" s="170"/>
      <c r="HT375" s="170"/>
      <c r="HU375" s="170"/>
      <c r="HV375" s="170"/>
      <c r="HW375" s="170"/>
      <c r="HX375" s="170"/>
      <c r="HY375" s="170"/>
      <c r="HZ375" s="170"/>
      <c r="IA375" s="170"/>
      <c r="IB375" s="170"/>
      <c r="IC375" s="170"/>
      <c r="ID375" s="170"/>
      <c r="IE375" s="170"/>
      <c r="IF375" s="170"/>
      <c r="IG375" s="170"/>
      <c r="IH375" s="170"/>
      <c r="II375" s="170"/>
      <c r="IJ375" s="170"/>
      <c r="IK375" s="170"/>
      <c r="IL375" s="170"/>
      <c r="IM375" s="170"/>
      <c r="IN375" s="170"/>
      <c r="IO375" s="170"/>
      <c r="IP375" s="170"/>
      <c r="IQ375" s="170"/>
      <c r="IR375" s="170"/>
      <c r="IS375" s="170"/>
      <c r="IT375" s="170"/>
      <c r="IU375" s="170"/>
      <c r="IV375" s="170"/>
      <c r="IW375" s="170"/>
    </row>
    <row r="376" customFormat="false" ht="15" hidden="false" customHeight="false" outlineLevel="0" collapsed="false">
      <c r="A376" s="181"/>
      <c r="B376" s="182"/>
      <c r="C376" s="170" t="s">
        <v>258</v>
      </c>
      <c r="D376" s="120" t="n">
        <v>0</v>
      </c>
      <c r="E376" s="120" t="n">
        <v>0</v>
      </c>
      <c r="F376" s="170" t="n">
        <f aca="false">V376/12</f>
        <v>9279.25</v>
      </c>
      <c r="G376" s="170" t="n">
        <v>9279.25</v>
      </c>
      <c r="H376" s="170" t="n">
        <v>9279.25</v>
      </c>
      <c r="I376" s="170" t="n">
        <v>9279.25</v>
      </c>
      <c r="J376" s="183" t="n">
        <f aca="false">ROUND(+I376*1.0425,0)</f>
        <v>9674</v>
      </c>
      <c r="K376" s="184" t="n">
        <f aca="false">+J376</f>
        <v>9674</v>
      </c>
      <c r="L376" s="184" t="n">
        <f aca="false">+K376</f>
        <v>9674</v>
      </c>
      <c r="M376" s="184" t="n">
        <f aca="false">+L376</f>
        <v>9674</v>
      </c>
      <c r="N376" s="184" t="n">
        <f aca="false">+M376</f>
        <v>9674</v>
      </c>
      <c r="O376" s="184" t="n">
        <f aca="false">+N376</f>
        <v>9674</v>
      </c>
      <c r="P376" s="184" t="n">
        <f aca="false">+O376</f>
        <v>9674</v>
      </c>
      <c r="Q376" s="184" t="n">
        <f aca="false">+P376</f>
        <v>9674</v>
      </c>
      <c r="R376" s="139" t="n">
        <f aca="false">SUM(F376:Q376)</f>
        <v>114509</v>
      </c>
      <c r="S376" s="120" t="n">
        <f aca="false">R376*1.04</f>
        <v>119089.36</v>
      </c>
      <c r="T376" s="120" t="n">
        <f aca="false">S376*1.04</f>
        <v>123852.9344</v>
      </c>
      <c r="U376" s="170"/>
      <c r="V376" s="170" t="n">
        <v>111351</v>
      </c>
      <c r="W376" s="170"/>
      <c r="X376" s="170"/>
      <c r="Y376" s="170"/>
      <c r="Z376" s="170"/>
      <c r="AA376" s="170"/>
      <c r="AB376" s="170"/>
      <c r="AC376" s="170"/>
      <c r="AD376" s="170"/>
      <c r="AE376" s="170"/>
      <c r="AF376" s="170"/>
      <c r="AG376" s="170"/>
      <c r="AH376" s="170"/>
      <c r="AI376" s="170"/>
      <c r="AJ376" s="170"/>
      <c r="AK376" s="170"/>
      <c r="AL376" s="170"/>
      <c r="AM376" s="170"/>
      <c r="AN376" s="170"/>
      <c r="AO376" s="170"/>
      <c r="AP376" s="170"/>
      <c r="AQ376" s="170"/>
      <c r="AR376" s="170"/>
      <c r="AS376" s="170"/>
      <c r="AT376" s="170"/>
      <c r="AU376" s="170"/>
      <c r="AV376" s="170"/>
      <c r="AW376" s="170"/>
      <c r="AX376" s="170"/>
      <c r="AY376" s="170"/>
      <c r="AZ376" s="170"/>
      <c r="BA376" s="170"/>
      <c r="BB376" s="170"/>
      <c r="BC376" s="170"/>
      <c r="BD376" s="170"/>
      <c r="BE376" s="170"/>
      <c r="BF376" s="170"/>
      <c r="BG376" s="170"/>
      <c r="BH376" s="170"/>
      <c r="BI376" s="170"/>
      <c r="BJ376" s="170"/>
      <c r="BK376" s="170"/>
      <c r="BL376" s="170"/>
      <c r="BM376" s="170"/>
      <c r="BN376" s="170"/>
      <c r="BO376" s="170"/>
      <c r="BP376" s="170"/>
      <c r="BQ376" s="170"/>
      <c r="BR376" s="170"/>
      <c r="BS376" s="170"/>
      <c r="BT376" s="170"/>
      <c r="BU376" s="170"/>
      <c r="BV376" s="170"/>
      <c r="BW376" s="170"/>
      <c r="BX376" s="170"/>
      <c r="BY376" s="170"/>
      <c r="BZ376" s="170"/>
      <c r="CA376" s="170"/>
      <c r="CB376" s="170"/>
      <c r="CC376" s="170"/>
      <c r="CD376" s="170"/>
      <c r="CE376" s="170"/>
      <c r="CF376" s="170"/>
      <c r="CG376" s="170"/>
      <c r="CH376" s="170"/>
      <c r="CI376" s="170"/>
      <c r="CJ376" s="170"/>
      <c r="CK376" s="170"/>
      <c r="CL376" s="170"/>
      <c r="CM376" s="170"/>
      <c r="CN376" s="170"/>
      <c r="CO376" s="170"/>
      <c r="CP376" s="170"/>
      <c r="CQ376" s="170"/>
      <c r="CR376" s="170"/>
      <c r="CS376" s="170"/>
      <c r="CT376" s="170"/>
      <c r="CU376" s="170"/>
      <c r="CV376" s="170"/>
      <c r="CW376" s="170"/>
      <c r="CX376" s="170"/>
      <c r="CY376" s="170"/>
      <c r="CZ376" s="170"/>
      <c r="DA376" s="170"/>
      <c r="DB376" s="170"/>
      <c r="DC376" s="170"/>
      <c r="DD376" s="170"/>
      <c r="DE376" s="170"/>
      <c r="DF376" s="170"/>
      <c r="DG376" s="170"/>
      <c r="DH376" s="170"/>
      <c r="DI376" s="170"/>
      <c r="DJ376" s="170"/>
      <c r="DK376" s="170"/>
      <c r="DL376" s="170"/>
      <c r="DM376" s="170"/>
      <c r="DN376" s="170"/>
      <c r="DO376" s="170"/>
      <c r="DP376" s="170"/>
      <c r="DQ376" s="170"/>
      <c r="DR376" s="170"/>
      <c r="DS376" s="170"/>
      <c r="DT376" s="170"/>
      <c r="DU376" s="170"/>
      <c r="DV376" s="170"/>
      <c r="DW376" s="170"/>
      <c r="DX376" s="170"/>
      <c r="DY376" s="170"/>
      <c r="DZ376" s="170"/>
      <c r="EA376" s="170"/>
      <c r="EB376" s="170"/>
      <c r="EC376" s="170"/>
      <c r="ED376" s="170"/>
      <c r="EE376" s="170"/>
      <c r="EF376" s="170"/>
      <c r="EG376" s="170"/>
      <c r="EH376" s="170"/>
      <c r="EI376" s="170"/>
      <c r="EJ376" s="170"/>
      <c r="EK376" s="170"/>
      <c r="EL376" s="170"/>
      <c r="EM376" s="170"/>
      <c r="EN376" s="170"/>
      <c r="EO376" s="170"/>
      <c r="EP376" s="170"/>
      <c r="EQ376" s="170"/>
      <c r="ER376" s="170"/>
      <c r="ES376" s="170"/>
      <c r="ET376" s="170"/>
      <c r="EU376" s="170"/>
      <c r="EV376" s="170"/>
      <c r="EW376" s="170"/>
      <c r="EX376" s="170"/>
      <c r="EY376" s="170"/>
      <c r="EZ376" s="170"/>
      <c r="FA376" s="170"/>
      <c r="FB376" s="170"/>
      <c r="FC376" s="170"/>
      <c r="FD376" s="170"/>
      <c r="FE376" s="170"/>
      <c r="FF376" s="170"/>
      <c r="FG376" s="170"/>
      <c r="FH376" s="170"/>
      <c r="FI376" s="170"/>
      <c r="FJ376" s="170"/>
      <c r="FK376" s="170"/>
      <c r="FL376" s="170"/>
      <c r="FM376" s="170"/>
      <c r="FN376" s="170"/>
      <c r="FO376" s="170"/>
      <c r="FP376" s="170"/>
      <c r="FQ376" s="170"/>
      <c r="FR376" s="170"/>
      <c r="FS376" s="170"/>
      <c r="FT376" s="170"/>
      <c r="FU376" s="170"/>
      <c r="FV376" s="170"/>
      <c r="FW376" s="170"/>
      <c r="FX376" s="170"/>
      <c r="FY376" s="170"/>
      <c r="FZ376" s="170"/>
      <c r="GA376" s="170"/>
      <c r="GB376" s="170"/>
      <c r="GC376" s="170"/>
      <c r="GD376" s="170"/>
      <c r="GE376" s="170"/>
      <c r="GF376" s="170"/>
      <c r="GG376" s="170"/>
      <c r="GH376" s="170"/>
      <c r="GI376" s="170"/>
      <c r="GJ376" s="170"/>
      <c r="GK376" s="170"/>
      <c r="GL376" s="170"/>
      <c r="GM376" s="170"/>
      <c r="GN376" s="170"/>
      <c r="GO376" s="170"/>
      <c r="GP376" s="170"/>
      <c r="GQ376" s="170"/>
      <c r="GR376" s="170"/>
      <c r="GS376" s="170"/>
      <c r="GT376" s="170"/>
      <c r="GU376" s="170"/>
      <c r="GV376" s="170"/>
      <c r="GW376" s="170"/>
      <c r="GX376" s="170"/>
      <c r="GY376" s="170"/>
      <c r="GZ376" s="170"/>
      <c r="HA376" s="170"/>
      <c r="HB376" s="170"/>
      <c r="HC376" s="170"/>
      <c r="HD376" s="170"/>
      <c r="HE376" s="170"/>
      <c r="HF376" s="170"/>
      <c r="HG376" s="170"/>
      <c r="HH376" s="170"/>
      <c r="HI376" s="170"/>
      <c r="HJ376" s="170"/>
      <c r="HK376" s="170"/>
      <c r="HL376" s="170"/>
      <c r="HM376" s="170"/>
      <c r="HN376" s="170"/>
      <c r="HO376" s="170"/>
      <c r="HP376" s="170"/>
      <c r="HQ376" s="170"/>
      <c r="HR376" s="170"/>
      <c r="HS376" s="170"/>
      <c r="HT376" s="170"/>
      <c r="HU376" s="170"/>
      <c r="HV376" s="170"/>
      <c r="HW376" s="170"/>
      <c r="HX376" s="170"/>
      <c r="HY376" s="170"/>
      <c r="HZ376" s="170"/>
      <c r="IA376" s="170"/>
      <c r="IB376" s="170"/>
      <c r="IC376" s="170"/>
      <c r="ID376" s="170"/>
      <c r="IE376" s="170"/>
      <c r="IF376" s="170"/>
      <c r="IG376" s="170"/>
      <c r="IH376" s="170"/>
      <c r="II376" s="170"/>
      <c r="IJ376" s="170"/>
      <c r="IK376" s="170"/>
      <c r="IL376" s="170"/>
      <c r="IM376" s="170"/>
      <c r="IN376" s="170"/>
      <c r="IO376" s="170"/>
      <c r="IP376" s="170"/>
      <c r="IQ376" s="170"/>
      <c r="IR376" s="170"/>
      <c r="IS376" s="170"/>
      <c r="IT376" s="170"/>
      <c r="IU376" s="170"/>
      <c r="IV376" s="170"/>
      <c r="IW376" s="170"/>
    </row>
    <row r="377" customFormat="false" ht="15" hidden="false" customHeight="false" outlineLevel="0" collapsed="false">
      <c r="A377" s="181"/>
      <c r="B377" s="182"/>
      <c r="C377" s="170" t="s">
        <v>259</v>
      </c>
      <c r="D377" s="120" t="n">
        <v>0</v>
      </c>
      <c r="E377" s="120" t="n">
        <v>0</v>
      </c>
      <c r="F377" s="170" t="n">
        <f aca="false">V377/12</f>
        <v>9279.25</v>
      </c>
      <c r="G377" s="170" t="n">
        <v>9279.25</v>
      </c>
      <c r="H377" s="170" t="n">
        <v>9279.25</v>
      </c>
      <c r="I377" s="170" t="n">
        <v>9279.25</v>
      </c>
      <c r="J377" s="183" t="n">
        <f aca="false">ROUND(+I377*1.0425,0)</f>
        <v>9674</v>
      </c>
      <c r="K377" s="184" t="n">
        <f aca="false">+J377</f>
        <v>9674</v>
      </c>
      <c r="L377" s="184" t="n">
        <f aca="false">+K377</f>
        <v>9674</v>
      </c>
      <c r="M377" s="184" t="n">
        <f aca="false">+L377</f>
        <v>9674</v>
      </c>
      <c r="N377" s="184" t="n">
        <f aca="false">+M377</f>
        <v>9674</v>
      </c>
      <c r="O377" s="184" t="n">
        <f aca="false">+N377</f>
        <v>9674</v>
      </c>
      <c r="P377" s="184" t="n">
        <f aca="false">+O377</f>
        <v>9674</v>
      </c>
      <c r="Q377" s="184" t="n">
        <f aca="false">+P377</f>
        <v>9674</v>
      </c>
      <c r="R377" s="139" t="n">
        <f aca="false">SUM(F377:Q377)</f>
        <v>114509</v>
      </c>
      <c r="S377" s="120" t="n">
        <f aca="false">R377*1.04</f>
        <v>119089.36</v>
      </c>
      <c r="T377" s="120" t="n">
        <f aca="false">S377*1.04</f>
        <v>123852.9344</v>
      </c>
      <c r="U377" s="170"/>
      <c r="V377" s="170" t="n">
        <v>111351</v>
      </c>
      <c r="W377" s="170"/>
      <c r="X377" s="170"/>
      <c r="Y377" s="170"/>
      <c r="Z377" s="170"/>
      <c r="AA377" s="170"/>
      <c r="AB377" s="170"/>
      <c r="AC377" s="170"/>
      <c r="AD377" s="170"/>
      <c r="AE377" s="170"/>
      <c r="AF377" s="170"/>
      <c r="AG377" s="170"/>
      <c r="AH377" s="170"/>
      <c r="AI377" s="170"/>
      <c r="AJ377" s="170"/>
      <c r="AK377" s="170"/>
      <c r="AL377" s="170"/>
      <c r="AM377" s="170"/>
      <c r="AN377" s="170"/>
      <c r="AO377" s="170"/>
      <c r="AP377" s="170"/>
      <c r="AQ377" s="170"/>
      <c r="AR377" s="170"/>
      <c r="AS377" s="170"/>
      <c r="AT377" s="170"/>
      <c r="AU377" s="170"/>
      <c r="AV377" s="170"/>
      <c r="AW377" s="170"/>
      <c r="AX377" s="170"/>
      <c r="AY377" s="170"/>
      <c r="AZ377" s="170"/>
      <c r="BA377" s="170"/>
      <c r="BB377" s="170"/>
      <c r="BC377" s="170"/>
      <c r="BD377" s="170"/>
      <c r="BE377" s="170"/>
      <c r="BF377" s="170"/>
      <c r="BG377" s="170"/>
      <c r="BH377" s="170"/>
      <c r="BI377" s="170"/>
      <c r="BJ377" s="170"/>
      <c r="BK377" s="170"/>
      <c r="BL377" s="170"/>
      <c r="BM377" s="170"/>
      <c r="BN377" s="170"/>
      <c r="BO377" s="170"/>
      <c r="BP377" s="170"/>
      <c r="BQ377" s="170"/>
      <c r="BR377" s="170"/>
      <c r="BS377" s="170"/>
      <c r="BT377" s="170"/>
      <c r="BU377" s="170"/>
      <c r="BV377" s="170"/>
      <c r="BW377" s="170"/>
      <c r="BX377" s="170"/>
      <c r="BY377" s="170"/>
      <c r="BZ377" s="170"/>
      <c r="CA377" s="170"/>
      <c r="CB377" s="170"/>
      <c r="CC377" s="170"/>
      <c r="CD377" s="170"/>
      <c r="CE377" s="170"/>
      <c r="CF377" s="170"/>
      <c r="CG377" s="170"/>
      <c r="CH377" s="170"/>
      <c r="CI377" s="170"/>
      <c r="CJ377" s="170"/>
      <c r="CK377" s="170"/>
      <c r="CL377" s="170"/>
      <c r="CM377" s="170"/>
      <c r="CN377" s="170"/>
      <c r="CO377" s="170"/>
      <c r="CP377" s="170"/>
      <c r="CQ377" s="170"/>
      <c r="CR377" s="170"/>
      <c r="CS377" s="170"/>
      <c r="CT377" s="170"/>
      <c r="CU377" s="170"/>
      <c r="CV377" s="170"/>
      <c r="CW377" s="170"/>
      <c r="CX377" s="170"/>
      <c r="CY377" s="170"/>
      <c r="CZ377" s="170"/>
      <c r="DA377" s="170"/>
      <c r="DB377" s="170"/>
      <c r="DC377" s="170"/>
      <c r="DD377" s="170"/>
      <c r="DE377" s="170"/>
      <c r="DF377" s="170"/>
      <c r="DG377" s="170"/>
      <c r="DH377" s="170"/>
      <c r="DI377" s="170"/>
      <c r="DJ377" s="170"/>
      <c r="DK377" s="170"/>
      <c r="DL377" s="170"/>
      <c r="DM377" s="170"/>
      <c r="DN377" s="170"/>
      <c r="DO377" s="170"/>
      <c r="DP377" s="170"/>
      <c r="DQ377" s="170"/>
      <c r="DR377" s="170"/>
      <c r="DS377" s="170"/>
      <c r="DT377" s="170"/>
      <c r="DU377" s="170"/>
      <c r="DV377" s="170"/>
      <c r="DW377" s="170"/>
      <c r="DX377" s="170"/>
      <c r="DY377" s="170"/>
      <c r="DZ377" s="170"/>
      <c r="EA377" s="170"/>
      <c r="EB377" s="170"/>
      <c r="EC377" s="170"/>
      <c r="ED377" s="170"/>
      <c r="EE377" s="170"/>
      <c r="EF377" s="170"/>
      <c r="EG377" s="170"/>
      <c r="EH377" s="170"/>
      <c r="EI377" s="170"/>
      <c r="EJ377" s="170"/>
      <c r="EK377" s="170"/>
      <c r="EL377" s="170"/>
      <c r="EM377" s="170"/>
      <c r="EN377" s="170"/>
      <c r="EO377" s="170"/>
      <c r="EP377" s="170"/>
      <c r="EQ377" s="170"/>
      <c r="ER377" s="170"/>
      <c r="ES377" s="170"/>
      <c r="ET377" s="170"/>
      <c r="EU377" s="170"/>
      <c r="EV377" s="170"/>
      <c r="EW377" s="170"/>
      <c r="EX377" s="170"/>
      <c r="EY377" s="170"/>
      <c r="EZ377" s="170"/>
      <c r="FA377" s="170"/>
      <c r="FB377" s="170"/>
      <c r="FC377" s="170"/>
      <c r="FD377" s="170"/>
      <c r="FE377" s="170"/>
      <c r="FF377" s="170"/>
      <c r="FG377" s="170"/>
      <c r="FH377" s="170"/>
      <c r="FI377" s="170"/>
      <c r="FJ377" s="170"/>
      <c r="FK377" s="170"/>
      <c r="FL377" s="170"/>
      <c r="FM377" s="170"/>
      <c r="FN377" s="170"/>
      <c r="FO377" s="170"/>
      <c r="FP377" s="170"/>
      <c r="FQ377" s="170"/>
      <c r="FR377" s="170"/>
      <c r="FS377" s="170"/>
      <c r="FT377" s="170"/>
      <c r="FU377" s="170"/>
      <c r="FV377" s="170"/>
      <c r="FW377" s="170"/>
      <c r="FX377" s="170"/>
      <c r="FY377" s="170"/>
      <c r="FZ377" s="170"/>
      <c r="GA377" s="170"/>
      <c r="GB377" s="170"/>
      <c r="GC377" s="170"/>
      <c r="GD377" s="170"/>
      <c r="GE377" s="170"/>
      <c r="GF377" s="170"/>
      <c r="GG377" s="170"/>
      <c r="GH377" s="170"/>
      <c r="GI377" s="170"/>
      <c r="GJ377" s="170"/>
      <c r="GK377" s="170"/>
      <c r="GL377" s="170"/>
      <c r="GM377" s="170"/>
      <c r="GN377" s="170"/>
      <c r="GO377" s="170"/>
      <c r="GP377" s="170"/>
      <c r="GQ377" s="170"/>
      <c r="GR377" s="170"/>
      <c r="GS377" s="170"/>
      <c r="GT377" s="170"/>
      <c r="GU377" s="170"/>
      <c r="GV377" s="170"/>
      <c r="GW377" s="170"/>
      <c r="GX377" s="170"/>
      <c r="GY377" s="170"/>
      <c r="GZ377" s="170"/>
      <c r="HA377" s="170"/>
      <c r="HB377" s="170"/>
      <c r="HC377" s="170"/>
      <c r="HD377" s="170"/>
      <c r="HE377" s="170"/>
      <c r="HF377" s="170"/>
      <c r="HG377" s="170"/>
      <c r="HH377" s="170"/>
      <c r="HI377" s="170"/>
      <c r="HJ377" s="170"/>
      <c r="HK377" s="170"/>
      <c r="HL377" s="170"/>
      <c r="HM377" s="170"/>
      <c r="HN377" s="170"/>
      <c r="HO377" s="170"/>
      <c r="HP377" s="170"/>
      <c r="HQ377" s="170"/>
      <c r="HR377" s="170"/>
      <c r="HS377" s="170"/>
      <c r="HT377" s="170"/>
      <c r="HU377" s="170"/>
      <c r="HV377" s="170"/>
      <c r="HW377" s="170"/>
      <c r="HX377" s="170"/>
      <c r="HY377" s="170"/>
      <c r="HZ377" s="170"/>
      <c r="IA377" s="170"/>
      <c r="IB377" s="170"/>
      <c r="IC377" s="170"/>
      <c r="ID377" s="170"/>
      <c r="IE377" s="170"/>
      <c r="IF377" s="170"/>
      <c r="IG377" s="170"/>
      <c r="IH377" s="170"/>
      <c r="II377" s="170"/>
      <c r="IJ377" s="170"/>
      <c r="IK377" s="170"/>
      <c r="IL377" s="170"/>
      <c r="IM377" s="170"/>
      <c r="IN377" s="170"/>
      <c r="IO377" s="170"/>
      <c r="IP377" s="170"/>
      <c r="IQ377" s="170"/>
      <c r="IR377" s="170"/>
      <c r="IS377" s="170"/>
      <c r="IT377" s="170"/>
      <c r="IU377" s="170"/>
      <c r="IV377" s="170"/>
      <c r="IW377" s="170"/>
    </row>
    <row r="378" customFormat="false" ht="15" hidden="false" customHeight="false" outlineLevel="0" collapsed="false">
      <c r="A378" s="181"/>
      <c r="B378" s="182"/>
      <c r="C378" s="170" t="s">
        <v>260</v>
      </c>
      <c r="D378" s="120" t="n">
        <v>0</v>
      </c>
      <c r="E378" s="120" t="n">
        <v>0</v>
      </c>
      <c r="F378" s="170" t="n">
        <f aca="false">V378/12</f>
        <v>9279.25</v>
      </c>
      <c r="G378" s="170" t="n">
        <v>9279.25</v>
      </c>
      <c r="H378" s="170" t="n">
        <v>9279.25</v>
      </c>
      <c r="I378" s="170" t="n">
        <v>9279.25</v>
      </c>
      <c r="J378" s="183" t="n">
        <f aca="false">ROUND(+I378*1.0425,0)</f>
        <v>9674</v>
      </c>
      <c r="K378" s="184" t="n">
        <f aca="false">+J378</f>
        <v>9674</v>
      </c>
      <c r="L378" s="184" t="n">
        <f aca="false">+K378</f>
        <v>9674</v>
      </c>
      <c r="M378" s="184" t="n">
        <f aca="false">+L378</f>
        <v>9674</v>
      </c>
      <c r="N378" s="184" t="n">
        <f aca="false">+M378</f>
        <v>9674</v>
      </c>
      <c r="O378" s="184" t="n">
        <f aca="false">+N378</f>
        <v>9674</v>
      </c>
      <c r="P378" s="184" t="n">
        <f aca="false">+O378</f>
        <v>9674</v>
      </c>
      <c r="Q378" s="184" t="n">
        <f aca="false">+P378</f>
        <v>9674</v>
      </c>
      <c r="R378" s="139" t="n">
        <f aca="false">SUM(F378:Q378)</f>
        <v>114509</v>
      </c>
      <c r="S378" s="120" t="n">
        <f aca="false">R378*1.04</f>
        <v>119089.36</v>
      </c>
      <c r="T378" s="120" t="n">
        <f aca="false">S378*1.04</f>
        <v>123852.9344</v>
      </c>
      <c r="U378" s="170"/>
      <c r="V378" s="170" t="n">
        <v>111351</v>
      </c>
      <c r="W378" s="170"/>
      <c r="X378" s="170"/>
      <c r="Y378" s="170"/>
      <c r="Z378" s="170"/>
      <c r="AA378" s="170"/>
      <c r="AB378" s="170"/>
      <c r="AC378" s="170"/>
      <c r="AD378" s="170"/>
      <c r="AE378" s="170"/>
      <c r="AF378" s="170"/>
      <c r="AG378" s="170"/>
      <c r="AH378" s="170"/>
      <c r="AI378" s="170"/>
      <c r="AJ378" s="170"/>
      <c r="AK378" s="170"/>
      <c r="AL378" s="170"/>
      <c r="AM378" s="170"/>
      <c r="AN378" s="170"/>
      <c r="AO378" s="170"/>
      <c r="AP378" s="170"/>
      <c r="AQ378" s="170"/>
      <c r="AR378" s="170"/>
      <c r="AS378" s="170"/>
      <c r="AT378" s="170"/>
      <c r="AU378" s="170"/>
      <c r="AV378" s="170"/>
      <c r="AW378" s="170"/>
      <c r="AX378" s="170"/>
      <c r="AY378" s="170"/>
      <c r="AZ378" s="170"/>
      <c r="BA378" s="170"/>
      <c r="BB378" s="170"/>
      <c r="BC378" s="170"/>
      <c r="BD378" s="170"/>
      <c r="BE378" s="170"/>
      <c r="BF378" s="170"/>
      <c r="BG378" s="170"/>
      <c r="BH378" s="170"/>
      <c r="BI378" s="170"/>
      <c r="BJ378" s="170"/>
      <c r="BK378" s="170"/>
      <c r="BL378" s="170"/>
      <c r="BM378" s="170"/>
      <c r="BN378" s="170"/>
      <c r="BO378" s="170"/>
      <c r="BP378" s="170"/>
      <c r="BQ378" s="170"/>
      <c r="BR378" s="170"/>
      <c r="BS378" s="170"/>
      <c r="BT378" s="170"/>
      <c r="BU378" s="170"/>
      <c r="BV378" s="170"/>
      <c r="BW378" s="170"/>
      <c r="BX378" s="170"/>
      <c r="BY378" s="170"/>
      <c r="BZ378" s="170"/>
      <c r="CA378" s="170"/>
      <c r="CB378" s="170"/>
      <c r="CC378" s="170"/>
      <c r="CD378" s="170"/>
      <c r="CE378" s="170"/>
      <c r="CF378" s="170"/>
      <c r="CG378" s="170"/>
      <c r="CH378" s="170"/>
      <c r="CI378" s="170"/>
      <c r="CJ378" s="170"/>
      <c r="CK378" s="170"/>
      <c r="CL378" s="170"/>
      <c r="CM378" s="170"/>
      <c r="CN378" s="170"/>
      <c r="CO378" s="170"/>
      <c r="CP378" s="170"/>
      <c r="CQ378" s="170"/>
      <c r="CR378" s="170"/>
      <c r="CS378" s="170"/>
      <c r="CT378" s="170"/>
      <c r="CU378" s="170"/>
      <c r="CV378" s="170"/>
      <c r="CW378" s="170"/>
      <c r="CX378" s="170"/>
      <c r="CY378" s="170"/>
      <c r="CZ378" s="170"/>
      <c r="DA378" s="170"/>
      <c r="DB378" s="170"/>
      <c r="DC378" s="170"/>
      <c r="DD378" s="170"/>
      <c r="DE378" s="170"/>
      <c r="DF378" s="170"/>
      <c r="DG378" s="170"/>
      <c r="DH378" s="170"/>
      <c r="DI378" s="170"/>
      <c r="DJ378" s="170"/>
      <c r="DK378" s="170"/>
      <c r="DL378" s="170"/>
      <c r="DM378" s="170"/>
      <c r="DN378" s="170"/>
      <c r="DO378" s="170"/>
      <c r="DP378" s="170"/>
      <c r="DQ378" s="170"/>
      <c r="DR378" s="170"/>
      <c r="DS378" s="170"/>
      <c r="DT378" s="170"/>
      <c r="DU378" s="170"/>
      <c r="DV378" s="170"/>
      <c r="DW378" s="170"/>
      <c r="DX378" s="170"/>
      <c r="DY378" s="170"/>
      <c r="DZ378" s="170"/>
      <c r="EA378" s="170"/>
      <c r="EB378" s="170"/>
      <c r="EC378" s="170"/>
      <c r="ED378" s="170"/>
      <c r="EE378" s="170"/>
      <c r="EF378" s="170"/>
      <c r="EG378" s="170"/>
      <c r="EH378" s="170"/>
      <c r="EI378" s="170"/>
      <c r="EJ378" s="170"/>
      <c r="EK378" s="170"/>
      <c r="EL378" s="170"/>
      <c r="EM378" s="170"/>
      <c r="EN378" s="170"/>
      <c r="EO378" s="170"/>
      <c r="EP378" s="170"/>
      <c r="EQ378" s="170"/>
      <c r="ER378" s="170"/>
      <c r="ES378" s="170"/>
      <c r="ET378" s="170"/>
      <c r="EU378" s="170"/>
      <c r="EV378" s="170"/>
      <c r="EW378" s="170"/>
      <c r="EX378" s="170"/>
      <c r="EY378" s="170"/>
      <c r="EZ378" s="170"/>
      <c r="FA378" s="170"/>
      <c r="FB378" s="170"/>
      <c r="FC378" s="170"/>
      <c r="FD378" s="170"/>
      <c r="FE378" s="170"/>
      <c r="FF378" s="170"/>
      <c r="FG378" s="170"/>
      <c r="FH378" s="170"/>
      <c r="FI378" s="170"/>
      <c r="FJ378" s="170"/>
      <c r="FK378" s="170"/>
      <c r="FL378" s="170"/>
      <c r="FM378" s="170"/>
      <c r="FN378" s="170"/>
      <c r="FO378" s="170"/>
      <c r="FP378" s="170"/>
      <c r="FQ378" s="170"/>
      <c r="FR378" s="170"/>
      <c r="FS378" s="170"/>
      <c r="FT378" s="170"/>
      <c r="FU378" s="170"/>
      <c r="FV378" s="170"/>
      <c r="FW378" s="170"/>
      <c r="FX378" s="170"/>
      <c r="FY378" s="170"/>
      <c r="FZ378" s="170"/>
      <c r="GA378" s="170"/>
      <c r="GB378" s="170"/>
      <c r="GC378" s="170"/>
      <c r="GD378" s="170"/>
      <c r="GE378" s="170"/>
      <c r="GF378" s="170"/>
      <c r="GG378" s="170"/>
      <c r="GH378" s="170"/>
      <c r="GI378" s="170"/>
      <c r="GJ378" s="170"/>
      <c r="GK378" s="170"/>
      <c r="GL378" s="170"/>
      <c r="GM378" s="170"/>
      <c r="GN378" s="170"/>
      <c r="GO378" s="170"/>
      <c r="GP378" s="170"/>
      <c r="GQ378" s="170"/>
      <c r="GR378" s="170"/>
      <c r="GS378" s="170"/>
      <c r="GT378" s="170"/>
      <c r="GU378" s="170"/>
      <c r="GV378" s="170"/>
      <c r="GW378" s="170"/>
      <c r="GX378" s="170"/>
      <c r="GY378" s="170"/>
      <c r="GZ378" s="170"/>
      <c r="HA378" s="170"/>
      <c r="HB378" s="170"/>
      <c r="HC378" s="170"/>
      <c r="HD378" s="170"/>
      <c r="HE378" s="170"/>
      <c r="HF378" s="170"/>
      <c r="HG378" s="170"/>
      <c r="HH378" s="170"/>
      <c r="HI378" s="170"/>
      <c r="HJ378" s="170"/>
      <c r="HK378" s="170"/>
      <c r="HL378" s="170"/>
      <c r="HM378" s="170"/>
      <c r="HN378" s="170"/>
      <c r="HO378" s="170"/>
      <c r="HP378" s="170"/>
      <c r="HQ378" s="170"/>
      <c r="HR378" s="170"/>
      <c r="HS378" s="170"/>
      <c r="HT378" s="170"/>
      <c r="HU378" s="170"/>
      <c r="HV378" s="170"/>
      <c r="HW378" s="170"/>
      <c r="HX378" s="170"/>
      <c r="HY378" s="170"/>
      <c r="HZ378" s="170"/>
      <c r="IA378" s="170"/>
      <c r="IB378" s="170"/>
      <c r="IC378" s="170"/>
      <c r="ID378" s="170"/>
      <c r="IE378" s="170"/>
      <c r="IF378" s="170"/>
      <c r="IG378" s="170"/>
      <c r="IH378" s="170"/>
      <c r="II378" s="170"/>
      <c r="IJ378" s="170"/>
      <c r="IK378" s="170"/>
      <c r="IL378" s="170"/>
      <c r="IM378" s="170"/>
      <c r="IN378" s="170"/>
      <c r="IO378" s="170"/>
      <c r="IP378" s="170"/>
      <c r="IQ378" s="170"/>
      <c r="IR378" s="170"/>
      <c r="IS378" s="170"/>
      <c r="IT378" s="170"/>
      <c r="IU378" s="170"/>
      <c r="IV378" s="170"/>
      <c r="IW378" s="170"/>
    </row>
    <row r="379" customFormat="false" ht="15" hidden="false" customHeight="false" outlineLevel="0" collapsed="false">
      <c r="A379" s="181"/>
      <c r="B379" s="182"/>
      <c r="C379" s="170" t="s">
        <v>261</v>
      </c>
      <c r="D379" s="120" t="n">
        <v>0</v>
      </c>
      <c r="E379" s="120" t="n">
        <v>0</v>
      </c>
      <c r="F379" s="170" t="n">
        <f aca="false">V379/12</f>
        <v>9279.25</v>
      </c>
      <c r="G379" s="170" t="n">
        <v>9279.25</v>
      </c>
      <c r="H379" s="170" t="n">
        <v>9279.25</v>
      </c>
      <c r="I379" s="170" t="n">
        <v>9279.25</v>
      </c>
      <c r="J379" s="183" t="n">
        <f aca="false">ROUND(+I379*1.0425,0)</f>
        <v>9674</v>
      </c>
      <c r="K379" s="184" t="n">
        <f aca="false">+J379</f>
        <v>9674</v>
      </c>
      <c r="L379" s="184" t="n">
        <f aca="false">+K379</f>
        <v>9674</v>
      </c>
      <c r="M379" s="184" t="n">
        <f aca="false">+L379</f>
        <v>9674</v>
      </c>
      <c r="N379" s="184" t="n">
        <f aca="false">+M379</f>
        <v>9674</v>
      </c>
      <c r="O379" s="184" t="n">
        <f aca="false">+N379</f>
        <v>9674</v>
      </c>
      <c r="P379" s="184" t="n">
        <f aca="false">+O379</f>
        <v>9674</v>
      </c>
      <c r="Q379" s="184" t="n">
        <f aca="false">+P379</f>
        <v>9674</v>
      </c>
      <c r="R379" s="139" t="n">
        <f aca="false">SUM(F379:Q379)</f>
        <v>114509</v>
      </c>
      <c r="S379" s="120" t="n">
        <f aca="false">R379*1.04</f>
        <v>119089.36</v>
      </c>
      <c r="T379" s="120" t="n">
        <f aca="false">S379*1.04</f>
        <v>123852.9344</v>
      </c>
      <c r="U379" s="170"/>
      <c r="V379" s="170" t="n">
        <v>111351</v>
      </c>
      <c r="W379" s="170"/>
      <c r="X379" s="170"/>
      <c r="Y379" s="170"/>
      <c r="Z379" s="170"/>
      <c r="AA379" s="170"/>
      <c r="AB379" s="170"/>
      <c r="AC379" s="170"/>
      <c r="AD379" s="170"/>
      <c r="AE379" s="170"/>
      <c r="AF379" s="170"/>
      <c r="AG379" s="170"/>
      <c r="AH379" s="170"/>
      <c r="AI379" s="170"/>
      <c r="AJ379" s="170"/>
      <c r="AK379" s="170"/>
      <c r="AL379" s="170"/>
      <c r="AM379" s="170"/>
      <c r="AN379" s="170"/>
      <c r="AO379" s="170"/>
      <c r="AP379" s="170"/>
      <c r="AQ379" s="170"/>
      <c r="AR379" s="170"/>
      <c r="AS379" s="170"/>
      <c r="AT379" s="170"/>
      <c r="AU379" s="170"/>
      <c r="AV379" s="170"/>
      <c r="AW379" s="170"/>
      <c r="AX379" s="170"/>
      <c r="AY379" s="170"/>
      <c r="AZ379" s="170"/>
      <c r="BA379" s="170"/>
      <c r="BB379" s="170"/>
      <c r="BC379" s="170"/>
      <c r="BD379" s="170"/>
      <c r="BE379" s="170"/>
      <c r="BF379" s="170"/>
      <c r="BG379" s="170"/>
      <c r="BH379" s="170"/>
      <c r="BI379" s="170"/>
      <c r="BJ379" s="170"/>
      <c r="BK379" s="170"/>
      <c r="BL379" s="170"/>
      <c r="BM379" s="170"/>
      <c r="BN379" s="170"/>
      <c r="BO379" s="170"/>
      <c r="BP379" s="170"/>
      <c r="BQ379" s="170"/>
      <c r="BR379" s="170"/>
      <c r="BS379" s="170"/>
      <c r="BT379" s="170"/>
      <c r="BU379" s="170"/>
      <c r="BV379" s="170"/>
      <c r="BW379" s="170"/>
      <c r="BX379" s="170"/>
      <c r="BY379" s="170"/>
      <c r="BZ379" s="170"/>
      <c r="CA379" s="170"/>
      <c r="CB379" s="170"/>
      <c r="CC379" s="170"/>
      <c r="CD379" s="170"/>
      <c r="CE379" s="170"/>
      <c r="CF379" s="170"/>
      <c r="CG379" s="170"/>
      <c r="CH379" s="170"/>
      <c r="CI379" s="170"/>
      <c r="CJ379" s="170"/>
      <c r="CK379" s="170"/>
      <c r="CL379" s="170"/>
      <c r="CM379" s="170"/>
      <c r="CN379" s="170"/>
      <c r="CO379" s="170"/>
      <c r="CP379" s="170"/>
      <c r="CQ379" s="170"/>
      <c r="CR379" s="170"/>
      <c r="CS379" s="170"/>
      <c r="CT379" s="170"/>
      <c r="CU379" s="170"/>
      <c r="CV379" s="170"/>
      <c r="CW379" s="170"/>
      <c r="CX379" s="170"/>
      <c r="CY379" s="170"/>
      <c r="CZ379" s="170"/>
      <c r="DA379" s="170"/>
      <c r="DB379" s="170"/>
      <c r="DC379" s="170"/>
      <c r="DD379" s="170"/>
      <c r="DE379" s="170"/>
      <c r="DF379" s="170"/>
      <c r="DG379" s="170"/>
      <c r="DH379" s="170"/>
      <c r="DI379" s="170"/>
      <c r="DJ379" s="170"/>
      <c r="DK379" s="170"/>
      <c r="DL379" s="170"/>
      <c r="DM379" s="170"/>
      <c r="DN379" s="170"/>
      <c r="DO379" s="170"/>
      <c r="DP379" s="170"/>
      <c r="DQ379" s="170"/>
      <c r="DR379" s="170"/>
      <c r="DS379" s="170"/>
      <c r="DT379" s="170"/>
      <c r="DU379" s="170"/>
      <c r="DV379" s="170"/>
      <c r="DW379" s="170"/>
      <c r="DX379" s="170"/>
      <c r="DY379" s="170"/>
      <c r="DZ379" s="170"/>
      <c r="EA379" s="170"/>
      <c r="EB379" s="170"/>
      <c r="EC379" s="170"/>
      <c r="ED379" s="170"/>
      <c r="EE379" s="170"/>
      <c r="EF379" s="170"/>
      <c r="EG379" s="170"/>
      <c r="EH379" s="170"/>
      <c r="EI379" s="170"/>
      <c r="EJ379" s="170"/>
      <c r="EK379" s="170"/>
      <c r="EL379" s="170"/>
      <c r="EM379" s="170"/>
      <c r="EN379" s="170"/>
      <c r="EO379" s="170"/>
      <c r="EP379" s="170"/>
      <c r="EQ379" s="170"/>
      <c r="ER379" s="170"/>
      <c r="ES379" s="170"/>
      <c r="ET379" s="170"/>
      <c r="EU379" s="170"/>
      <c r="EV379" s="170"/>
      <c r="EW379" s="170"/>
      <c r="EX379" s="170"/>
      <c r="EY379" s="170"/>
      <c r="EZ379" s="170"/>
      <c r="FA379" s="170"/>
      <c r="FB379" s="170"/>
      <c r="FC379" s="170"/>
      <c r="FD379" s="170"/>
      <c r="FE379" s="170"/>
      <c r="FF379" s="170"/>
      <c r="FG379" s="170"/>
      <c r="FH379" s="170"/>
      <c r="FI379" s="170"/>
      <c r="FJ379" s="170"/>
      <c r="FK379" s="170"/>
      <c r="FL379" s="170"/>
      <c r="FM379" s="170"/>
      <c r="FN379" s="170"/>
      <c r="FO379" s="170"/>
      <c r="FP379" s="170"/>
      <c r="FQ379" s="170"/>
      <c r="FR379" s="170"/>
      <c r="FS379" s="170"/>
      <c r="FT379" s="170"/>
      <c r="FU379" s="170"/>
      <c r="FV379" s="170"/>
      <c r="FW379" s="170"/>
      <c r="FX379" s="170"/>
      <c r="FY379" s="170"/>
      <c r="FZ379" s="170"/>
      <c r="GA379" s="170"/>
      <c r="GB379" s="170"/>
      <c r="GC379" s="170"/>
      <c r="GD379" s="170"/>
      <c r="GE379" s="170"/>
      <c r="GF379" s="170"/>
      <c r="GG379" s="170"/>
      <c r="GH379" s="170"/>
      <c r="GI379" s="170"/>
      <c r="GJ379" s="170"/>
      <c r="GK379" s="170"/>
      <c r="GL379" s="170"/>
      <c r="GM379" s="170"/>
      <c r="GN379" s="170"/>
      <c r="GO379" s="170"/>
      <c r="GP379" s="170"/>
      <c r="GQ379" s="170"/>
      <c r="GR379" s="170"/>
      <c r="GS379" s="170"/>
      <c r="GT379" s="170"/>
      <c r="GU379" s="170"/>
      <c r="GV379" s="170"/>
      <c r="GW379" s="170"/>
      <c r="GX379" s="170"/>
      <c r="GY379" s="170"/>
      <c r="GZ379" s="170"/>
      <c r="HA379" s="170"/>
      <c r="HB379" s="170"/>
      <c r="HC379" s="170"/>
      <c r="HD379" s="170"/>
      <c r="HE379" s="170"/>
      <c r="HF379" s="170"/>
      <c r="HG379" s="170"/>
      <c r="HH379" s="170"/>
      <c r="HI379" s="170"/>
      <c r="HJ379" s="170"/>
      <c r="HK379" s="170"/>
      <c r="HL379" s="170"/>
      <c r="HM379" s="170"/>
      <c r="HN379" s="170"/>
      <c r="HO379" s="170"/>
      <c r="HP379" s="170"/>
      <c r="HQ379" s="170"/>
      <c r="HR379" s="170"/>
      <c r="HS379" s="170"/>
      <c r="HT379" s="170"/>
      <c r="HU379" s="170"/>
      <c r="HV379" s="170"/>
      <c r="HW379" s="170"/>
      <c r="HX379" s="170"/>
      <c r="HY379" s="170"/>
      <c r="HZ379" s="170"/>
      <c r="IA379" s="170"/>
      <c r="IB379" s="170"/>
      <c r="IC379" s="170"/>
      <c r="ID379" s="170"/>
      <c r="IE379" s="170"/>
      <c r="IF379" s="170"/>
      <c r="IG379" s="170"/>
      <c r="IH379" s="170"/>
      <c r="II379" s="170"/>
      <c r="IJ379" s="170"/>
      <c r="IK379" s="170"/>
      <c r="IL379" s="170"/>
      <c r="IM379" s="170"/>
      <c r="IN379" s="170"/>
      <c r="IO379" s="170"/>
      <c r="IP379" s="170"/>
      <c r="IQ379" s="170"/>
      <c r="IR379" s="170"/>
      <c r="IS379" s="170"/>
      <c r="IT379" s="170"/>
      <c r="IU379" s="170"/>
      <c r="IV379" s="170"/>
      <c r="IW379" s="170"/>
    </row>
    <row r="380" customFormat="false" ht="15" hidden="false" customHeight="false" outlineLevel="0" collapsed="false">
      <c r="A380" s="181"/>
      <c r="B380" s="182"/>
      <c r="C380" s="170" t="s">
        <v>262</v>
      </c>
      <c r="D380" s="120" t="n">
        <v>0</v>
      </c>
      <c r="E380" s="120" t="n">
        <v>0</v>
      </c>
      <c r="F380" s="170" t="n">
        <f aca="false">V380/12</f>
        <v>9279.25</v>
      </c>
      <c r="G380" s="170" t="n">
        <v>9279.25</v>
      </c>
      <c r="H380" s="170" t="n">
        <v>9279.25</v>
      </c>
      <c r="I380" s="170" t="n">
        <v>9279.25</v>
      </c>
      <c r="J380" s="183" t="n">
        <f aca="false">ROUND(+I380*1.0425,0)</f>
        <v>9674</v>
      </c>
      <c r="K380" s="184" t="n">
        <f aca="false">+J380</f>
        <v>9674</v>
      </c>
      <c r="L380" s="184" t="n">
        <f aca="false">+K380</f>
        <v>9674</v>
      </c>
      <c r="M380" s="184" t="n">
        <f aca="false">+L380</f>
        <v>9674</v>
      </c>
      <c r="N380" s="184" t="n">
        <f aca="false">+M380</f>
        <v>9674</v>
      </c>
      <c r="O380" s="184" t="n">
        <f aca="false">+N380</f>
        <v>9674</v>
      </c>
      <c r="P380" s="184" t="n">
        <f aca="false">+O380</f>
        <v>9674</v>
      </c>
      <c r="Q380" s="184" t="n">
        <f aca="false">+P380</f>
        <v>9674</v>
      </c>
      <c r="R380" s="139" t="n">
        <f aca="false">SUM(F380:Q380)</f>
        <v>114509</v>
      </c>
      <c r="S380" s="120" t="n">
        <f aca="false">R380*1.04</f>
        <v>119089.36</v>
      </c>
      <c r="T380" s="120" t="n">
        <f aca="false">S380*1.04</f>
        <v>123852.9344</v>
      </c>
      <c r="U380" s="170"/>
      <c r="V380" s="170" t="n">
        <v>111351</v>
      </c>
      <c r="W380" s="170"/>
      <c r="X380" s="170"/>
      <c r="Y380" s="170"/>
      <c r="Z380" s="170"/>
      <c r="AA380" s="170"/>
      <c r="AB380" s="170"/>
      <c r="AC380" s="170"/>
      <c r="AD380" s="170"/>
      <c r="AE380" s="170"/>
      <c r="AF380" s="170"/>
      <c r="AG380" s="170"/>
      <c r="AH380" s="170"/>
      <c r="AI380" s="170"/>
      <c r="AJ380" s="170"/>
      <c r="AK380" s="170"/>
      <c r="AL380" s="170"/>
      <c r="AM380" s="170"/>
      <c r="AN380" s="170"/>
      <c r="AO380" s="170"/>
      <c r="AP380" s="170"/>
      <c r="AQ380" s="170"/>
      <c r="AR380" s="170"/>
      <c r="AS380" s="170"/>
      <c r="AT380" s="170"/>
      <c r="AU380" s="170"/>
      <c r="AV380" s="170"/>
      <c r="AW380" s="170"/>
      <c r="AX380" s="170"/>
      <c r="AY380" s="170"/>
      <c r="AZ380" s="170"/>
      <c r="BA380" s="170"/>
      <c r="BB380" s="170"/>
      <c r="BC380" s="170"/>
      <c r="BD380" s="170"/>
      <c r="BE380" s="170"/>
      <c r="BF380" s="170"/>
      <c r="BG380" s="170"/>
      <c r="BH380" s="170"/>
      <c r="BI380" s="170"/>
      <c r="BJ380" s="170"/>
      <c r="BK380" s="170"/>
      <c r="BL380" s="170"/>
      <c r="BM380" s="170"/>
      <c r="BN380" s="170"/>
      <c r="BO380" s="170"/>
      <c r="BP380" s="170"/>
      <c r="BQ380" s="170"/>
      <c r="BR380" s="170"/>
      <c r="BS380" s="170"/>
      <c r="BT380" s="170"/>
      <c r="BU380" s="170"/>
      <c r="BV380" s="170"/>
      <c r="BW380" s="170"/>
      <c r="BX380" s="170"/>
      <c r="BY380" s="170"/>
      <c r="BZ380" s="170"/>
      <c r="CA380" s="170"/>
      <c r="CB380" s="170"/>
      <c r="CC380" s="170"/>
      <c r="CD380" s="170"/>
      <c r="CE380" s="170"/>
      <c r="CF380" s="170"/>
      <c r="CG380" s="170"/>
      <c r="CH380" s="170"/>
      <c r="CI380" s="170"/>
      <c r="CJ380" s="170"/>
      <c r="CK380" s="170"/>
      <c r="CL380" s="170"/>
      <c r="CM380" s="170"/>
      <c r="CN380" s="170"/>
      <c r="CO380" s="170"/>
      <c r="CP380" s="170"/>
      <c r="CQ380" s="170"/>
      <c r="CR380" s="170"/>
      <c r="CS380" s="170"/>
      <c r="CT380" s="170"/>
      <c r="CU380" s="170"/>
      <c r="CV380" s="170"/>
      <c r="CW380" s="170"/>
      <c r="CX380" s="170"/>
      <c r="CY380" s="170"/>
      <c r="CZ380" s="170"/>
      <c r="DA380" s="170"/>
      <c r="DB380" s="170"/>
      <c r="DC380" s="170"/>
      <c r="DD380" s="170"/>
      <c r="DE380" s="170"/>
      <c r="DF380" s="170"/>
      <c r="DG380" s="170"/>
      <c r="DH380" s="170"/>
      <c r="DI380" s="170"/>
      <c r="DJ380" s="170"/>
      <c r="DK380" s="170"/>
      <c r="DL380" s="170"/>
      <c r="DM380" s="170"/>
      <c r="DN380" s="170"/>
      <c r="DO380" s="170"/>
      <c r="DP380" s="170"/>
      <c r="DQ380" s="170"/>
      <c r="DR380" s="170"/>
      <c r="DS380" s="170"/>
      <c r="DT380" s="170"/>
      <c r="DU380" s="170"/>
      <c r="DV380" s="170"/>
      <c r="DW380" s="170"/>
      <c r="DX380" s="170"/>
      <c r="DY380" s="170"/>
      <c r="DZ380" s="170"/>
      <c r="EA380" s="170"/>
      <c r="EB380" s="170"/>
      <c r="EC380" s="170"/>
      <c r="ED380" s="170"/>
      <c r="EE380" s="170"/>
      <c r="EF380" s="170"/>
      <c r="EG380" s="170"/>
      <c r="EH380" s="170"/>
      <c r="EI380" s="170"/>
      <c r="EJ380" s="170"/>
      <c r="EK380" s="170"/>
      <c r="EL380" s="170"/>
      <c r="EM380" s="170"/>
      <c r="EN380" s="170"/>
      <c r="EO380" s="170"/>
      <c r="EP380" s="170"/>
      <c r="EQ380" s="170"/>
      <c r="ER380" s="170"/>
      <c r="ES380" s="170"/>
      <c r="ET380" s="170"/>
      <c r="EU380" s="170"/>
      <c r="EV380" s="170"/>
      <c r="EW380" s="170"/>
      <c r="EX380" s="170"/>
      <c r="EY380" s="170"/>
      <c r="EZ380" s="170"/>
      <c r="FA380" s="170"/>
      <c r="FB380" s="170"/>
      <c r="FC380" s="170"/>
      <c r="FD380" s="170"/>
      <c r="FE380" s="170"/>
      <c r="FF380" s="170"/>
      <c r="FG380" s="170"/>
      <c r="FH380" s="170"/>
      <c r="FI380" s="170"/>
      <c r="FJ380" s="170"/>
      <c r="FK380" s="170"/>
      <c r="FL380" s="170"/>
      <c r="FM380" s="170"/>
      <c r="FN380" s="170"/>
      <c r="FO380" s="170"/>
      <c r="FP380" s="170"/>
      <c r="FQ380" s="170"/>
      <c r="FR380" s="170"/>
      <c r="FS380" s="170"/>
      <c r="FT380" s="170"/>
      <c r="FU380" s="170"/>
      <c r="FV380" s="170"/>
      <c r="FW380" s="170"/>
      <c r="FX380" s="170"/>
      <c r="FY380" s="170"/>
      <c r="FZ380" s="170"/>
      <c r="GA380" s="170"/>
      <c r="GB380" s="170"/>
      <c r="GC380" s="170"/>
      <c r="GD380" s="170"/>
      <c r="GE380" s="170"/>
      <c r="GF380" s="170"/>
      <c r="GG380" s="170"/>
      <c r="GH380" s="170"/>
      <c r="GI380" s="170"/>
      <c r="GJ380" s="170"/>
      <c r="GK380" s="170"/>
      <c r="GL380" s="170"/>
      <c r="GM380" s="170"/>
      <c r="GN380" s="170"/>
      <c r="GO380" s="170"/>
      <c r="GP380" s="170"/>
      <c r="GQ380" s="170"/>
      <c r="GR380" s="170"/>
      <c r="GS380" s="170"/>
      <c r="GT380" s="170"/>
      <c r="GU380" s="170"/>
      <c r="GV380" s="170"/>
      <c r="GW380" s="170"/>
      <c r="GX380" s="170"/>
      <c r="GY380" s="170"/>
      <c r="GZ380" s="170"/>
      <c r="HA380" s="170"/>
      <c r="HB380" s="170"/>
      <c r="HC380" s="170"/>
      <c r="HD380" s="170"/>
      <c r="HE380" s="170"/>
      <c r="HF380" s="170"/>
      <c r="HG380" s="170"/>
      <c r="HH380" s="170"/>
      <c r="HI380" s="170"/>
      <c r="HJ380" s="170"/>
      <c r="HK380" s="170"/>
      <c r="HL380" s="170"/>
      <c r="HM380" s="170"/>
      <c r="HN380" s="170"/>
      <c r="HO380" s="170"/>
      <c r="HP380" s="170"/>
      <c r="HQ380" s="170"/>
      <c r="HR380" s="170"/>
      <c r="HS380" s="170"/>
      <c r="HT380" s="170"/>
      <c r="HU380" s="170"/>
      <c r="HV380" s="170"/>
      <c r="HW380" s="170"/>
      <c r="HX380" s="170"/>
      <c r="HY380" s="170"/>
      <c r="HZ380" s="170"/>
      <c r="IA380" s="170"/>
      <c r="IB380" s="170"/>
      <c r="IC380" s="170"/>
      <c r="ID380" s="170"/>
      <c r="IE380" s="170"/>
      <c r="IF380" s="170"/>
      <c r="IG380" s="170"/>
      <c r="IH380" s="170"/>
      <c r="II380" s="170"/>
      <c r="IJ380" s="170"/>
      <c r="IK380" s="170"/>
      <c r="IL380" s="170"/>
      <c r="IM380" s="170"/>
      <c r="IN380" s="170"/>
      <c r="IO380" s="170"/>
      <c r="IP380" s="170"/>
      <c r="IQ380" s="170"/>
      <c r="IR380" s="170"/>
      <c r="IS380" s="170"/>
      <c r="IT380" s="170"/>
      <c r="IU380" s="170"/>
      <c r="IV380" s="170"/>
      <c r="IW380" s="170"/>
    </row>
    <row r="381" customFormat="false" ht="15" hidden="false" customHeight="false" outlineLevel="0" collapsed="false">
      <c r="A381" s="181"/>
      <c r="B381" s="182"/>
      <c r="C381" s="170" t="s">
        <v>263</v>
      </c>
      <c r="D381" s="120" t="n">
        <v>0</v>
      </c>
      <c r="E381" s="120" t="n">
        <v>0</v>
      </c>
      <c r="F381" s="170" t="n">
        <f aca="false">V381/12</f>
        <v>5833.33333333333</v>
      </c>
      <c r="G381" s="170" t="n">
        <v>5833.33333333333</v>
      </c>
      <c r="H381" s="170" t="n">
        <v>5833.33333333333</v>
      </c>
      <c r="I381" s="170" t="n">
        <v>5833.33333333333</v>
      </c>
      <c r="J381" s="183" t="n">
        <f aca="false">ROUND(+I381*1.0425,0)</f>
        <v>6081</v>
      </c>
      <c r="K381" s="184" t="n">
        <f aca="false">+J381</f>
        <v>6081</v>
      </c>
      <c r="L381" s="184" t="n">
        <f aca="false">+K381</f>
        <v>6081</v>
      </c>
      <c r="M381" s="184" t="n">
        <f aca="false">+L381</f>
        <v>6081</v>
      </c>
      <c r="N381" s="184" t="n">
        <f aca="false">+M381</f>
        <v>6081</v>
      </c>
      <c r="O381" s="184" t="n">
        <f aca="false">+N381</f>
        <v>6081</v>
      </c>
      <c r="P381" s="184" t="n">
        <f aca="false">+O381</f>
        <v>6081</v>
      </c>
      <c r="Q381" s="184" t="n">
        <f aca="false">+P381</f>
        <v>6081</v>
      </c>
      <c r="R381" s="139" t="n">
        <f aca="false">SUM(F381:Q381)</f>
        <v>71981.3333333333</v>
      </c>
      <c r="S381" s="120" t="n">
        <f aca="false">R381*1.04</f>
        <v>74860.5866666667</v>
      </c>
      <c r="T381" s="120" t="n">
        <f aca="false">S381*1.04</f>
        <v>77855.0101333333</v>
      </c>
      <c r="U381" s="170"/>
      <c r="V381" s="170" t="n">
        <v>70000</v>
      </c>
      <c r="W381" s="170"/>
      <c r="X381" s="170"/>
      <c r="Y381" s="170"/>
      <c r="Z381" s="170"/>
      <c r="AA381" s="170"/>
      <c r="AB381" s="170"/>
      <c r="AC381" s="170"/>
      <c r="AD381" s="170"/>
      <c r="AE381" s="170"/>
      <c r="AF381" s="170"/>
      <c r="AG381" s="170"/>
      <c r="AH381" s="170"/>
      <c r="AI381" s="170"/>
      <c r="AJ381" s="170"/>
      <c r="AK381" s="170"/>
      <c r="AL381" s="170"/>
      <c r="AM381" s="170"/>
      <c r="AN381" s="170"/>
      <c r="AO381" s="170"/>
      <c r="AP381" s="170"/>
      <c r="AQ381" s="170"/>
      <c r="AR381" s="170"/>
      <c r="AS381" s="170"/>
      <c r="AT381" s="170"/>
      <c r="AU381" s="170"/>
      <c r="AV381" s="170"/>
      <c r="AW381" s="170"/>
      <c r="AX381" s="170"/>
      <c r="AY381" s="170"/>
      <c r="AZ381" s="170"/>
      <c r="BA381" s="170"/>
      <c r="BB381" s="170"/>
      <c r="BC381" s="170"/>
      <c r="BD381" s="170"/>
      <c r="BE381" s="170"/>
      <c r="BF381" s="170"/>
      <c r="BG381" s="170"/>
      <c r="BH381" s="170"/>
      <c r="BI381" s="170"/>
      <c r="BJ381" s="170"/>
      <c r="BK381" s="170"/>
      <c r="BL381" s="170"/>
      <c r="BM381" s="170"/>
      <c r="BN381" s="170"/>
      <c r="BO381" s="170"/>
      <c r="BP381" s="170"/>
      <c r="BQ381" s="170"/>
      <c r="BR381" s="170"/>
      <c r="BS381" s="170"/>
      <c r="BT381" s="170"/>
      <c r="BU381" s="170"/>
      <c r="BV381" s="170"/>
      <c r="BW381" s="170"/>
      <c r="BX381" s="170"/>
      <c r="BY381" s="170"/>
      <c r="BZ381" s="170"/>
      <c r="CA381" s="170"/>
      <c r="CB381" s="170"/>
      <c r="CC381" s="170"/>
      <c r="CD381" s="170"/>
      <c r="CE381" s="170"/>
      <c r="CF381" s="170"/>
      <c r="CG381" s="170"/>
      <c r="CH381" s="170"/>
      <c r="CI381" s="170"/>
      <c r="CJ381" s="170"/>
      <c r="CK381" s="170"/>
      <c r="CL381" s="170"/>
      <c r="CM381" s="170"/>
      <c r="CN381" s="170"/>
      <c r="CO381" s="170"/>
      <c r="CP381" s="170"/>
      <c r="CQ381" s="170"/>
      <c r="CR381" s="170"/>
      <c r="CS381" s="170"/>
      <c r="CT381" s="170"/>
      <c r="CU381" s="170"/>
      <c r="CV381" s="170"/>
      <c r="CW381" s="170"/>
      <c r="CX381" s="170"/>
      <c r="CY381" s="170"/>
      <c r="CZ381" s="170"/>
      <c r="DA381" s="170"/>
      <c r="DB381" s="170"/>
      <c r="DC381" s="170"/>
      <c r="DD381" s="170"/>
      <c r="DE381" s="170"/>
      <c r="DF381" s="170"/>
      <c r="DG381" s="170"/>
      <c r="DH381" s="170"/>
      <c r="DI381" s="170"/>
      <c r="DJ381" s="170"/>
      <c r="DK381" s="170"/>
      <c r="DL381" s="170"/>
      <c r="DM381" s="170"/>
      <c r="DN381" s="170"/>
      <c r="DO381" s="170"/>
      <c r="DP381" s="170"/>
      <c r="DQ381" s="170"/>
      <c r="DR381" s="170"/>
      <c r="DS381" s="170"/>
      <c r="DT381" s="170"/>
      <c r="DU381" s="170"/>
      <c r="DV381" s="170"/>
      <c r="DW381" s="170"/>
      <c r="DX381" s="170"/>
      <c r="DY381" s="170"/>
      <c r="DZ381" s="170"/>
      <c r="EA381" s="170"/>
      <c r="EB381" s="170"/>
      <c r="EC381" s="170"/>
      <c r="ED381" s="170"/>
      <c r="EE381" s="170"/>
      <c r="EF381" s="170"/>
      <c r="EG381" s="170"/>
      <c r="EH381" s="170"/>
      <c r="EI381" s="170"/>
      <c r="EJ381" s="170"/>
      <c r="EK381" s="170"/>
      <c r="EL381" s="170"/>
      <c r="EM381" s="170"/>
      <c r="EN381" s="170"/>
      <c r="EO381" s="170"/>
      <c r="EP381" s="170"/>
      <c r="EQ381" s="170"/>
      <c r="ER381" s="170"/>
      <c r="ES381" s="170"/>
      <c r="ET381" s="170"/>
      <c r="EU381" s="170"/>
      <c r="EV381" s="170"/>
      <c r="EW381" s="170"/>
      <c r="EX381" s="170"/>
      <c r="EY381" s="170"/>
      <c r="EZ381" s="170"/>
      <c r="FA381" s="170"/>
      <c r="FB381" s="170"/>
      <c r="FC381" s="170"/>
      <c r="FD381" s="170"/>
      <c r="FE381" s="170"/>
      <c r="FF381" s="170"/>
      <c r="FG381" s="170"/>
      <c r="FH381" s="170"/>
      <c r="FI381" s="170"/>
      <c r="FJ381" s="170"/>
      <c r="FK381" s="170"/>
      <c r="FL381" s="170"/>
      <c r="FM381" s="170"/>
      <c r="FN381" s="170"/>
      <c r="FO381" s="170"/>
      <c r="FP381" s="170"/>
      <c r="FQ381" s="170"/>
      <c r="FR381" s="170"/>
      <c r="FS381" s="170"/>
      <c r="FT381" s="170"/>
      <c r="FU381" s="170"/>
      <c r="FV381" s="170"/>
      <c r="FW381" s="170"/>
      <c r="FX381" s="170"/>
      <c r="FY381" s="170"/>
      <c r="FZ381" s="170"/>
      <c r="GA381" s="170"/>
      <c r="GB381" s="170"/>
      <c r="GC381" s="170"/>
      <c r="GD381" s="170"/>
      <c r="GE381" s="170"/>
      <c r="GF381" s="170"/>
      <c r="GG381" s="170"/>
      <c r="GH381" s="170"/>
      <c r="GI381" s="170"/>
      <c r="GJ381" s="170"/>
      <c r="GK381" s="170"/>
      <c r="GL381" s="170"/>
      <c r="GM381" s="170"/>
      <c r="GN381" s="170"/>
      <c r="GO381" s="170"/>
      <c r="GP381" s="170"/>
      <c r="GQ381" s="170"/>
      <c r="GR381" s="170"/>
      <c r="GS381" s="170"/>
      <c r="GT381" s="170"/>
      <c r="GU381" s="170"/>
      <c r="GV381" s="170"/>
      <c r="GW381" s="170"/>
      <c r="GX381" s="170"/>
      <c r="GY381" s="170"/>
      <c r="GZ381" s="170"/>
      <c r="HA381" s="170"/>
      <c r="HB381" s="170"/>
      <c r="HC381" s="170"/>
      <c r="HD381" s="170"/>
      <c r="HE381" s="170"/>
      <c r="HF381" s="170"/>
      <c r="HG381" s="170"/>
      <c r="HH381" s="170"/>
      <c r="HI381" s="170"/>
      <c r="HJ381" s="170"/>
      <c r="HK381" s="170"/>
      <c r="HL381" s="170"/>
      <c r="HM381" s="170"/>
      <c r="HN381" s="170"/>
      <c r="HO381" s="170"/>
      <c r="HP381" s="170"/>
      <c r="HQ381" s="170"/>
      <c r="HR381" s="170"/>
      <c r="HS381" s="170"/>
      <c r="HT381" s="170"/>
      <c r="HU381" s="170"/>
      <c r="HV381" s="170"/>
      <c r="HW381" s="170"/>
      <c r="HX381" s="170"/>
      <c r="HY381" s="170"/>
      <c r="HZ381" s="170"/>
      <c r="IA381" s="170"/>
      <c r="IB381" s="170"/>
      <c r="IC381" s="170"/>
      <c r="ID381" s="170"/>
      <c r="IE381" s="170"/>
      <c r="IF381" s="170"/>
      <c r="IG381" s="170"/>
      <c r="IH381" s="170"/>
      <c r="II381" s="170"/>
      <c r="IJ381" s="170"/>
      <c r="IK381" s="170"/>
      <c r="IL381" s="170"/>
      <c r="IM381" s="170"/>
      <c r="IN381" s="170"/>
      <c r="IO381" s="170"/>
      <c r="IP381" s="170"/>
      <c r="IQ381" s="170"/>
      <c r="IR381" s="170"/>
      <c r="IS381" s="170"/>
      <c r="IT381" s="170"/>
      <c r="IU381" s="170"/>
      <c r="IV381" s="170"/>
      <c r="IW381" s="170"/>
    </row>
    <row r="382" customFormat="false" ht="15" hidden="false" customHeight="false" outlineLevel="0" collapsed="false">
      <c r="A382" s="181"/>
      <c r="B382" s="182"/>
      <c r="C382" s="170" t="s">
        <v>264</v>
      </c>
      <c r="D382" s="120" t="n">
        <v>0</v>
      </c>
      <c r="E382" s="120" t="n">
        <v>0</v>
      </c>
      <c r="F382" s="170" t="n">
        <f aca="false">V382/12</f>
        <v>5833.33333333333</v>
      </c>
      <c r="G382" s="170" t="n">
        <v>5833.33333333333</v>
      </c>
      <c r="H382" s="170" t="n">
        <v>5833.33333333333</v>
      </c>
      <c r="I382" s="170" t="n">
        <v>5833.33333333333</v>
      </c>
      <c r="J382" s="183" t="n">
        <f aca="false">ROUND(+I382*1.0425,0)</f>
        <v>6081</v>
      </c>
      <c r="K382" s="184" t="n">
        <f aca="false">+J382</f>
        <v>6081</v>
      </c>
      <c r="L382" s="184" t="n">
        <f aca="false">+K382</f>
        <v>6081</v>
      </c>
      <c r="M382" s="184" t="n">
        <f aca="false">+L382</f>
        <v>6081</v>
      </c>
      <c r="N382" s="184" t="n">
        <f aca="false">+M382</f>
        <v>6081</v>
      </c>
      <c r="O382" s="184" t="n">
        <f aca="false">+N382</f>
        <v>6081</v>
      </c>
      <c r="P382" s="184" t="n">
        <f aca="false">+O382</f>
        <v>6081</v>
      </c>
      <c r="Q382" s="184" t="n">
        <f aca="false">+P382</f>
        <v>6081</v>
      </c>
      <c r="R382" s="139" t="n">
        <f aca="false">SUM(F382:Q382)</f>
        <v>71981.3333333333</v>
      </c>
      <c r="S382" s="120" t="n">
        <f aca="false">R382*1.04</f>
        <v>74860.5866666667</v>
      </c>
      <c r="T382" s="120" t="n">
        <f aca="false">S382*1.04</f>
        <v>77855.0101333333</v>
      </c>
      <c r="U382" s="170"/>
      <c r="V382" s="170" t="n">
        <v>70000</v>
      </c>
      <c r="W382" s="170"/>
      <c r="X382" s="170"/>
      <c r="Y382" s="170"/>
      <c r="Z382" s="170"/>
      <c r="AA382" s="170"/>
      <c r="AB382" s="170"/>
      <c r="AC382" s="170"/>
      <c r="AD382" s="170"/>
      <c r="AE382" s="170"/>
      <c r="AF382" s="170"/>
      <c r="AG382" s="170"/>
      <c r="AH382" s="170"/>
      <c r="AI382" s="170"/>
      <c r="AJ382" s="170"/>
      <c r="AK382" s="170"/>
      <c r="AL382" s="170"/>
      <c r="AM382" s="170"/>
      <c r="AN382" s="170"/>
      <c r="AO382" s="170"/>
      <c r="AP382" s="170"/>
      <c r="AQ382" s="170"/>
      <c r="AR382" s="170"/>
      <c r="AS382" s="170"/>
      <c r="AT382" s="170"/>
      <c r="AU382" s="170"/>
      <c r="AV382" s="170"/>
      <c r="AW382" s="170"/>
      <c r="AX382" s="170"/>
      <c r="AY382" s="170"/>
      <c r="AZ382" s="170"/>
      <c r="BA382" s="170"/>
      <c r="BB382" s="170"/>
      <c r="BC382" s="170"/>
      <c r="BD382" s="170"/>
      <c r="BE382" s="170"/>
      <c r="BF382" s="170"/>
      <c r="BG382" s="170"/>
      <c r="BH382" s="170"/>
      <c r="BI382" s="170"/>
      <c r="BJ382" s="170"/>
      <c r="BK382" s="170"/>
      <c r="BL382" s="170"/>
      <c r="BM382" s="170"/>
      <c r="BN382" s="170"/>
      <c r="BO382" s="170"/>
      <c r="BP382" s="170"/>
      <c r="BQ382" s="170"/>
      <c r="BR382" s="170"/>
      <c r="BS382" s="170"/>
      <c r="BT382" s="170"/>
      <c r="BU382" s="170"/>
      <c r="BV382" s="170"/>
      <c r="BW382" s="170"/>
      <c r="BX382" s="170"/>
      <c r="BY382" s="170"/>
      <c r="BZ382" s="170"/>
      <c r="CA382" s="170"/>
      <c r="CB382" s="170"/>
      <c r="CC382" s="170"/>
      <c r="CD382" s="170"/>
      <c r="CE382" s="170"/>
      <c r="CF382" s="170"/>
      <c r="CG382" s="170"/>
      <c r="CH382" s="170"/>
      <c r="CI382" s="170"/>
      <c r="CJ382" s="170"/>
      <c r="CK382" s="170"/>
      <c r="CL382" s="170"/>
      <c r="CM382" s="170"/>
      <c r="CN382" s="170"/>
      <c r="CO382" s="170"/>
      <c r="CP382" s="170"/>
      <c r="CQ382" s="170"/>
      <c r="CR382" s="170"/>
      <c r="CS382" s="170"/>
      <c r="CT382" s="170"/>
      <c r="CU382" s="170"/>
      <c r="CV382" s="170"/>
      <c r="CW382" s="170"/>
      <c r="CX382" s="170"/>
      <c r="CY382" s="170"/>
      <c r="CZ382" s="170"/>
      <c r="DA382" s="170"/>
      <c r="DB382" s="170"/>
      <c r="DC382" s="170"/>
      <c r="DD382" s="170"/>
      <c r="DE382" s="170"/>
      <c r="DF382" s="170"/>
      <c r="DG382" s="170"/>
      <c r="DH382" s="170"/>
      <c r="DI382" s="170"/>
      <c r="DJ382" s="170"/>
      <c r="DK382" s="170"/>
      <c r="DL382" s="170"/>
      <c r="DM382" s="170"/>
      <c r="DN382" s="170"/>
      <c r="DO382" s="170"/>
      <c r="DP382" s="170"/>
      <c r="DQ382" s="170"/>
      <c r="DR382" s="170"/>
      <c r="DS382" s="170"/>
      <c r="DT382" s="170"/>
      <c r="DU382" s="170"/>
      <c r="DV382" s="170"/>
      <c r="DW382" s="170"/>
      <c r="DX382" s="170"/>
      <c r="DY382" s="170"/>
      <c r="DZ382" s="170"/>
      <c r="EA382" s="170"/>
      <c r="EB382" s="170"/>
      <c r="EC382" s="170"/>
      <c r="ED382" s="170"/>
      <c r="EE382" s="170"/>
      <c r="EF382" s="170"/>
      <c r="EG382" s="170"/>
      <c r="EH382" s="170"/>
      <c r="EI382" s="170"/>
      <c r="EJ382" s="170"/>
      <c r="EK382" s="170"/>
      <c r="EL382" s="170"/>
      <c r="EM382" s="170"/>
      <c r="EN382" s="170"/>
      <c r="EO382" s="170"/>
      <c r="EP382" s="170"/>
      <c r="EQ382" s="170"/>
      <c r="ER382" s="170"/>
      <c r="ES382" s="170"/>
      <c r="ET382" s="170"/>
      <c r="EU382" s="170"/>
      <c r="EV382" s="170"/>
      <c r="EW382" s="170"/>
      <c r="EX382" s="170"/>
      <c r="EY382" s="170"/>
      <c r="EZ382" s="170"/>
      <c r="FA382" s="170"/>
      <c r="FB382" s="170"/>
      <c r="FC382" s="170"/>
      <c r="FD382" s="170"/>
      <c r="FE382" s="170"/>
      <c r="FF382" s="170"/>
      <c r="FG382" s="170"/>
      <c r="FH382" s="170"/>
      <c r="FI382" s="170"/>
      <c r="FJ382" s="170"/>
      <c r="FK382" s="170"/>
      <c r="FL382" s="170"/>
      <c r="FM382" s="170"/>
      <c r="FN382" s="170"/>
      <c r="FO382" s="170"/>
      <c r="FP382" s="170"/>
      <c r="FQ382" s="170"/>
      <c r="FR382" s="170"/>
      <c r="FS382" s="170"/>
      <c r="FT382" s="170"/>
      <c r="FU382" s="170"/>
      <c r="FV382" s="170"/>
      <c r="FW382" s="170"/>
      <c r="FX382" s="170"/>
      <c r="FY382" s="170"/>
      <c r="FZ382" s="170"/>
      <c r="GA382" s="170"/>
      <c r="GB382" s="170"/>
      <c r="GC382" s="170"/>
      <c r="GD382" s="170"/>
      <c r="GE382" s="170"/>
      <c r="GF382" s="170"/>
      <c r="GG382" s="170"/>
      <c r="GH382" s="170"/>
      <c r="GI382" s="170"/>
      <c r="GJ382" s="170"/>
      <c r="GK382" s="170"/>
      <c r="GL382" s="170"/>
      <c r="GM382" s="170"/>
      <c r="GN382" s="170"/>
      <c r="GO382" s="170"/>
      <c r="GP382" s="170"/>
      <c r="GQ382" s="170"/>
      <c r="GR382" s="170"/>
      <c r="GS382" s="170"/>
      <c r="GT382" s="170"/>
      <c r="GU382" s="170"/>
      <c r="GV382" s="170"/>
      <c r="GW382" s="170"/>
      <c r="GX382" s="170"/>
      <c r="GY382" s="170"/>
      <c r="GZ382" s="170"/>
      <c r="HA382" s="170"/>
      <c r="HB382" s="170"/>
      <c r="HC382" s="170"/>
      <c r="HD382" s="170"/>
      <c r="HE382" s="170"/>
      <c r="HF382" s="170"/>
      <c r="HG382" s="170"/>
      <c r="HH382" s="170"/>
      <c r="HI382" s="170"/>
      <c r="HJ382" s="170"/>
      <c r="HK382" s="170"/>
      <c r="HL382" s="170"/>
      <c r="HM382" s="170"/>
      <c r="HN382" s="170"/>
      <c r="HO382" s="170"/>
      <c r="HP382" s="170"/>
      <c r="HQ382" s="170"/>
      <c r="HR382" s="170"/>
      <c r="HS382" s="170"/>
      <c r="HT382" s="170"/>
      <c r="HU382" s="170"/>
      <c r="HV382" s="170"/>
      <c r="HW382" s="170"/>
      <c r="HX382" s="170"/>
      <c r="HY382" s="170"/>
      <c r="HZ382" s="170"/>
      <c r="IA382" s="170"/>
      <c r="IB382" s="170"/>
      <c r="IC382" s="170"/>
      <c r="ID382" s="170"/>
      <c r="IE382" s="170"/>
      <c r="IF382" s="170"/>
      <c r="IG382" s="170"/>
      <c r="IH382" s="170"/>
      <c r="II382" s="170"/>
      <c r="IJ382" s="170"/>
      <c r="IK382" s="170"/>
      <c r="IL382" s="170"/>
      <c r="IM382" s="170"/>
      <c r="IN382" s="170"/>
      <c r="IO382" s="170"/>
      <c r="IP382" s="170"/>
      <c r="IQ382" s="170"/>
      <c r="IR382" s="170"/>
      <c r="IS382" s="170"/>
      <c r="IT382" s="170"/>
      <c r="IU382" s="170"/>
      <c r="IV382" s="170"/>
      <c r="IW382" s="170"/>
    </row>
    <row r="383" customFormat="false" ht="15" hidden="false" customHeight="false" outlineLevel="0" collapsed="false">
      <c r="A383" s="181"/>
      <c r="B383" s="182"/>
      <c r="C383" s="170" t="s">
        <v>265</v>
      </c>
      <c r="D383" s="120" t="n">
        <v>0</v>
      </c>
      <c r="E383" s="120" t="n">
        <v>0</v>
      </c>
      <c r="F383" s="170" t="n">
        <f aca="false">V383/12</f>
        <v>5833.33333333333</v>
      </c>
      <c r="G383" s="170" t="n">
        <v>5833.33333333333</v>
      </c>
      <c r="H383" s="170" t="n">
        <v>5833.33333333333</v>
      </c>
      <c r="I383" s="170" t="n">
        <v>5833.33333333333</v>
      </c>
      <c r="J383" s="183" t="n">
        <f aca="false">ROUND(+I383*1.0425,0)</f>
        <v>6081</v>
      </c>
      <c r="K383" s="184" t="n">
        <f aca="false">+J383</f>
        <v>6081</v>
      </c>
      <c r="L383" s="184" t="n">
        <f aca="false">+K383</f>
        <v>6081</v>
      </c>
      <c r="M383" s="184" t="n">
        <f aca="false">+L383</f>
        <v>6081</v>
      </c>
      <c r="N383" s="184" t="n">
        <f aca="false">+M383</f>
        <v>6081</v>
      </c>
      <c r="O383" s="184" t="n">
        <f aca="false">+N383</f>
        <v>6081</v>
      </c>
      <c r="P383" s="184" t="n">
        <f aca="false">+O383</f>
        <v>6081</v>
      </c>
      <c r="Q383" s="184" t="n">
        <f aca="false">+P383</f>
        <v>6081</v>
      </c>
      <c r="R383" s="139" t="n">
        <f aca="false">SUM(F383:Q383)</f>
        <v>71981.3333333333</v>
      </c>
      <c r="S383" s="120" t="n">
        <f aca="false">R383*1.04</f>
        <v>74860.5866666667</v>
      </c>
      <c r="T383" s="120" t="n">
        <f aca="false">S383*1.04</f>
        <v>77855.0101333333</v>
      </c>
      <c r="U383" s="170"/>
      <c r="V383" s="170" t="n">
        <v>70000</v>
      </c>
      <c r="W383" s="170"/>
      <c r="X383" s="170"/>
      <c r="Y383" s="170"/>
      <c r="Z383" s="170"/>
      <c r="AA383" s="170"/>
      <c r="AB383" s="170"/>
      <c r="AC383" s="170"/>
      <c r="AD383" s="170"/>
      <c r="AE383" s="170"/>
      <c r="AF383" s="170"/>
      <c r="AG383" s="170"/>
      <c r="AH383" s="170"/>
      <c r="AI383" s="170"/>
      <c r="AJ383" s="170"/>
      <c r="AK383" s="170"/>
      <c r="AL383" s="170"/>
      <c r="AM383" s="170"/>
      <c r="AN383" s="170"/>
      <c r="AO383" s="170"/>
      <c r="AP383" s="170"/>
      <c r="AQ383" s="170"/>
      <c r="AR383" s="170"/>
      <c r="AS383" s="170"/>
      <c r="AT383" s="170"/>
      <c r="AU383" s="170"/>
      <c r="AV383" s="170"/>
      <c r="AW383" s="170"/>
      <c r="AX383" s="170"/>
      <c r="AY383" s="170"/>
      <c r="AZ383" s="170"/>
      <c r="BA383" s="170"/>
      <c r="BB383" s="170"/>
      <c r="BC383" s="170"/>
      <c r="BD383" s="170"/>
      <c r="BE383" s="170"/>
      <c r="BF383" s="170"/>
      <c r="BG383" s="170"/>
      <c r="BH383" s="170"/>
      <c r="BI383" s="170"/>
      <c r="BJ383" s="170"/>
      <c r="BK383" s="170"/>
      <c r="BL383" s="170"/>
      <c r="BM383" s="170"/>
      <c r="BN383" s="170"/>
      <c r="BO383" s="170"/>
      <c r="BP383" s="170"/>
      <c r="BQ383" s="170"/>
      <c r="BR383" s="170"/>
      <c r="BS383" s="170"/>
      <c r="BT383" s="170"/>
      <c r="BU383" s="170"/>
      <c r="BV383" s="170"/>
      <c r="BW383" s="170"/>
      <c r="BX383" s="170"/>
      <c r="BY383" s="170"/>
      <c r="BZ383" s="170"/>
      <c r="CA383" s="170"/>
      <c r="CB383" s="170"/>
      <c r="CC383" s="170"/>
      <c r="CD383" s="170"/>
      <c r="CE383" s="170"/>
      <c r="CF383" s="170"/>
      <c r="CG383" s="170"/>
      <c r="CH383" s="170"/>
      <c r="CI383" s="170"/>
      <c r="CJ383" s="170"/>
      <c r="CK383" s="170"/>
      <c r="CL383" s="170"/>
      <c r="CM383" s="170"/>
      <c r="CN383" s="170"/>
      <c r="CO383" s="170"/>
      <c r="CP383" s="170"/>
      <c r="CQ383" s="170"/>
      <c r="CR383" s="170"/>
      <c r="CS383" s="170"/>
      <c r="CT383" s="170"/>
      <c r="CU383" s="170"/>
      <c r="CV383" s="170"/>
      <c r="CW383" s="170"/>
      <c r="CX383" s="170"/>
      <c r="CY383" s="170"/>
      <c r="CZ383" s="170"/>
      <c r="DA383" s="170"/>
      <c r="DB383" s="170"/>
      <c r="DC383" s="170"/>
      <c r="DD383" s="170"/>
      <c r="DE383" s="170"/>
      <c r="DF383" s="170"/>
      <c r="DG383" s="170"/>
      <c r="DH383" s="170"/>
      <c r="DI383" s="170"/>
      <c r="DJ383" s="170"/>
      <c r="DK383" s="170"/>
      <c r="DL383" s="170"/>
      <c r="DM383" s="170"/>
      <c r="DN383" s="170"/>
      <c r="DO383" s="170"/>
      <c r="DP383" s="170"/>
      <c r="DQ383" s="170"/>
      <c r="DR383" s="170"/>
      <c r="DS383" s="170"/>
      <c r="DT383" s="170"/>
      <c r="DU383" s="170"/>
      <c r="DV383" s="170"/>
      <c r="DW383" s="170"/>
      <c r="DX383" s="170"/>
      <c r="DY383" s="170"/>
      <c r="DZ383" s="170"/>
      <c r="EA383" s="170"/>
      <c r="EB383" s="170"/>
      <c r="EC383" s="170"/>
      <c r="ED383" s="170"/>
      <c r="EE383" s="170"/>
      <c r="EF383" s="170"/>
      <c r="EG383" s="170"/>
      <c r="EH383" s="170"/>
      <c r="EI383" s="170"/>
      <c r="EJ383" s="170"/>
      <c r="EK383" s="170"/>
      <c r="EL383" s="170"/>
      <c r="EM383" s="170"/>
      <c r="EN383" s="170"/>
      <c r="EO383" s="170"/>
      <c r="EP383" s="170"/>
      <c r="EQ383" s="170"/>
      <c r="ER383" s="170"/>
      <c r="ES383" s="170"/>
      <c r="ET383" s="170"/>
      <c r="EU383" s="170"/>
      <c r="EV383" s="170"/>
      <c r="EW383" s="170"/>
      <c r="EX383" s="170"/>
      <c r="EY383" s="170"/>
      <c r="EZ383" s="170"/>
      <c r="FA383" s="170"/>
      <c r="FB383" s="170"/>
      <c r="FC383" s="170"/>
      <c r="FD383" s="170"/>
      <c r="FE383" s="170"/>
      <c r="FF383" s="170"/>
      <c r="FG383" s="170"/>
      <c r="FH383" s="170"/>
      <c r="FI383" s="170"/>
      <c r="FJ383" s="170"/>
      <c r="FK383" s="170"/>
      <c r="FL383" s="170"/>
      <c r="FM383" s="170"/>
      <c r="FN383" s="170"/>
      <c r="FO383" s="170"/>
      <c r="FP383" s="170"/>
      <c r="FQ383" s="170"/>
      <c r="FR383" s="170"/>
      <c r="FS383" s="170"/>
      <c r="FT383" s="170"/>
      <c r="FU383" s="170"/>
      <c r="FV383" s="170"/>
      <c r="FW383" s="170"/>
      <c r="FX383" s="170"/>
      <c r="FY383" s="170"/>
      <c r="FZ383" s="170"/>
      <c r="GA383" s="170"/>
      <c r="GB383" s="170"/>
      <c r="GC383" s="170"/>
      <c r="GD383" s="170"/>
      <c r="GE383" s="170"/>
      <c r="GF383" s="170"/>
      <c r="GG383" s="170"/>
      <c r="GH383" s="170"/>
      <c r="GI383" s="170"/>
      <c r="GJ383" s="170"/>
      <c r="GK383" s="170"/>
      <c r="GL383" s="170"/>
      <c r="GM383" s="170"/>
      <c r="GN383" s="170"/>
      <c r="GO383" s="170"/>
      <c r="GP383" s="170"/>
      <c r="GQ383" s="170"/>
      <c r="GR383" s="170"/>
      <c r="GS383" s="170"/>
      <c r="GT383" s="170"/>
      <c r="GU383" s="170"/>
      <c r="GV383" s="170"/>
      <c r="GW383" s="170"/>
      <c r="GX383" s="170"/>
      <c r="GY383" s="170"/>
      <c r="GZ383" s="170"/>
      <c r="HA383" s="170"/>
      <c r="HB383" s="170"/>
      <c r="HC383" s="170"/>
      <c r="HD383" s="170"/>
      <c r="HE383" s="170"/>
      <c r="HF383" s="170"/>
      <c r="HG383" s="170"/>
      <c r="HH383" s="170"/>
      <c r="HI383" s="170"/>
      <c r="HJ383" s="170"/>
      <c r="HK383" s="170"/>
      <c r="HL383" s="170"/>
      <c r="HM383" s="170"/>
      <c r="HN383" s="170"/>
      <c r="HO383" s="170"/>
      <c r="HP383" s="170"/>
      <c r="HQ383" s="170"/>
      <c r="HR383" s="170"/>
      <c r="HS383" s="170"/>
      <c r="HT383" s="170"/>
      <c r="HU383" s="170"/>
      <c r="HV383" s="170"/>
      <c r="HW383" s="170"/>
      <c r="HX383" s="170"/>
      <c r="HY383" s="170"/>
      <c r="HZ383" s="170"/>
      <c r="IA383" s="170"/>
      <c r="IB383" s="170"/>
      <c r="IC383" s="170"/>
      <c r="ID383" s="170"/>
      <c r="IE383" s="170"/>
      <c r="IF383" s="170"/>
      <c r="IG383" s="170"/>
      <c r="IH383" s="170"/>
      <c r="II383" s="170"/>
      <c r="IJ383" s="170"/>
      <c r="IK383" s="170"/>
      <c r="IL383" s="170"/>
      <c r="IM383" s="170"/>
      <c r="IN383" s="170"/>
      <c r="IO383" s="170"/>
      <c r="IP383" s="170"/>
      <c r="IQ383" s="170"/>
      <c r="IR383" s="170"/>
      <c r="IS383" s="170"/>
      <c r="IT383" s="170"/>
      <c r="IU383" s="170"/>
      <c r="IV383" s="170"/>
      <c r="IW383" s="170"/>
    </row>
    <row r="384" customFormat="false" ht="15" hidden="false" customHeight="false" outlineLevel="0" collapsed="false">
      <c r="A384" s="181"/>
      <c r="B384" s="182"/>
      <c r="C384" s="170" t="s">
        <v>266</v>
      </c>
      <c r="D384" s="120" t="n">
        <v>0</v>
      </c>
      <c r="E384" s="120" t="n">
        <v>0</v>
      </c>
      <c r="F384" s="170" t="n">
        <f aca="false">V384/12</f>
        <v>5833.33333333333</v>
      </c>
      <c r="G384" s="170" t="n">
        <v>5833.33333333333</v>
      </c>
      <c r="H384" s="170" t="n">
        <v>5833.33333333333</v>
      </c>
      <c r="I384" s="170" t="n">
        <v>5833.33333333333</v>
      </c>
      <c r="J384" s="183" t="n">
        <f aca="false">ROUND(+I384*1.0425,0)</f>
        <v>6081</v>
      </c>
      <c r="K384" s="184" t="n">
        <f aca="false">+J384</f>
        <v>6081</v>
      </c>
      <c r="L384" s="184" t="n">
        <f aca="false">+K384</f>
        <v>6081</v>
      </c>
      <c r="M384" s="184" t="n">
        <f aca="false">+L384</f>
        <v>6081</v>
      </c>
      <c r="N384" s="184" t="n">
        <f aca="false">+M384</f>
        <v>6081</v>
      </c>
      <c r="O384" s="184" t="n">
        <f aca="false">+N384</f>
        <v>6081</v>
      </c>
      <c r="P384" s="184" t="n">
        <f aca="false">+O384</f>
        <v>6081</v>
      </c>
      <c r="Q384" s="184" t="n">
        <f aca="false">+P384</f>
        <v>6081</v>
      </c>
      <c r="R384" s="139" t="n">
        <f aca="false">SUM(F384:Q384)</f>
        <v>71981.3333333333</v>
      </c>
      <c r="S384" s="120" t="n">
        <f aca="false">R384*1.04</f>
        <v>74860.5866666667</v>
      </c>
      <c r="T384" s="120" t="n">
        <f aca="false">S384*1.04</f>
        <v>77855.0101333333</v>
      </c>
      <c r="U384" s="170"/>
      <c r="V384" s="170" t="n">
        <v>70000</v>
      </c>
      <c r="W384" s="170"/>
      <c r="X384" s="170"/>
      <c r="Y384" s="170"/>
      <c r="Z384" s="170"/>
      <c r="AA384" s="170"/>
      <c r="AB384" s="170"/>
      <c r="AC384" s="170"/>
      <c r="AD384" s="170"/>
      <c r="AE384" s="170"/>
      <c r="AF384" s="170"/>
      <c r="AG384" s="170"/>
      <c r="AH384" s="170"/>
      <c r="AI384" s="170"/>
      <c r="AJ384" s="170"/>
      <c r="AK384" s="170"/>
      <c r="AL384" s="170"/>
      <c r="AM384" s="170"/>
      <c r="AN384" s="170"/>
      <c r="AO384" s="170"/>
      <c r="AP384" s="170"/>
      <c r="AQ384" s="170"/>
      <c r="AR384" s="170"/>
      <c r="AS384" s="170"/>
      <c r="AT384" s="170"/>
      <c r="AU384" s="170"/>
      <c r="AV384" s="170"/>
      <c r="AW384" s="170"/>
      <c r="AX384" s="170"/>
      <c r="AY384" s="170"/>
      <c r="AZ384" s="170"/>
      <c r="BA384" s="170"/>
      <c r="BB384" s="170"/>
      <c r="BC384" s="170"/>
      <c r="BD384" s="170"/>
      <c r="BE384" s="170"/>
      <c r="BF384" s="170"/>
      <c r="BG384" s="170"/>
      <c r="BH384" s="170"/>
      <c r="BI384" s="170"/>
      <c r="BJ384" s="170"/>
      <c r="BK384" s="170"/>
      <c r="BL384" s="170"/>
      <c r="BM384" s="170"/>
      <c r="BN384" s="170"/>
      <c r="BO384" s="170"/>
      <c r="BP384" s="170"/>
      <c r="BQ384" s="170"/>
      <c r="BR384" s="170"/>
      <c r="BS384" s="170"/>
      <c r="BT384" s="170"/>
      <c r="BU384" s="170"/>
      <c r="BV384" s="170"/>
      <c r="BW384" s="170"/>
      <c r="BX384" s="170"/>
      <c r="BY384" s="170"/>
      <c r="BZ384" s="170"/>
      <c r="CA384" s="170"/>
      <c r="CB384" s="170"/>
      <c r="CC384" s="170"/>
      <c r="CD384" s="170"/>
      <c r="CE384" s="170"/>
      <c r="CF384" s="170"/>
      <c r="CG384" s="170"/>
      <c r="CH384" s="170"/>
      <c r="CI384" s="170"/>
      <c r="CJ384" s="170"/>
      <c r="CK384" s="170"/>
      <c r="CL384" s="170"/>
      <c r="CM384" s="170"/>
      <c r="CN384" s="170"/>
      <c r="CO384" s="170"/>
      <c r="CP384" s="170"/>
      <c r="CQ384" s="170"/>
      <c r="CR384" s="170"/>
      <c r="CS384" s="170"/>
      <c r="CT384" s="170"/>
      <c r="CU384" s="170"/>
      <c r="CV384" s="170"/>
      <c r="CW384" s="170"/>
      <c r="CX384" s="170"/>
      <c r="CY384" s="170"/>
      <c r="CZ384" s="170"/>
      <c r="DA384" s="170"/>
      <c r="DB384" s="170"/>
      <c r="DC384" s="170"/>
      <c r="DD384" s="170"/>
      <c r="DE384" s="170"/>
      <c r="DF384" s="170"/>
      <c r="DG384" s="170"/>
      <c r="DH384" s="170"/>
      <c r="DI384" s="170"/>
      <c r="DJ384" s="170"/>
      <c r="DK384" s="170"/>
      <c r="DL384" s="170"/>
      <c r="DM384" s="170"/>
      <c r="DN384" s="170"/>
      <c r="DO384" s="170"/>
      <c r="DP384" s="170"/>
      <c r="DQ384" s="170"/>
      <c r="DR384" s="170"/>
      <c r="DS384" s="170"/>
      <c r="DT384" s="170"/>
      <c r="DU384" s="170"/>
      <c r="DV384" s="170"/>
      <c r="DW384" s="170"/>
      <c r="DX384" s="170"/>
      <c r="DY384" s="170"/>
      <c r="DZ384" s="170"/>
      <c r="EA384" s="170"/>
      <c r="EB384" s="170"/>
      <c r="EC384" s="170"/>
      <c r="ED384" s="170"/>
      <c r="EE384" s="170"/>
      <c r="EF384" s="170"/>
      <c r="EG384" s="170"/>
      <c r="EH384" s="170"/>
      <c r="EI384" s="170"/>
      <c r="EJ384" s="170"/>
      <c r="EK384" s="170"/>
      <c r="EL384" s="170"/>
      <c r="EM384" s="170"/>
      <c r="EN384" s="170"/>
      <c r="EO384" s="170"/>
      <c r="EP384" s="170"/>
      <c r="EQ384" s="170"/>
      <c r="ER384" s="170"/>
      <c r="ES384" s="170"/>
      <c r="ET384" s="170"/>
      <c r="EU384" s="170"/>
      <c r="EV384" s="170"/>
      <c r="EW384" s="170"/>
      <c r="EX384" s="170"/>
      <c r="EY384" s="170"/>
      <c r="EZ384" s="170"/>
      <c r="FA384" s="170"/>
      <c r="FB384" s="170"/>
      <c r="FC384" s="170"/>
      <c r="FD384" s="170"/>
      <c r="FE384" s="170"/>
      <c r="FF384" s="170"/>
      <c r="FG384" s="170"/>
      <c r="FH384" s="170"/>
      <c r="FI384" s="170"/>
      <c r="FJ384" s="170"/>
      <c r="FK384" s="170"/>
      <c r="FL384" s="170"/>
      <c r="FM384" s="170"/>
      <c r="FN384" s="170"/>
      <c r="FO384" s="170"/>
      <c r="FP384" s="170"/>
      <c r="FQ384" s="170"/>
      <c r="FR384" s="170"/>
      <c r="FS384" s="170"/>
      <c r="FT384" s="170"/>
      <c r="FU384" s="170"/>
      <c r="FV384" s="170"/>
      <c r="FW384" s="170"/>
      <c r="FX384" s="170"/>
      <c r="FY384" s="170"/>
      <c r="FZ384" s="170"/>
      <c r="GA384" s="170"/>
      <c r="GB384" s="170"/>
      <c r="GC384" s="170"/>
      <c r="GD384" s="170"/>
      <c r="GE384" s="170"/>
      <c r="GF384" s="170"/>
      <c r="GG384" s="170"/>
      <c r="GH384" s="170"/>
      <c r="GI384" s="170"/>
      <c r="GJ384" s="170"/>
      <c r="GK384" s="170"/>
      <c r="GL384" s="170"/>
      <c r="GM384" s="170"/>
      <c r="GN384" s="170"/>
      <c r="GO384" s="170"/>
      <c r="GP384" s="170"/>
      <c r="GQ384" s="170"/>
      <c r="GR384" s="170"/>
      <c r="GS384" s="170"/>
      <c r="GT384" s="170"/>
      <c r="GU384" s="170"/>
      <c r="GV384" s="170"/>
      <c r="GW384" s="170"/>
      <c r="GX384" s="170"/>
      <c r="GY384" s="170"/>
      <c r="GZ384" s="170"/>
      <c r="HA384" s="170"/>
      <c r="HB384" s="170"/>
      <c r="HC384" s="170"/>
      <c r="HD384" s="170"/>
      <c r="HE384" s="170"/>
      <c r="HF384" s="170"/>
      <c r="HG384" s="170"/>
      <c r="HH384" s="170"/>
      <c r="HI384" s="170"/>
      <c r="HJ384" s="170"/>
      <c r="HK384" s="170"/>
      <c r="HL384" s="170"/>
      <c r="HM384" s="170"/>
      <c r="HN384" s="170"/>
      <c r="HO384" s="170"/>
      <c r="HP384" s="170"/>
      <c r="HQ384" s="170"/>
      <c r="HR384" s="170"/>
      <c r="HS384" s="170"/>
      <c r="HT384" s="170"/>
      <c r="HU384" s="170"/>
      <c r="HV384" s="170"/>
      <c r="HW384" s="170"/>
      <c r="HX384" s="170"/>
      <c r="HY384" s="170"/>
      <c r="HZ384" s="170"/>
      <c r="IA384" s="170"/>
      <c r="IB384" s="170"/>
      <c r="IC384" s="170"/>
      <c r="ID384" s="170"/>
      <c r="IE384" s="170"/>
      <c r="IF384" s="170"/>
      <c r="IG384" s="170"/>
      <c r="IH384" s="170"/>
      <c r="II384" s="170"/>
      <c r="IJ384" s="170"/>
      <c r="IK384" s="170"/>
      <c r="IL384" s="170"/>
      <c r="IM384" s="170"/>
      <c r="IN384" s="170"/>
      <c r="IO384" s="170"/>
      <c r="IP384" s="170"/>
      <c r="IQ384" s="170"/>
      <c r="IR384" s="170"/>
      <c r="IS384" s="170"/>
      <c r="IT384" s="170"/>
      <c r="IU384" s="170"/>
      <c r="IV384" s="170"/>
      <c r="IW384" s="170"/>
    </row>
    <row r="385" customFormat="false" ht="15" hidden="false" customHeight="false" outlineLevel="0" collapsed="false">
      <c r="A385" s="181"/>
      <c r="B385" s="182"/>
      <c r="C385" s="170" t="s">
        <v>267</v>
      </c>
      <c r="D385" s="120" t="n">
        <v>0</v>
      </c>
      <c r="E385" s="120" t="n">
        <v>0</v>
      </c>
      <c r="F385" s="170" t="n">
        <f aca="false">V385/12</f>
        <v>5833.33333333333</v>
      </c>
      <c r="G385" s="170" t="n">
        <v>5833.33333333333</v>
      </c>
      <c r="H385" s="170" t="n">
        <v>5833.33333333333</v>
      </c>
      <c r="I385" s="170" t="n">
        <v>5833.33333333333</v>
      </c>
      <c r="J385" s="183" t="n">
        <f aca="false">ROUND(+I385*1.0425,0)</f>
        <v>6081</v>
      </c>
      <c r="K385" s="184" t="n">
        <f aca="false">+J385</f>
        <v>6081</v>
      </c>
      <c r="L385" s="184" t="n">
        <f aca="false">+K385</f>
        <v>6081</v>
      </c>
      <c r="M385" s="184" t="n">
        <f aca="false">+L385</f>
        <v>6081</v>
      </c>
      <c r="N385" s="184" t="n">
        <f aca="false">+M385</f>
        <v>6081</v>
      </c>
      <c r="O385" s="184" t="n">
        <f aca="false">+N385</f>
        <v>6081</v>
      </c>
      <c r="P385" s="184" t="n">
        <f aca="false">+O385</f>
        <v>6081</v>
      </c>
      <c r="Q385" s="184" t="n">
        <f aca="false">+P385</f>
        <v>6081</v>
      </c>
      <c r="R385" s="139" t="n">
        <f aca="false">SUM(F385:Q385)</f>
        <v>71981.3333333333</v>
      </c>
      <c r="S385" s="120" t="n">
        <f aca="false">R385*1.04</f>
        <v>74860.5866666667</v>
      </c>
      <c r="T385" s="120" t="n">
        <f aca="false">S385*1.04</f>
        <v>77855.0101333333</v>
      </c>
      <c r="U385" s="170"/>
      <c r="V385" s="170" t="n">
        <v>70000</v>
      </c>
      <c r="W385" s="170"/>
      <c r="X385" s="170"/>
      <c r="Y385" s="170"/>
      <c r="Z385" s="170"/>
      <c r="AA385" s="170"/>
      <c r="AB385" s="170"/>
      <c r="AC385" s="170"/>
      <c r="AD385" s="170"/>
      <c r="AE385" s="170"/>
      <c r="AF385" s="170"/>
      <c r="AG385" s="170"/>
      <c r="AH385" s="170"/>
      <c r="AI385" s="170"/>
      <c r="AJ385" s="170"/>
      <c r="AK385" s="170"/>
      <c r="AL385" s="170"/>
      <c r="AM385" s="170"/>
      <c r="AN385" s="170"/>
      <c r="AO385" s="170"/>
      <c r="AP385" s="170"/>
      <c r="AQ385" s="170"/>
      <c r="AR385" s="170"/>
      <c r="AS385" s="170"/>
      <c r="AT385" s="170"/>
      <c r="AU385" s="170"/>
      <c r="AV385" s="170"/>
      <c r="AW385" s="170"/>
      <c r="AX385" s="170"/>
      <c r="AY385" s="170"/>
      <c r="AZ385" s="170"/>
      <c r="BA385" s="170"/>
      <c r="BB385" s="170"/>
      <c r="BC385" s="170"/>
      <c r="BD385" s="170"/>
      <c r="BE385" s="170"/>
      <c r="BF385" s="170"/>
      <c r="BG385" s="170"/>
      <c r="BH385" s="170"/>
      <c r="BI385" s="170"/>
      <c r="BJ385" s="170"/>
      <c r="BK385" s="170"/>
      <c r="BL385" s="170"/>
      <c r="BM385" s="170"/>
      <c r="BN385" s="170"/>
      <c r="BO385" s="170"/>
      <c r="BP385" s="170"/>
      <c r="BQ385" s="170"/>
      <c r="BR385" s="170"/>
      <c r="BS385" s="170"/>
      <c r="BT385" s="170"/>
      <c r="BU385" s="170"/>
      <c r="BV385" s="170"/>
      <c r="BW385" s="170"/>
      <c r="BX385" s="170"/>
      <c r="BY385" s="170"/>
      <c r="BZ385" s="170"/>
      <c r="CA385" s="170"/>
      <c r="CB385" s="170"/>
      <c r="CC385" s="170"/>
      <c r="CD385" s="170"/>
      <c r="CE385" s="170"/>
      <c r="CF385" s="170"/>
      <c r="CG385" s="170"/>
      <c r="CH385" s="170"/>
      <c r="CI385" s="170"/>
      <c r="CJ385" s="170"/>
      <c r="CK385" s="170"/>
      <c r="CL385" s="170"/>
      <c r="CM385" s="170"/>
      <c r="CN385" s="170"/>
      <c r="CO385" s="170"/>
      <c r="CP385" s="170"/>
      <c r="CQ385" s="170"/>
      <c r="CR385" s="170"/>
      <c r="CS385" s="170"/>
      <c r="CT385" s="170"/>
      <c r="CU385" s="170"/>
      <c r="CV385" s="170"/>
      <c r="CW385" s="170"/>
      <c r="CX385" s="170"/>
      <c r="CY385" s="170"/>
      <c r="CZ385" s="170"/>
      <c r="DA385" s="170"/>
      <c r="DB385" s="170"/>
      <c r="DC385" s="170"/>
      <c r="DD385" s="170"/>
      <c r="DE385" s="170"/>
      <c r="DF385" s="170"/>
      <c r="DG385" s="170"/>
      <c r="DH385" s="170"/>
      <c r="DI385" s="170"/>
      <c r="DJ385" s="170"/>
      <c r="DK385" s="170"/>
      <c r="DL385" s="170"/>
      <c r="DM385" s="170"/>
      <c r="DN385" s="170"/>
      <c r="DO385" s="170"/>
      <c r="DP385" s="170"/>
      <c r="DQ385" s="170"/>
      <c r="DR385" s="170"/>
      <c r="DS385" s="170"/>
      <c r="DT385" s="170"/>
      <c r="DU385" s="170"/>
      <c r="DV385" s="170"/>
      <c r="DW385" s="170"/>
      <c r="DX385" s="170"/>
      <c r="DY385" s="170"/>
      <c r="DZ385" s="170"/>
      <c r="EA385" s="170"/>
      <c r="EB385" s="170"/>
      <c r="EC385" s="170"/>
      <c r="ED385" s="170"/>
      <c r="EE385" s="170"/>
      <c r="EF385" s="170"/>
      <c r="EG385" s="170"/>
      <c r="EH385" s="170"/>
      <c r="EI385" s="170"/>
      <c r="EJ385" s="170"/>
      <c r="EK385" s="170"/>
      <c r="EL385" s="170"/>
      <c r="EM385" s="170"/>
      <c r="EN385" s="170"/>
      <c r="EO385" s="170"/>
      <c r="EP385" s="170"/>
      <c r="EQ385" s="170"/>
      <c r="ER385" s="170"/>
      <c r="ES385" s="170"/>
      <c r="ET385" s="170"/>
      <c r="EU385" s="170"/>
      <c r="EV385" s="170"/>
      <c r="EW385" s="170"/>
      <c r="EX385" s="170"/>
      <c r="EY385" s="170"/>
      <c r="EZ385" s="170"/>
      <c r="FA385" s="170"/>
      <c r="FB385" s="170"/>
      <c r="FC385" s="170"/>
      <c r="FD385" s="170"/>
      <c r="FE385" s="170"/>
      <c r="FF385" s="170"/>
      <c r="FG385" s="170"/>
      <c r="FH385" s="170"/>
      <c r="FI385" s="170"/>
      <c r="FJ385" s="170"/>
      <c r="FK385" s="170"/>
      <c r="FL385" s="170"/>
      <c r="FM385" s="170"/>
      <c r="FN385" s="170"/>
      <c r="FO385" s="170"/>
      <c r="FP385" s="170"/>
      <c r="FQ385" s="170"/>
      <c r="FR385" s="170"/>
      <c r="FS385" s="170"/>
      <c r="FT385" s="170"/>
      <c r="FU385" s="170"/>
      <c r="FV385" s="170"/>
      <c r="FW385" s="170"/>
      <c r="FX385" s="170"/>
      <c r="FY385" s="170"/>
      <c r="FZ385" s="170"/>
      <c r="GA385" s="170"/>
      <c r="GB385" s="170"/>
      <c r="GC385" s="170"/>
      <c r="GD385" s="170"/>
      <c r="GE385" s="170"/>
      <c r="GF385" s="170"/>
      <c r="GG385" s="170"/>
      <c r="GH385" s="170"/>
      <c r="GI385" s="170"/>
      <c r="GJ385" s="170"/>
      <c r="GK385" s="170"/>
      <c r="GL385" s="170"/>
      <c r="GM385" s="170"/>
      <c r="GN385" s="170"/>
      <c r="GO385" s="170"/>
      <c r="GP385" s="170"/>
      <c r="GQ385" s="170"/>
      <c r="GR385" s="170"/>
      <c r="GS385" s="170"/>
      <c r="GT385" s="170"/>
      <c r="GU385" s="170"/>
      <c r="GV385" s="170"/>
      <c r="GW385" s="170"/>
      <c r="GX385" s="170"/>
      <c r="GY385" s="170"/>
      <c r="GZ385" s="170"/>
      <c r="HA385" s="170"/>
      <c r="HB385" s="170"/>
      <c r="HC385" s="170"/>
      <c r="HD385" s="170"/>
      <c r="HE385" s="170"/>
      <c r="HF385" s="170"/>
      <c r="HG385" s="170"/>
      <c r="HH385" s="170"/>
      <c r="HI385" s="170"/>
      <c r="HJ385" s="170"/>
      <c r="HK385" s="170"/>
      <c r="HL385" s="170"/>
      <c r="HM385" s="170"/>
      <c r="HN385" s="170"/>
      <c r="HO385" s="170"/>
      <c r="HP385" s="170"/>
      <c r="HQ385" s="170"/>
      <c r="HR385" s="170"/>
      <c r="HS385" s="170"/>
      <c r="HT385" s="170"/>
      <c r="HU385" s="170"/>
      <c r="HV385" s="170"/>
      <c r="HW385" s="170"/>
      <c r="HX385" s="170"/>
      <c r="HY385" s="170"/>
      <c r="HZ385" s="170"/>
      <c r="IA385" s="170"/>
      <c r="IB385" s="170"/>
      <c r="IC385" s="170"/>
      <c r="ID385" s="170"/>
      <c r="IE385" s="170"/>
      <c r="IF385" s="170"/>
      <c r="IG385" s="170"/>
      <c r="IH385" s="170"/>
      <c r="II385" s="170"/>
      <c r="IJ385" s="170"/>
      <c r="IK385" s="170"/>
      <c r="IL385" s="170"/>
      <c r="IM385" s="170"/>
      <c r="IN385" s="170"/>
      <c r="IO385" s="170"/>
      <c r="IP385" s="170"/>
      <c r="IQ385" s="170"/>
      <c r="IR385" s="170"/>
      <c r="IS385" s="170"/>
      <c r="IT385" s="170"/>
      <c r="IU385" s="170"/>
      <c r="IV385" s="170"/>
      <c r="IW385" s="170"/>
    </row>
    <row r="386" customFormat="false" ht="15" hidden="false" customHeight="false" outlineLevel="0" collapsed="false">
      <c r="A386" s="181"/>
      <c r="B386" s="182"/>
      <c r="C386" s="170" t="s">
        <v>268</v>
      </c>
      <c r="D386" s="120" t="n">
        <v>0</v>
      </c>
      <c r="E386" s="120" t="n">
        <v>0</v>
      </c>
      <c r="F386" s="170" t="n">
        <f aca="false">V386/12</f>
        <v>3609.5</v>
      </c>
      <c r="G386" s="170" t="n">
        <v>3609.5</v>
      </c>
      <c r="H386" s="170" t="n">
        <v>3609.5</v>
      </c>
      <c r="I386" s="170" t="n">
        <v>3609.5</v>
      </c>
      <c r="J386" s="183" t="n">
        <f aca="false">ROUND(+I386*1.0425,0)</f>
        <v>3763</v>
      </c>
      <c r="K386" s="184" t="n">
        <f aca="false">+J386</f>
        <v>3763</v>
      </c>
      <c r="L386" s="184" t="n">
        <f aca="false">+K386</f>
        <v>3763</v>
      </c>
      <c r="M386" s="184" t="n">
        <f aca="false">+L386</f>
        <v>3763</v>
      </c>
      <c r="N386" s="184" t="n">
        <f aca="false">+M386</f>
        <v>3763</v>
      </c>
      <c r="O386" s="184" t="n">
        <f aca="false">+N386</f>
        <v>3763</v>
      </c>
      <c r="P386" s="184" t="n">
        <f aca="false">+O386</f>
        <v>3763</v>
      </c>
      <c r="Q386" s="184" t="n">
        <f aca="false">+P386</f>
        <v>3763</v>
      </c>
      <c r="R386" s="139" t="n">
        <f aca="false">SUM(F386:Q386)</f>
        <v>44542</v>
      </c>
      <c r="S386" s="120" t="n">
        <f aca="false">R386*1.04</f>
        <v>46323.68</v>
      </c>
      <c r="T386" s="120" t="n">
        <f aca="false">S386*1.04</f>
        <v>48176.6272</v>
      </c>
      <c r="U386" s="170"/>
      <c r="V386" s="170" t="n">
        <v>43314</v>
      </c>
      <c r="W386" s="170"/>
      <c r="X386" s="170"/>
      <c r="Y386" s="170"/>
      <c r="Z386" s="170"/>
      <c r="AA386" s="170"/>
      <c r="AB386" s="170"/>
      <c r="AC386" s="170"/>
      <c r="AD386" s="170"/>
      <c r="AE386" s="170"/>
      <c r="AF386" s="170"/>
      <c r="AG386" s="170"/>
      <c r="AH386" s="170"/>
      <c r="AI386" s="170"/>
      <c r="AJ386" s="170"/>
      <c r="AK386" s="170"/>
      <c r="AL386" s="170"/>
      <c r="AM386" s="170"/>
      <c r="AN386" s="170"/>
      <c r="AO386" s="170"/>
      <c r="AP386" s="170"/>
      <c r="AQ386" s="170"/>
      <c r="AR386" s="170"/>
      <c r="AS386" s="170"/>
      <c r="AT386" s="170"/>
      <c r="AU386" s="170"/>
      <c r="AV386" s="170"/>
      <c r="AW386" s="170"/>
      <c r="AX386" s="170"/>
      <c r="AY386" s="170"/>
      <c r="AZ386" s="170"/>
      <c r="BA386" s="170"/>
      <c r="BB386" s="170"/>
      <c r="BC386" s="170"/>
      <c r="BD386" s="170"/>
      <c r="BE386" s="170"/>
      <c r="BF386" s="170"/>
      <c r="BG386" s="170"/>
      <c r="BH386" s="170"/>
      <c r="BI386" s="170"/>
      <c r="BJ386" s="170"/>
      <c r="BK386" s="170"/>
      <c r="BL386" s="170"/>
      <c r="BM386" s="170"/>
      <c r="BN386" s="170"/>
      <c r="BO386" s="170"/>
      <c r="BP386" s="170"/>
      <c r="BQ386" s="170"/>
      <c r="BR386" s="170"/>
      <c r="BS386" s="170"/>
      <c r="BT386" s="170"/>
      <c r="BU386" s="170"/>
      <c r="BV386" s="170"/>
      <c r="BW386" s="170"/>
      <c r="BX386" s="170"/>
      <c r="BY386" s="170"/>
      <c r="BZ386" s="170"/>
      <c r="CA386" s="170"/>
      <c r="CB386" s="170"/>
      <c r="CC386" s="170"/>
      <c r="CD386" s="170"/>
      <c r="CE386" s="170"/>
      <c r="CF386" s="170"/>
      <c r="CG386" s="170"/>
      <c r="CH386" s="170"/>
      <c r="CI386" s="170"/>
      <c r="CJ386" s="170"/>
      <c r="CK386" s="170"/>
      <c r="CL386" s="170"/>
      <c r="CM386" s="170"/>
      <c r="CN386" s="170"/>
      <c r="CO386" s="170"/>
      <c r="CP386" s="170"/>
      <c r="CQ386" s="170"/>
      <c r="CR386" s="170"/>
      <c r="CS386" s="170"/>
      <c r="CT386" s="170"/>
      <c r="CU386" s="170"/>
      <c r="CV386" s="170"/>
      <c r="CW386" s="170"/>
      <c r="CX386" s="170"/>
      <c r="CY386" s="170"/>
      <c r="CZ386" s="170"/>
      <c r="DA386" s="170"/>
      <c r="DB386" s="170"/>
      <c r="DC386" s="170"/>
      <c r="DD386" s="170"/>
      <c r="DE386" s="170"/>
      <c r="DF386" s="170"/>
      <c r="DG386" s="170"/>
      <c r="DH386" s="170"/>
      <c r="DI386" s="170"/>
      <c r="DJ386" s="170"/>
      <c r="DK386" s="170"/>
      <c r="DL386" s="170"/>
      <c r="DM386" s="170"/>
      <c r="DN386" s="170"/>
      <c r="DO386" s="170"/>
      <c r="DP386" s="170"/>
      <c r="DQ386" s="170"/>
      <c r="DR386" s="170"/>
      <c r="DS386" s="170"/>
      <c r="DT386" s="170"/>
      <c r="DU386" s="170"/>
      <c r="DV386" s="170"/>
      <c r="DW386" s="170"/>
      <c r="DX386" s="170"/>
      <c r="DY386" s="170"/>
      <c r="DZ386" s="170"/>
      <c r="EA386" s="170"/>
      <c r="EB386" s="170"/>
      <c r="EC386" s="170"/>
      <c r="ED386" s="170"/>
      <c r="EE386" s="170"/>
      <c r="EF386" s="170"/>
      <c r="EG386" s="170"/>
      <c r="EH386" s="170"/>
      <c r="EI386" s="170"/>
      <c r="EJ386" s="170"/>
      <c r="EK386" s="170"/>
      <c r="EL386" s="170"/>
      <c r="EM386" s="170"/>
      <c r="EN386" s="170"/>
      <c r="EO386" s="170"/>
      <c r="EP386" s="170"/>
      <c r="EQ386" s="170"/>
      <c r="ER386" s="170"/>
      <c r="ES386" s="170"/>
      <c r="ET386" s="170"/>
      <c r="EU386" s="170"/>
      <c r="EV386" s="170"/>
      <c r="EW386" s="170"/>
      <c r="EX386" s="170"/>
      <c r="EY386" s="170"/>
      <c r="EZ386" s="170"/>
      <c r="FA386" s="170"/>
      <c r="FB386" s="170"/>
      <c r="FC386" s="170"/>
      <c r="FD386" s="170"/>
      <c r="FE386" s="170"/>
      <c r="FF386" s="170"/>
      <c r="FG386" s="170"/>
      <c r="FH386" s="170"/>
      <c r="FI386" s="170"/>
      <c r="FJ386" s="170"/>
      <c r="FK386" s="170"/>
      <c r="FL386" s="170"/>
      <c r="FM386" s="170"/>
      <c r="FN386" s="170"/>
      <c r="FO386" s="170"/>
      <c r="FP386" s="170"/>
      <c r="FQ386" s="170"/>
      <c r="FR386" s="170"/>
      <c r="FS386" s="170"/>
      <c r="FT386" s="170"/>
      <c r="FU386" s="170"/>
      <c r="FV386" s="170"/>
      <c r="FW386" s="170"/>
      <c r="FX386" s="170"/>
      <c r="FY386" s="170"/>
      <c r="FZ386" s="170"/>
      <c r="GA386" s="170"/>
      <c r="GB386" s="170"/>
      <c r="GC386" s="170"/>
      <c r="GD386" s="170"/>
      <c r="GE386" s="170"/>
      <c r="GF386" s="170"/>
      <c r="GG386" s="170"/>
      <c r="GH386" s="170"/>
      <c r="GI386" s="170"/>
      <c r="GJ386" s="170"/>
      <c r="GK386" s="170"/>
      <c r="GL386" s="170"/>
      <c r="GM386" s="170"/>
      <c r="GN386" s="170"/>
      <c r="GO386" s="170"/>
      <c r="GP386" s="170"/>
      <c r="GQ386" s="170"/>
      <c r="GR386" s="170"/>
      <c r="GS386" s="170"/>
      <c r="GT386" s="170"/>
      <c r="GU386" s="170"/>
      <c r="GV386" s="170"/>
      <c r="GW386" s="170"/>
      <c r="GX386" s="170"/>
      <c r="GY386" s="170"/>
      <c r="GZ386" s="170"/>
      <c r="HA386" s="170"/>
      <c r="HB386" s="170"/>
      <c r="HC386" s="170"/>
      <c r="HD386" s="170"/>
      <c r="HE386" s="170"/>
      <c r="HF386" s="170"/>
      <c r="HG386" s="170"/>
      <c r="HH386" s="170"/>
      <c r="HI386" s="170"/>
      <c r="HJ386" s="170"/>
      <c r="HK386" s="170"/>
      <c r="HL386" s="170"/>
      <c r="HM386" s="170"/>
      <c r="HN386" s="170"/>
      <c r="HO386" s="170"/>
      <c r="HP386" s="170"/>
      <c r="HQ386" s="170"/>
      <c r="HR386" s="170"/>
      <c r="HS386" s="170"/>
      <c r="HT386" s="170"/>
      <c r="HU386" s="170"/>
      <c r="HV386" s="170"/>
      <c r="HW386" s="170"/>
      <c r="HX386" s="170"/>
      <c r="HY386" s="170"/>
      <c r="HZ386" s="170"/>
      <c r="IA386" s="170"/>
      <c r="IB386" s="170"/>
      <c r="IC386" s="170"/>
      <c r="ID386" s="170"/>
      <c r="IE386" s="170"/>
      <c r="IF386" s="170"/>
      <c r="IG386" s="170"/>
      <c r="IH386" s="170"/>
      <c r="II386" s="170"/>
      <c r="IJ386" s="170"/>
      <c r="IK386" s="170"/>
      <c r="IL386" s="170"/>
      <c r="IM386" s="170"/>
      <c r="IN386" s="170"/>
      <c r="IO386" s="170"/>
      <c r="IP386" s="170"/>
      <c r="IQ386" s="170"/>
      <c r="IR386" s="170"/>
      <c r="IS386" s="170"/>
      <c r="IT386" s="170"/>
      <c r="IU386" s="170"/>
      <c r="IV386" s="170"/>
      <c r="IW386" s="170"/>
    </row>
    <row r="387" customFormat="false" ht="15" hidden="false" customHeight="false" outlineLevel="0" collapsed="false">
      <c r="C387" s="0" t="s">
        <v>105</v>
      </c>
      <c r="D387" s="185" t="n">
        <v>1990424</v>
      </c>
      <c r="E387" s="185" t="n">
        <v>2571983</v>
      </c>
      <c r="F387" s="186" t="n">
        <f aca="false">SUM(F348:F386)</f>
        <v>345497.25</v>
      </c>
      <c r="G387" s="186" t="n">
        <f aca="false">SUM(G348:G386)</f>
        <v>345497.25</v>
      </c>
      <c r="H387" s="186" t="n">
        <f aca="false">SUM(H348:H386)</f>
        <v>345497.25</v>
      </c>
      <c r="I387" s="186" t="n">
        <f aca="false">SUM(I348:I386)</f>
        <v>345497.25</v>
      </c>
      <c r="J387" s="186" t="n">
        <f aca="false">SUM(J348:J386)</f>
        <v>360185</v>
      </c>
      <c r="K387" s="186" t="n">
        <f aca="false">SUM(K348:K386)</f>
        <v>360185</v>
      </c>
      <c r="L387" s="186" t="n">
        <f aca="false">SUM(L348:L386)</f>
        <v>360185</v>
      </c>
      <c r="M387" s="186" t="n">
        <f aca="false">SUM(M348:M386)</f>
        <v>360185</v>
      </c>
      <c r="N387" s="186" t="n">
        <f aca="false">SUM(N348:N386)</f>
        <v>360185</v>
      </c>
      <c r="O387" s="186" t="n">
        <f aca="false">SUM(O348:O386)</f>
        <v>360185</v>
      </c>
      <c r="P387" s="186" t="n">
        <f aca="false">SUM(P348:P386)</f>
        <v>360185</v>
      </c>
      <c r="Q387" s="186" t="n">
        <f aca="false">SUM(Q348:Q386)</f>
        <v>360185</v>
      </c>
      <c r="R387" s="187" t="n">
        <f aca="false">SUM(R348:R386)</f>
        <v>4263469</v>
      </c>
      <c r="S387" s="187" t="n">
        <f aca="false">SUM(S348:S386)</f>
        <v>4434007.76</v>
      </c>
      <c r="T387" s="187" t="n">
        <f aca="false">SUM(T348:T386)</f>
        <v>4611368.0704</v>
      </c>
    </row>
    <row r="388" customFormat="false" ht="15" hidden="false" customHeight="false" outlineLevel="0" collapsed="false">
      <c r="D388" s="81"/>
      <c r="E388" s="81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107"/>
      <c r="S388" s="107"/>
      <c r="T388" s="107"/>
    </row>
    <row r="389" customFormat="false" ht="15.75" hidden="false" customHeight="false" outlineLevel="0" collapsed="false">
      <c r="C389" s="180" t="s">
        <v>269</v>
      </c>
      <c r="D389" s="81"/>
      <c r="E389" s="81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107"/>
      <c r="S389" s="107"/>
      <c r="T389" s="107"/>
    </row>
    <row r="390" customFormat="false" ht="15" hidden="false" customHeight="false" outlineLevel="0" collapsed="false">
      <c r="A390" s="28"/>
      <c r="B390" s="188"/>
      <c r="C390" s="183" t="s">
        <v>230</v>
      </c>
      <c r="D390" s="134"/>
      <c r="E390" s="134"/>
      <c r="F390" s="28" t="n">
        <f aca="false">+F348</f>
        <v>16667</v>
      </c>
      <c r="G390" s="28" t="n">
        <f aca="false">+G348+F390</f>
        <v>33334</v>
      </c>
      <c r="H390" s="28" t="n">
        <f aca="false">+H348+G390</f>
        <v>50001</v>
      </c>
      <c r="I390" s="28" t="n">
        <f aca="false">+I348+H390</f>
        <v>66668</v>
      </c>
      <c r="J390" s="28" t="n">
        <f aca="false">+J348+I390</f>
        <v>84043</v>
      </c>
      <c r="K390" s="28" t="n">
        <f aca="false">+K348+J390</f>
        <v>101418</v>
      </c>
      <c r="L390" s="28" t="n">
        <f aca="false">+L348+K390</f>
        <v>118793</v>
      </c>
      <c r="M390" s="28" t="n">
        <f aca="false">+M348+L390</f>
        <v>136168</v>
      </c>
      <c r="N390" s="28" t="n">
        <f aca="false">+N348+M390</f>
        <v>153543</v>
      </c>
      <c r="O390" s="28" t="n">
        <f aca="false">+O348+N390</f>
        <v>170918</v>
      </c>
      <c r="P390" s="28" t="n">
        <f aca="false">+P348+O390</f>
        <v>188293</v>
      </c>
      <c r="Q390" s="28" t="n">
        <f aca="false">+Q348+P390</f>
        <v>205668</v>
      </c>
      <c r="R390" s="135"/>
      <c r="S390" s="135"/>
      <c r="T390" s="135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  <c r="BL390" s="28"/>
      <c r="BM390" s="28"/>
      <c r="BN390" s="28"/>
      <c r="BO390" s="28"/>
      <c r="BP390" s="28"/>
      <c r="BQ390" s="28"/>
      <c r="BR390" s="28"/>
      <c r="BS390" s="28"/>
      <c r="BT390" s="28"/>
      <c r="BU390" s="28"/>
      <c r="BV390" s="28"/>
      <c r="BW390" s="28"/>
      <c r="BX390" s="28"/>
      <c r="BY390" s="28"/>
      <c r="BZ390" s="28"/>
      <c r="CA390" s="28"/>
      <c r="CB390" s="28"/>
      <c r="CC390" s="28"/>
      <c r="CD390" s="28"/>
      <c r="CE390" s="28"/>
      <c r="CF390" s="28"/>
      <c r="CG390" s="28"/>
      <c r="CH390" s="28"/>
      <c r="CI390" s="28"/>
      <c r="CJ390" s="28"/>
      <c r="CK390" s="28"/>
      <c r="CL390" s="28"/>
      <c r="CM390" s="28"/>
      <c r="CN390" s="28"/>
      <c r="CO390" s="28"/>
      <c r="CP390" s="28"/>
      <c r="CQ390" s="28"/>
      <c r="CR390" s="28"/>
      <c r="CS390" s="28"/>
      <c r="CT390" s="28"/>
      <c r="CU390" s="28"/>
      <c r="CV390" s="28"/>
      <c r="CW390" s="28"/>
      <c r="CX390" s="28"/>
      <c r="CY390" s="28"/>
      <c r="CZ390" s="28"/>
      <c r="DA390" s="28"/>
      <c r="DB390" s="28"/>
      <c r="DC390" s="28"/>
      <c r="DD390" s="28"/>
      <c r="DE390" s="28"/>
      <c r="DF390" s="28"/>
      <c r="DG390" s="28"/>
      <c r="DH390" s="28"/>
      <c r="DI390" s="28"/>
      <c r="DJ390" s="28"/>
      <c r="DK390" s="28"/>
      <c r="DL390" s="28"/>
      <c r="DM390" s="28"/>
      <c r="DN390" s="28"/>
      <c r="DO390" s="28"/>
      <c r="DP390" s="28"/>
      <c r="DQ390" s="28"/>
      <c r="DR390" s="28"/>
      <c r="DS390" s="28"/>
      <c r="DT390" s="28"/>
      <c r="DU390" s="28"/>
      <c r="DV390" s="28"/>
      <c r="DW390" s="28"/>
      <c r="DX390" s="28"/>
      <c r="DY390" s="28"/>
      <c r="DZ390" s="28"/>
      <c r="EA390" s="28"/>
      <c r="EB390" s="28"/>
      <c r="EC390" s="28"/>
      <c r="ED390" s="28"/>
      <c r="EE390" s="28"/>
      <c r="EF390" s="28"/>
      <c r="EG390" s="28"/>
      <c r="EH390" s="28"/>
      <c r="EI390" s="28"/>
      <c r="EJ390" s="28"/>
      <c r="EK390" s="28"/>
      <c r="EL390" s="28"/>
      <c r="EM390" s="28"/>
      <c r="EN390" s="28"/>
      <c r="EO390" s="28"/>
      <c r="EP390" s="28"/>
      <c r="EQ390" s="28"/>
      <c r="ER390" s="28"/>
      <c r="ES390" s="28"/>
      <c r="ET390" s="28"/>
      <c r="EU390" s="28"/>
      <c r="EV390" s="28"/>
      <c r="EW390" s="28"/>
      <c r="EX390" s="28"/>
      <c r="EY390" s="28"/>
      <c r="EZ390" s="28"/>
      <c r="FA390" s="28"/>
      <c r="FB390" s="28"/>
      <c r="FC390" s="28"/>
      <c r="FD390" s="28"/>
      <c r="FE390" s="28"/>
      <c r="FF390" s="28"/>
      <c r="FG390" s="28"/>
      <c r="FH390" s="28"/>
      <c r="FI390" s="28"/>
      <c r="FJ390" s="28"/>
      <c r="FK390" s="28"/>
      <c r="FL390" s="28"/>
      <c r="FM390" s="28"/>
      <c r="FN390" s="28"/>
      <c r="FO390" s="28"/>
      <c r="FP390" s="28"/>
      <c r="FQ390" s="28"/>
      <c r="FR390" s="28"/>
      <c r="FS390" s="28"/>
      <c r="FT390" s="28"/>
      <c r="FU390" s="28"/>
      <c r="FV390" s="28"/>
      <c r="FW390" s="28"/>
      <c r="FX390" s="28"/>
      <c r="FY390" s="28"/>
      <c r="FZ390" s="28"/>
      <c r="GA390" s="28"/>
      <c r="GB390" s="28"/>
      <c r="GC390" s="28"/>
      <c r="GD390" s="28"/>
      <c r="GE390" s="28"/>
      <c r="GF390" s="28"/>
      <c r="GG390" s="28"/>
      <c r="GH390" s="28"/>
      <c r="GI390" s="28"/>
      <c r="GJ390" s="28"/>
      <c r="GK390" s="28"/>
      <c r="GL390" s="28"/>
      <c r="GM390" s="28"/>
      <c r="GN390" s="28"/>
      <c r="GO390" s="28"/>
      <c r="GP390" s="28"/>
      <c r="GQ390" s="28"/>
      <c r="GR390" s="28"/>
      <c r="GS390" s="28"/>
      <c r="GT390" s="28"/>
      <c r="GU390" s="28"/>
      <c r="GV390" s="28"/>
      <c r="GW390" s="28"/>
      <c r="GX390" s="28"/>
      <c r="GY390" s="28"/>
      <c r="GZ390" s="28"/>
      <c r="HA390" s="28"/>
      <c r="HB390" s="28"/>
      <c r="HC390" s="28"/>
      <c r="HD390" s="28"/>
      <c r="HE390" s="28"/>
      <c r="HF390" s="28"/>
      <c r="HG390" s="28"/>
      <c r="HH390" s="28"/>
      <c r="HI390" s="28"/>
      <c r="HJ390" s="28"/>
      <c r="HK390" s="28"/>
      <c r="HL390" s="28"/>
      <c r="HM390" s="28"/>
      <c r="HN390" s="28"/>
      <c r="HO390" s="28"/>
      <c r="HP390" s="28"/>
      <c r="HQ390" s="28"/>
      <c r="HR390" s="28"/>
      <c r="HS390" s="28"/>
      <c r="HT390" s="28"/>
      <c r="HU390" s="28"/>
      <c r="HV390" s="28"/>
      <c r="HW390" s="28"/>
      <c r="HX390" s="28"/>
      <c r="HY390" s="28"/>
      <c r="HZ390" s="28"/>
      <c r="IA390" s="28"/>
      <c r="IB390" s="28"/>
      <c r="IC390" s="28"/>
      <c r="ID390" s="28"/>
      <c r="IE390" s="28"/>
      <c r="IF390" s="28"/>
      <c r="IG390" s="28"/>
      <c r="IH390" s="28"/>
      <c r="II390" s="28"/>
      <c r="IJ390" s="28"/>
      <c r="IK390" s="28"/>
      <c r="IL390" s="28"/>
      <c r="IM390" s="28"/>
      <c r="IN390" s="28"/>
      <c r="IO390" s="28"/>
      <c r="IP390" s="28"/>
      <c r="IQ390" s="28"/>
      <c r="IR390" s="28"/>
      <c r="IS390" s="28"/>
      <c r="IT390" s="28"/>
      <c r="IU390" s="28"/>
      <c r="IV390" s="28"/>
      <c r="IW390" s="28"/>
    </row>
    <row r="391" customFormat="false" ht="15" hidden="false" customHeight="false" outlineLevel="0" collapsed="false">
      <c r="A391" s="28"/>
      <c r="B391" s="188"/>
      <c r="C391" s="183" t="s">
        <v>231</v>
      </c>
      <c r="D391" s="134"/>
      <c r="E391" s="134"/>
      <c r="F391" s="28" t="n">
        <f aca="false">+F349</f>
        <v>16667</v>
      </c>
      <c r="G391" s="28" t="n">
        <f aca="false">+G349+F391</f>
        <v>33334</v>
      </c>
      <c r="H391" s="28" t="n">
        <f aca="false">+H349+G391</f>
        <v>50001</v>
      </c>
      <c r="I391" s="28" t="n">
        <f aca="false">+I349+H391</f>
        <v>66668</v>
      </c>
      <c r="J391" s="28" t="n">
        <f aca="false">+J349+I391</f>
        <v>84043</v>
      </c>
      <c r="K391" s="28" t="n">
        <f aca="false">+K349+J391</f>
        <v>101418</v>
      </c>
      <c r="L391" s="28" t="n">
        <f aca="false">+L349+K391</f>
        <v>118793</v>
      </c>
      <c r="M391" s="28" t="n">
        <f aca="false">+M349+L391</f>
        <v>136168</v>
      </c>
      <c r="N391" s="28" t="n">
        <f aca="false">+N349+M391</f>
        <v>153543</v>
      </c>
      <c r="O391" s="28" t="n">
        <f aca="false">+O349+N391</f>
        <v>170918</v>
      </c>
      <c r="P391" s="28" t="n">
        <f aca="false">+P349+O391</f>
        <v>188293</v>
      </c>
      <c r="Q391" s="28" t="n">
        <f aca="false">+Q349+P391</f>
        <v>205668</v>
      </c>
      <c r="R391" s="135"/>
      <c r="S391" s="135"/>
      <c r="T391" s="135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  <c r="BL391" s="28"/>
      <c r="BM391" s="28"/>
      <c r="BN391" s="28"/>
      <c r="BO391" s="28"/>
      <c r="BP391" s="28"/>
      <c r="BQ391" s="28"/>
      <c r="BR391" s="28"/>
      <c r="BS391" s="28"/>
      <c r="BT391" s="28"/>
      <c r="BU391" s="28"/>
      <c r="BV391" s="28"/>
      <c r="BW391" s="28"/>
      <c r="BX391" s="28"/>
      <c r="BY391" s="28"/>
      <c r="BZ391" s="28"/>
      <c r="CA391" s="28"/>
      <c r="CB391" s="28"/>
      <c r="CC391" s="28"/>
      <c r="CD391" s="28"/>
      <c r="CE391" s="28"/>
      <c r="CF391" s="28"/>
      <c r="CG391" s="28"/>
      <c r="CH391" s="28"/>
      <c r="CI391" s="28"/>
      <c r="CJ391" s="28"/>
      <c r="CK391" s="28"/>
      <c r="CL391" s="28"/>
      <c r="CM391" s="28"/>
      <c r="CN391" s="28"/>
      <c r="CO391" s="28"/>
      <c r="CP391" s="28"/>
      <c r="CQ391" s="28"/>
      <c r="CR391" s="28"/>
      <c r="CS391" s="28"/>
      <c r="CT391" s="28"/>
      <c r="CU391" s="28"/>
      <c r="CV391" s="28"/>
      <c r="CW391" s="28"/>
      <c r="CX391" s="28"/>
      <c r="CY391" s="28"/>
      <c r="CZ391" s="28"/>
      <c r="DA391" s="28"/>
      <c r="DB391" s="28"/>
      <c r="DC391" s="28"/>
      <c r="DD391" s="28"/>
      <c r="DE391" s="28"/>
      <c r="DF391" s="28"/>
      <c r="DG391" s="28"/>
      <c r="DH391" s="28"/>
      <c r="DI391" s="28"/>
      <c r="DJ391" s="28"/>
      <c r="DK391" s="28"/>
      <c r="DL391" s="28"/>
      <c r="DM391" s="28"/>
      <c r="DN391" s="28"/>
      <c r="DO391" s="28"/>
      <c r="DP391" s="28"/>
      <c r="DQ391" s="28"/>
      <c r="DR391" s="28"/>
      <c r="DS391" s="28"/>
      <c r="DT391" s="28"/>
      <c r="DU391" s="28"/>
      <c r="DV391" s="28"/>
      <c r="DW391" s="28"/>
      <c r="DX391" s="28"/>
      <c r="DY391" s="28"/>
      <c r="DZ391" s="28"/>
      <c r="EA391" s="28"/>
      <c r="EB391" s="28"/>
      <c r="EC391" s="28"/>
      <c r="ED391" s="28"/>
      <c r="EE391" s="28"/>
      <c r="EF391" s="28"/>
      <c r="EG391" s="28"/>
      <c r="EH391" s="28"/>
      <c r="EI391" s="28"/>
      <c r="EJ391" s="28"/>
      <c r="EK391" s="28"/>
      <c r="EL391" s="28"/>
      <c r="EM391" s="28"/>
      <c r="EN391" s="28"/>
      <c r="EO391" s="28"/>
      <c r="EP391" s="28"/>
      <c r="EQ391" s="28"/>
      <c r="ER391" s="28"/>
      <c r="ES391" s="28"/>
      <c r="ET391" s="28"/>
      <c r="EU391" s="28"/>
      <c r="EV391" s="28"/>
      <c r="EW391" s="28"/>
      <c r="EX391" s="28"/>
      <c r="EY391" s="28"/>
      <c r="EZ391" s="28"/>
      <c r="FA391" s="28"/>
      <c r="FB391" s="28"/>
      <c r="FC391" s="28"/>
      <c r="FD391" s="28"/>
      <c r="FE391" s="28"/>
      <c r="FF391" s="28"/>
      <c r="FG391" s="28"/>
      <c r="FH391" s="28"/>
      <c r="FI391" s="28"/>
      <c r="FJ391" s="28"/>
      <c r="FK391" s="28"/>
      <c r="FL391" s="28"/>
      <c r="FM391" s="28"/>
      <c r="FN391" s="28"/>
      <c r="FO391" s="28"/>
      <c r="FP391" s="28"/>
      <c r="FQ391" s="28"/>
      <c r="FR391" s="28"/>
      <c r="FS391" s="28"/>
      <c r="FT391" s="28"/>
      <c r="FU391" s="28"/>
      <c r="FV391" s="28"/>
      <c r="FW391" s="28"/>
      <c r="FX391" s="28"/>
      <c r="FY391" s="28"/>
      <c r="FZ391" s="28"/>
      <c r="GA391" s="28"/>
      <c r="GB391" s="28"/>
      <c r="GC391" s="28"/>
      <c r="GD391" s="28"/>
      <c r="GE391" s="28"/>
      <c r="GF391" s="28"/>
      <c r="GG391" s="28"/>
      <c r="GH391" s="28"/>
      <c r="GI391" s="28"/>
      <c r="GJ391" s="28"/>
      <c r="GK391" s="28"/>
      <c r="GL391" s="28"/>
      <c r="GM391" s="28"/>
      <c r="GN391" s="28"/>
      <c r="GO391" s="28"/>
      <c r="GP391" s="28"/>
      <c r="GQ391" s="28"/>
      <c r="GR391" s="28"/>
      <c r="GS391" s="28"/>
      <c r="GT391" s="28"/>
      <c r="GU391" s="28"/>
      <c r="GV391" s="28"/>
      <c r="GW391" s="28"/>
      <c r="GX391" s="28"/>
      <c r="GY391" s="28"/>
      <c r="GZ391" s="28"/>
      <c r="HA391" s="28"/>
      <c r="HB391" s="28"/>
      <c r="HC391" s="28"/>
      <c r="HD391" s="28"/>
      <c r="HE391" s="28"/>
      <c r="HF391" s="28"/>
      <c r="HG391" s="28"/>
      <c r="HH391" s="28"/>
      <c r="HI391" s="28"/>
      <c r="HJ391" s="28"/>
      <c r="HK391" s="28"/>
      <c r="HL391" s="28"/>
      <c r="HM391" s="28"/>
      <c r="HN391" s="28"/>
      <c r="HO391" s="28"/>
      <c r="HP391" s="28"/>
      <c r="HQ391" s="28"/>
      <c r="HR391" s="28"/>
      <c r="HS391" s="28"/>
      <c r="HT391" s="28"/>
      <c r="HU391" s="28"/>
      <c r="HV391" s="28"/>
      <c r="HW391" s="28"/>
      <c r="HX391" s="28"/>
      <c r="HY391" s="28"/>
      <c r="HZ391" s="28"/>
      <c r="IA391" s="28"/>
      <c r="IB391" s="28"/>
      <c r="IC391" s="28"/>
      <c r="ID391" s="28"/>
      <c r="IE391" s="28"/>
      <c r="IF391" s="28"/>
      <c r="IG391" s="28"/>
      <c r="IH391" s="28"/>
      <c r="II391" s="28"/>
      <c r="IJ391" s="28"/>
      <c r="IK391" s="28"/>
      <c r="IL391" s="28"/>
      <c r="IM391" s="28"/>
      <c r="IN391" s="28"/>
      <c r="IO391" s="28"/>
      <c r="IP391" s="28"/>
      <c r="IQ391" s="28"/>
      <c r="IR391" s="28"/>
      <c r="IS391" s="28"/>
      <c r="IT391" s="28"/>
      <c r="IU391" s="28"/>
      <c r="IV391" s="28"/>
      <c r="IW391" s="28"/>
    </row>
    <row r="392" customFormat="false" ht="15" hidden="false" customHeight="false" outlineLevel="0" collapsed="false">
      <c r="A392" s="28"/>
      <c r="B392" s="188"/>
      <c r="C392" s="183" t="s">
        <v>232</v>
      </c>
      <c r="D392" s="134"/>
      <c r="E392" s="134"/>
      <c r="F392" s="28" t="n">
        <f aca="false">+F350</f>
        <v>16667</v>
      </c>
      <c r="G392" s="28" t="n">
        <f aca="false">+G350+F392</f>
        <v>33334</v>
      </c>
      <c r="H392" s="28" t="n">
        <f aca="false">+H350+G392</f>
        <v>50001</v>
      </c>
      <c r="I392" s="28" t="n">
        <f aca="false">+I350+H392</f>
        <v>66668</v>
      </c>
      <c r="J392" s="28" t="n">
        <f aca="false">+J350+I392</f>
        <v>84043</v>
      </c>
      <c r="K392" s="28" t="n">
        <f aca="false">+K350+J392</f>
        <v>101418</v>
      </c>
      <c r="L392" s="28" t="n">
        <f aca="false">+L350+K392</f>
        <v>118793</v>
      </c>
      <c r="M392" s="28" t="n">
        <f aca="false">+M350+L392</f>
        <v>136168</v>
      </c>
      <c r="N392" s="28" t="n">
        <f aca="false">+N350+M392</f>
        <v>153543</v>
      </c>
      <c r="O392" s="28" t="n">
        <f aca="false">+O350+N392</f>
        <v>170918</v>
      </c>
      <c r="P392" s="28" t="n">
        <f aca="false">+P350+O392</f>
        <v>188293</v>
      </c>
      <c r="Q392" s="28" t="n">
        <f aca="false">+Q350+P392</f>
        <v>205668</v>
      </c>
      <c r="R392" s="135"/>
      <c r="S392" s="135"/>
      <c r="T392" s="135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  <c r="BL392" s="28"/>
      <c r="BM392" s="28"/>
      <c r="BN392" s="28"/>
      <c r="BO392" s="28"/>
      <c r="BP392" s="28"/>
      <c r="BQ392" s="28"/>
      <c r="BR392" s="28"/>
      <c r="BS392" s="28"/>
      <c r="BT392" s="28"/>
      <c r="BU392" s="28"/>
      <c r="BV392" s="28"/>
      <c r="BW392" s="28"/>
      <c r="BX392" s="28"/>
      <c r="BY392" s="28"/>
      <c r="BZ392" s="28"/>
      <c r="CA392" s="28"/>
      <c r="CB392" s="28"/>
      <c r="CC392" s="28"/>
      <c r="CD392" s="28"/>
      <c r="CE392" s="28"/>
      <c r="CF392" s="28"/>
      <c r="CG392" s="28"/>
      <c r="CH392" s="28"/>
      <c r="CI392" s="28"/>
      <c r="CJ392" s="28"/>
      <c r="CK392" s="28"/>
      <c r="CL392" s="28"/>
      <c r="CM392" s="28"/>
      <c r="CN392" s="28"/>
      <c r="CO392" s="28"/>
      <c r="CP392" s="28"/>
      <c r="CQ392" s="28"/>
      <c r="CR392" s="28"/>
      <c r="CS392" s="28"/>
      <c r="CT392" s="28"/>
      <c r="CU392" s="28"/>
      <c r="CV392" s="28"/>
      <c r="CW392" s="28"/>
      <c r="CX392" s="28"/>
      <c r="CY392" s="28"/>
      <c r="CZ392" s="28"/>
      <c r="DA392" s="28"/>
      <c r="DB392" s="28"/>
      <c r="DC392" s="28"/>
      <c r="DD392" s="28"/>
      <c r="DE392" s="28"/>
      <c r="DF392" s="28"/>
      <c r="DG392" s="28"/>
      <c r="DH392" s="28"/>
      <c r="DI392" s="28"/>
      <c r="DJ392" s="28"/>
      <c r="DK392" s="28"/>
      <c r="DL392" s="28"/>
      <c r="DM392" s="28"/>
      <c r="DN392" s="28"/>
      <c r="DO392" s="28"/>
      <c r="DP392" s="28"/>
      <c r="DQ392" s="28"/>
      <c r="DR392" s="28"/>
      <c r="DS392" s="28"/>
      <c r="DT392" s="28"/>
      <c r="DU392" s="28"/>
      <c r="DV392" s="28"/>
      <c r="DW392" s="28"/>
      <c r="DX392" s="28"/>
      <c r="DY392" s="28"/>
      <c r="DZ392" s="28"/>
      <c r="EA392" s="28"/>
      <c r="EB392" s="28"/>
      <c r="EC392" s="28"/>
      <c r="ED392" s="28"/>
      <c r="EE392" s="28"/>
      <c r="EF392" s="28"/>
      <c r="EG392" s="28"/>
      <c r="EH392" s="28"/>
      <c r="EI392" s="28"/>
      <c r="EJ392" s="28"/>
      <c r="EK392" s="28"/>
      <c r="EL392" s="28"/>
      <c r="EM392" s="28"/>
      <c r="EN392" s="28"/>
      <c r="EO392" s="28"/>
      <c r="EP392" s="28"/>
      <c r="EQ392" s="28"/>
      <c r="ER392" s="28"/>
      <c r="ES392" s="28"/>
      <c r="ET392" s="28"/>
      <c r="EU392" s="28"/>
      <c r="EV392" s="28"/>
      <c r="EW392" s="28"/>
      <c r="EX392" s="28"/>
      <c r="EY392" s="28"/>
      <c r="EZ392" s="28"/>
      <c r="FA392" s="28"/>
      <c r="FB392" s="28"/>
      <c r="FC392" s="28"/>
      <c r="FD392" s="28"/>
      <c r="FE392" s="28"/>
      <c r="FF392" s="28"/>
      <c r="FG392" s="28"/>
      <c r="FH392" s="28"/>
      <c r="FI392" s="28"/>
      <c r="FJ392" s="28"/>
      <c r="FK392" s="28"/>
      <c r="FL392" s="28"/>
      <c r="FM392" s="28"/>
      <c r="FN392" s="28"/>
      <c r="FO392" s="28"/>
      <c r="FP392" s="28"/>
      <c r="FQ392" s="28"/>
      <c r="FR392" s="28"/>
      <c r="FS392" s="28"/>
      <c r="FT392" s="28"/>
      <c r="FU392" s="28"/>
      <c r="FV392" s="28"/>
      <c r="FW392" s="28"/>
      <c r="FX392" s="28"/>
      <c r="FY392" s="28"/>
      <c r="FZ392" s="28"/>
      <c r="GA392" s="28"/>
      <c r="GB392" s="28"/>
      <c r="GC392" s="28"/>
      <c r="GD392" s="28"/>
      <c r="GE392" s="28"/>
      <c r="GF392" s="28"/>
      <c r="GG392" s="28"/>
      <c r="GH392" s="28"/>
      <c r="GI392" s="28"/>
      <c r="GJ392" s="28"/>
      <c r="GK392" s="28"/>
      <c r="GL392" s="28"/>
      <c r="GM392" s="28"/>
      <c r="GN392" s="28"/>
      <c r="GO392" s="28"/>
      <c r="GP392" s="28"/>
      <c r="GQ392" s="28"/>
      <c r="GR392" s="28"/>
      <c r="GS392" s="28"/>
      <c r="GT392" s="28"/>
      <c r="GU392" s="28"/>
      <c r="GV392" s="28"/>
      <c r="GW392" s="28"/>
      <c r="GX392" s="28"/>
      <c r="GY392" s="28"/>
      <c r="GZ392" s="28"/>
      <c r="HA392" s="28"/>
      <c r="HB392" s="28"/>
      <c r="HC392" s="28"/>
      <c r="HD392" s="28"/>
      <c r="HE392" s="28"/>
      <c r="HF392" s="28"/>
      <c r="HG392" s="28"/>
      <c r="HH392" s="28"/>
      <c r="HI392" s="28"/>
      <c r="HJ392" s="28"/>
      <c r="HK392" s="28"/>
      <c r="HL392" s="28"/>
      <c r="HM392" s="28"/>
      <c r="HN392" s="28"/>
      <c r="HO392" s="28"/>
      <c r="HP392" s="28"/>
      <c r="HQ392" s="28"/>
      <c r="HR392" s="28"/>
      <c r="HS392" s="28"/>
      <c r="HT392" s="28"/>
      <c r="HU392" s="28"/>
      <c r="HV392" s="28"/>
      <c r="HW392" s="28"/>
      <c r="HX392" s="28"/>
      <c r="HY392" s="28"/>
      <c r="HZ392" s="28"/>
      <c r="IA392" s="28"/>
      <c r="IB392" s="28"/>
      <c r="IC392" s="28"/>
      <c r="ID392" s="28"/>
      <c r="IE392" s="28"/>
      <c r="IF392" s="28"/>
      <c r="IG392" s="28"/>
      <c r="IH392" s="28"/>
      <c r="II392" s="28"/>
      <c r="IJ392" s="28"/>
      <c r="IK392" s="28"/>
      <c r="IL392" s="28"/>
      <c r="IM392" s="28"/>
      <c r="IN392" s="28"/>
      <c r="IO392" s="28"/>
      <c r="IP392" s="28"/>
      <c r="IQ392" s="28"/>
      <c r="IR392" s="28"/>
      <c r="IS392" s="28"/>
      <c r="IT392" s="28"/>
      <c r="IU392" s="28"/>
      <c r="IV392" s="28"/>
      <c r="IW392" s="28"/>
    </row>
    <row r="393" customFormat="false" ht="15" hidden="false" customHeight="false" outlineLevel="0" collapsed="false">
      <c r="A393" s="28"/>
      <c r="B393" s="188"/>
      <c r="C393" s="183" t="s">
        <v>233</v>
      </c>
      <c r="D393" s="134"/>
      <c r="E393" s="134"/>
      <c r="F393" s="28" t="n">
        <f aca="false">+F351</f>
        <v>16667</v>
      </c>
      <c r="G393" s="28" t="n">
        <f aca="false">+G351+F393</f>
        <v>33334</v>
      </c>
      <c r="H393" s="28" t="n">
        <f aca="false">+H351+G393</f>
        <v>50001</v>
      </c>
      <c r="I393" s="28" t="n">
        <f aca="false">+I351+H393</f>
        <v>66668</v>
      </c>
      <c r="J393" s="28" t="n">
        <f aca="false">+J351+I393</f>
        <v>84043</v>
      </c>
      <c r="K393" s="28" t="n">
        <f aca="false">+K351+J393</f>
        <v>101418</v>
      </c>
      <c r="L393" s="28" t="n">
        <f aca="false">+L351+K393</f>
        <v>118793</v>
      </c>
      <c r="M393" s="28" t="n">
        <f aca="false">+M351+L393</f>
        <v>136168</v>
      </c>
      <c r="N393" s="28" t="n">
        <f aca="false">+N351+M393</f>
        <v>153543</v>
      </c>
      <c r="O393" s="28" t="n">
        <f aca="false">+O351+N393</f>
        <v>170918</v>
      </c>
      <c r="P393" s="28" t="n">
        <f aca="false">+P351+O393</f>
        <v>188293</v>
      </c>
      <c r="Q393" s="28" t="n">
        <f aca="false">+Q351+P393</f>
        <v>205668</v>
      </c>
      <c r="R393" s="135"/>
      <c r="S393" s="135"/>
      <c r="T393" s="135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  <c r="BL393" s="28"/>
      <c r="BM393" s="28"/>
      <c r="BN393" s="28"/>
      <c r="BO393" s="28"/>
      <c r="BP393" s="28"/>
      <c r="BQ393" s="28"/>
      <c r="BR393" s="28"/>
      <c r="BS393" s="28"/>
      <c r="BT393" s="28"/>
      <c r="BU393" s="28"/>
      <c r="BV393" s="28"/>
      <c r="BW393" s="28"/>
      <c r="BX393" s="28"/>
      <c r="BY393" s="28"/>
      <c r="BZ393" s="28"/>
      <c r="CA393" s="28"/>
      <c r="CB393" s="28"/>
      <c r="CC393" s="28"/>
      <c r="CD393" s="28"/>
      <c r="CE393" s="28"/>
      <c r="CF393" s="28"/>
      <c r="CG393" s="28"/>
      <c r="CH393" s="28"/>
      <c r="CI393" s="28"/>
      <c r="CJ393" s="28"/>
      <c r="CK393" s="28"/>
      <c r="CL393" s="28"/>
      <c r="CM393" s="28"/>
      <c r="CN393" s="28"/>
      <c r="CO393" s="28"/>
      <c r="CP393" s="28"/>
      <c r="CQ393" s="28"/>
      <c r="CR393" s="28"/>
      <c r="CS393" s="28"/>
      <c r="CT393" s="28"/>
      <c r="CU393" s="28"/>
      <c r="CV393" s="28"/>
      <c r="CW393" s="28"/>
      <c r="CX393" s="28"/>
      <c r="CY393" s="28"/>
      <c r="CZ393" s="28"/>
      <c r="DA393" s="28"/>
      <c r="DB393" s="28"/>
      <c r="DC393" s="28"/>
      <c r="DD393" s="28"/>
      <c r="DE393" s="28"/>
      <c r="DF393" s="28"/>
      <c r="DG393" s="28"/>
      <c r="DH393" s="28"/>
      <c r="DI393" s="28"/>
      <c r="DJ393" s="28"/>
      <c r="DK393" s="28"/>
      <c r="DL393" s="28"/>
      <c r="DM393" s="28"/>
      <c r="DN393" s="28"/>
      <c r="DO393" s="28"/>
      <c r="DP393" s="28"/>
      <c r="DQ393" s="28"/>
      <c r="DR393" s="28"/>
      <c r="DS393" s="28"/>
      <c r="DT393" s="28"/>
      <c r="DU393" s="28"/>
      <c r="DV393" s="28"/>
      <c r="DW393" s="28"/>
      <c r="DX393" s="28"/>
      <c r="DY393" s="28"/>
      <c r="DZ393" s="28"/>
      <c r="EA393" s="28"/>
      <c r="EB393" s="28"/>
      <c r="EC393" s="28"/>
      <c r="ED393" s="28"/>
      <c r="EE393" s="28"/>
      <c r="EF393" s="28"/>
      <c r="EG393" s="28"/>
      <c r="EH393" s="28"/>
      <c r="EI393" s="28"/>
      <c r="EJ393" s="28"/>
      <c r="EK393" s="28"/>
      <c r="EL393" s="28"/>
      <c r="EM393" s="28"/>
      <c r="EN393" s="28"/>
      <c r="EO393" s="28"/>
      <c r="EP393" s="28"/>
      <c r="EQ393" s="28"/>
      <c r="ER393" s="28"/>
      <c r="ES393" s="28"/>
      <c r="ET393" s="28"/>
      <c r="EU393" s="28"/>
      <c r="EV393" s="28"/>
      <c r="EW393" s="28"/>
      <c r="EX393" s="28"/>
      <c r="EY393" s="28"/>
      <c r="EZ393" s="28"/>
      <c r="FA393" s="28"/>
      <c r="FB393" s="28"/>
      <c r="FC393" s="28"/>
      <c r="FD393" s="28"/>
      <c r="FE393" s="28"/>
      <c r="FF393" s="28"/>
      <c r="FG393" s="28"/>
      <c r="FH393" s="28"/>
      <c r="FI393" s="28"/>
      <c r="FJ393" s="28"/>
      <c r="FK393" s="28"/>
      <c r="FL393" s="28"/>
      <c r="FM393" s="28"/>
      <c r="FN393" s="28"/>
      <c r="FO393" s="28"/>
      <c r="FP393" s="28"/>
      <c r="FQ393" s="28"/>
      <c r="FR393" s="28"/>
      <c r="FS393" s="28"/>
      <c r="FT393" s="28"/>
      <c r="FU393" s="28"/>
      <c r="FV393" s="28"/>
      <c r="FW393" s="28"/>
      <c r="FX393" s="28"/>
      <c r="FY393" s="28"/>
      <c r="FZ393" s="28"/>
      <c r="GA393" s="28"/>
      <c r="GB393" s="28"/>
      <c r="GC393" s="28"/>
      <c r="GD393" s="28"/>
      <c r="GE393" s="28"/>
      <c r="GF393" s="28"/>
      <c r="GG393" s="28"/>
      <c r="GH393" s="28"/>
      <c r="GI393" s="28"/>
      <c r="GJ393" s="28"/>
      <c r="GK393" s="28"/>
      <c r="GL393" s="28"/>
      <c r="GM393" s="28"/>
      <c r="GN393" s="28"/>
      <c r="GO393" s="28"/>
      <c r="GP393" s="28"/>
      <c r="GQ393" s="28"/>
      <c r="GR393" s="28"/>
      <c r="GS393" s="28"/>
      <c r="GT393" s="28"/>
      <c r="GU393" s="28"/>
      <c r="GV393" s="28"/>
      <c r="GW393" s="28"/>
      <c r="GX393" s="28"/>
      <c r="GY393" s="28"/>
      <c r="GZ393" s="28"/>
      <c r="HA393" s="28"/>
      <c r="HB393" s="28"/>
      <c r="HC393" s="28"/>
      <c r="HD393" s="28"/>
      <c r="HE393" s="28"/>
      <c r="HF393" s="28"/>
      <c r="HG393" s="28"/>
      <c r="HH393" s="28"/>
      <c r="HI393" s="28"/>
      <c r="HJ393" s="28"/>
      <c r="HK393" s="28"/>
      <c r="HL393" s="28"/>
      <c r="HM393" s="28"/>
      <c r="HN393" s="28"/>
      <c r="HO393" s="28"/>
      <c r="HP393" s="28"/>
      <c r="HQ393" s="28"/>
      <c r="HR393" s="28"/>
      <c r="HS393" s="28"/>
      <c r="HT393" s="28"/>
      <c r="HU393" s="28"/>
      <c r="HV393" s="28"/>
      <c r="HW393" s="28"/>
      <c r="HX393" s="28"/>
      <c r="HY393" s="28"/>
      <c r="HZ393" s="28"/>
      <c r="IA393" s="28"/>
      <c r="IB393" s="28"/>
      <c r="IC393" s="28"/>
      <c r="ID393" s="28"/>
      <c r="IE393" s="28"/>
      <c r="IF393" s="28"/>
      <c r="IG393" s="28"/>
      <c r="IH393" s="28"/>
      <c r="II393" s="28"/>
      <c r="IJ393" s="28"/>
      <c r="IK393" s="28"/>
      <c r="IL393" s="28"/>
      <c r="IM393" s="28"/>
      <c r="IN393" s="28"/>
      <c r="IO393" s="28"/>
      <c r="IP393" s="28"/>
      <c r="IQ393" s="28"/>
      <c r="IR393" s="28"/>
      <c r="IS393" s="28"/>
      <c r="IT393" s="28"/>
      <c r="IU393" s="28"/>
      <c r="IV393" s="28"/>
      <c r="IW393" s="28"/>
    </row>
    <row r="394" customFormat="false" ht="15" hidden="false" customHeight="false" outlineLevel="0" collapsed="false">
      <c r="A394" s="28"/>
      <c r="B394" s="188"/>
      <c r="C394" s="183" t="s">
        <v>234</v>
      </c>
      <c r="D394" s="134"/>
      <c r="E394" s="134"/>
      <c r="F394" s="28" t="n">
        <f aca="false">+F352</f>
        <v>11685</v>
      </c>
      <c r="G394" s="28" t="n">
        <f aca="false">+G352+F394</f>
        <v>23370</v>
      </c>
      <c r="H394" s="28" t="n">
        <f aca="false">+H352+G394</f>
        <v>35055</v>
      </c>
      <c r="I394" s="28" t="n">
        <f aca="false">+I352+H394</f>
        <v>46740</v>
      </c>
      <c r="J394" s="28" t="n">
        <f aca="false">+J352+I394</f>
        <v>58922</v>
      </c>
      <c r="K394" s="28" t="n">
        <f aca="false">+K352+J394</f>
        <v>71104</v>
      </c>
      <c r="L394" s="28" t="n">
        <f aca="false">+L352+K394</f>
        <v>83286</v>
      </c>
      <c r="M394" s="28" t="n">
        <f aca="false">+M352+L394</f>
        <v>95468</v>
      </c>
      <c r="N394" s="28" t="n">
        <f aca="false">+N352+M394</f>
        <v>107650</v>
      </c>
      <c r="O394" s="28" t="n">
        <f aca="false">+O352+N394</f>
        <v>119832</v>
      </c>
      <c r="P394" s="28" t="n">
        <f aca="false">+P352+O394</f>
        <v>132014</v>
      </c>
      <c r="Q394" s="28" t="n">
        <f aca="false">+Q352+P394</f>
        <v>144196</v>
      </c>
      <c r="R394" s="135"/>
      <c r="S394" s="135"/>
      <c r="T394" s="135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  <c r="BL394" s="28"/>
      <c r="BM394" s="28"/>
      <c r="BN394" s="28"/>
      <c r="BO394" s="28"/>
      <c r="BP394" s="28"/>
      <c r="BQ394" s="28"/>
      <c r="BR394" s="28"/>
      <c r="BS394" s="28"/>
      <c r="BT394" s="28"/>
      <c r="BU394" s="28"/>
      <c r="BV394" s="28"/>
      <c r="BW394" s="28"/>
      <c r="BX394" s="28"/>
      <c r="BY394" s="28"/>
      <c r="BZ394" s="28"/>
      <c r="CA394" s="28"/>
      <c r="CB394" s="28"/>
      <c r="CC394" s="28"/>
      <c r="CD394" s="28"/>
      <c r="CE394" s="28"/>
      <c r="CF394" s="28"/>
      <c r="CG394" s="28"/>
      <c r="CH394" s="28"/>
      <c r="CI394" s="28"/>
      <c r="CJ394" s="28"/>
      <c r="CK394" s="28"/>
      <c r="CL394" s="28"/>
      <c r="CM394" s="28"/>
      <c r="CN394" s="28"/>
      <c r="CO394" s="28"/>
      <c r="CP394" s="28"/>
      <c r="CQ394" s="28"/>
      <c r="CR394" s="28"/>
      <c r="CS394" s="28"/>
      <c r="CT394" s="28"/>
      <c r="CU394" s="28"/>
      <c r="CV394" s="28"/>
      <c r="CW394" s="28"/>
      <c r="CX394" s="28"/>
      <c r="CY394" s="28"/>
      <c r="CZ394" s="28"/>
      <c r="DA394" s="28"/>
      <c r="DB394" s="28"/>
      <c r="DC394" s="28"/>
      <c r="DD394" s="28"/>
      <c r="DE394" s="28"/>
      <c r="DF394" s="28"/>
      <c r="DG394" s="28"/>
      <c r="DH394" s="28"/>
      <c r="DI394" s="28"/>
      <c r="DJ394" s="28"/>
      <c r="DK394" s="28"/>
      <c r="DL394" s="28"/>
      <c r="DM394" s="28"/>
      <c r="DN394" s="28"/>
      <c r="DO394" s="28"/>
      <c r="DP394" s="28"/>
      <c r="DQ394" s="28"/>
      <c r="DR394" s="28"/>
      <c r="DS394" s="28"/>
      <c r="DT394" s="28"/>
      <c r="DU394" s="28"/>
      <c r="DV394" s="28"/>
      <c r="DW394" s="28"/>
      <c r="DX394" s="28"/>
      <c r="DY394" s="28"/>
      <c r="DZ394" s="28"/>
      <c r="EA394" s="28"/>
      <c r="EB394" s="28"/>
      <c r="EC394" s="28"/>
      <c r="ED394" s="28"/>
      <c r="EE394" s="28"/>
      <c r="EF394" s="28"/>
      <c r="EG394" s="28"/>
      <c r="EH394" s="28"/>
      <c r="EI394" s="28"/>
      <c r="EJ394" s="28"/>
      <c r="EK394" s="28"/>
      <c r="EL394" s="28"/>
      <c r="EM394" s="28"/>
      <c r="EN394" s="28"/>
      <c r="EO394" s="28"/>
      <c r="EP394" s="28"/>
      <c r="EQ394" s="28"/>
      <c r="ER394" s="28"/>
      <c r="ES394" s="28"/>
      <c r="ET394" s="28"/>
      <c r="EU394" s="28"/>
      <c r="EV394" s="28"/>
      <c r="EW394" s="28"/>
      <c r="EX394" s="28"/>
      <c r="EY394" s="28"/>
      <c r="EZ394" s="28"/>
      <c r="FA394" s="28"/>
      <c r="FB394" s="28"/>
      <c r="FC394" s="28"/>
      <c r="FD394" s="28"/>
      <c r="FE394" s="28"/>
      <c r="FF394" s="28"/>
      <c r="FG394" s="28"/>
      <c r="FH394" s="28"/>
      <c r="FI394" s="28"/>
      <c r="FJ394" s="28"/>
      <c r="FK394" s="28"/>
      <c r="FL394" s="28"/>
      <c r="FM394" s="28"/>
      <c r="FN394" s="28"/>
      <c r="FO394" s="28"/>
      <c r="FP394" s="28"/>
      <c r="FQ394" s="28"/>
      <c r="FR394" s="28"/>
      <c r="FS394" s="28"/>
      <c r="FT394" s="28"/>
      <c r="FU394" s="28"/>
      <c r="FV394" s="28"/>
      <c r="FW394" s="28"/>
      <c r="FX394" s="28"/>
      <c r="FY394" s="28"/>
      <c r="FZ394" s="28"/>
      <c r="GA394" s="28"/>
      <c r="GB394" s="28"/>
      <c r="GC394" s="28"/>
      <c r="GD394" s="28"/>
      <c r="GE394" s="28"/>
      <c r="GF394" s="28"/>
      <c r="GG394" s="28"/>
      <c r="GH394" s="28"/>
      <c r="GI394" s="28"/>
      <c r="GJ394" s="28"/>
      <c r="GK394" s="28"/>
      <c r="GL394" s="28"/>
      <c r="GM394" s="28"/>
      <c r="GN394" s="28"/>
      <c r="GO394" s="28"/>
      <c r="GP394" s="28"/>
      <c r="GQ394" s="28"/>
      <c r="GR394" s="28"/>
      <c r="GS394" s="28"/>
      <c r="GT394" s="28"/>
      <c r="GU394" s="28"/>
      <c r="GV394" s="28"/>
      <c r="GW394" s="28"/>
      <c r="GX394" s="28"/>
      <c r="GY394" s="28"/>
      <c r="GZ394" s="28"/>
      <c r="HA394" s="28"/>
      <c r="HB394" s="28"/>
      <c r="HC394" s="28"/>
      <c r="HD394" s="28"/>
      <c r="HE394" s="28"/>
      <c r="HF394" s="28"/>
      <c r="HG394" s="28"/>
      <c r="HH394" s="28"/>
      <c r="HI394" s="28"/>
      <c r="HJ394" s="28"/>
      <c r="HK394" s="28"/>
      <c r="HL394" s="28"/>
      <c r="HM394" s="28"/>
      <c r="HN394" s="28"/>
      <c r="HO394" s="28"/>
      <c r="HP394" s="28"/>
      <c r="HQ394" s="28"/>
      <c r="HR394" s="28"/>
      <c r="HS394" s="28"/>
      <c r="HT394" s="28"/>
      <c r="HU394" s="28"/>
      <c r="HV394" s="28"/>
      <c r="HW394" s="28"/>
      <c r="HX394" s="28"/>
      <c r="HY394" s="28"/>
      <c r="HZ394" s="28"/>
      <c r="IA394" s="28"/>
      <c r="IB394" s="28"/>
      <c r="IC394" s="28"/>
      <c r="ID394" s="28"/>
      <c r="IE394" s="28"/>
      <c r="IF394" s="28"/>
      <c r="IG394" s="28"/>
      <c r="IH394" s="28"/>
      <c r="II394" s="28"/>
      <c r="IJ394" s="28"/>
      <c r="IK394" s="28"/>
      <c r="IL394" s="28"/>
      <c r="IM394" s="28"/>
      <c r="IN394" s="28"/>
      <c r="IO394" s="28"/>
      <c r="IP394" s="28"/>
      <c r="IQ394" s="28"/>
      <c r="IR394" s="28"/>
      <c r="IS394" s="28"/>
      <c r="IT394" s="28"/>
      <c r="IU394" s="28"/>
      <c r="IV394" s="28"/>
      <c r="IW394" s="28"/>
    </row>
    <row r="395" customFormat="false" ht="15" hidden="false" customHeight="false" outlineLevel="0" collapsed="false">
      <c r="A395" s="28"/>
      <c r="B395" s="188"/>
      <c r="C395" s="183" t="s">
        <v>235</v>
      </c>
      <c r="D395" s="134"/>
      <c r="E395" s="134"/>
      <c r="F395" s="28" t="n">
        <f aca="false">+F353</f>
        <v>9279.25</v>
      </c>
      <c r="G395" s="28" t="n">
        <f aca="false">+G353+F395</f>
        <v>18558.5</v>
      </c>
      <c r="H395" s="28" t="n">
        <f aca="false">+H353+G395</f>
        <v>27837.75</v>
      </c>
      <c r="I395" s="28" t="n">
        <f aca="false">+I353+H395</f>
        <v>37117</v>
      </c>
      <c r="J395" s="28" t="n">
        <f aca="false">+J353+I395</f>
        <v>46791</v>
      </c>
      <c r="K395" s="28" t="n">
        <f aca="false">+K353+J395</f>
        <v>56465</v>
      </c>
      <c r="L395" s="28" t="n">
        <f aca="false">+L353+K395</f>
        <v>66139</v>
      </c>
      <c r="M395" s="28" t="n">
        <f aca="false">+M353+L395</f>
        <v>75813</v>
      </c>
      <c r="N395" s="28" t="n">
        <f aca="false">+N353+M395</f>
        <v>85487</v>
      </c>
      <c r="O395" s="28" t="n">
        <f aca="false">+O353+N395</f>
        <v>95161</v>
      </c>
      <c r="P395" s="28" t="n">
        <f aca="false">+P353+O395</f>
        <v>104835</v>
      </c>
      <c r="Q395" s="28" t="n">
        <f aca="false">+Q353+P395</f>
        <v>114509</v>
      </c>
      <c r="R395" s="135"/>
      <c r="S395" s="135"/>
      <c r="T395" s="135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  <c r="BL395" s="28"/>
      <c r="BM395" s="28"/>
      <c r="BN395" s="28"/>
      <c r="BO395" s="28"/>
      <c r="BP395" s="28"/>
      <c r="BQ395" s="28"/>
      <c r="BR395" s="28"/>
      <c r="BS395" s="28"/>
      <c r="BT395" s="28"/>
      <c r="BU395" s="28"/>
      <c r="BV395" s="28"/>
      <c r="BW395" s="28"/>
      <c r="BX395" s="28"/>
      <c r="BY395" s="28"/>
      <c r="BZ395" s="28"/>
      <c r="CA395" s="28"/>
      <c r="CB395" s="28"/>
      <c r="CC395" s="28"/>
      <c r="CD395" s="28"/>
      <c r="CE395" s="28"/>
      <c r="CF395" s="28"/>
      <c r="CG395" s="28"/>
      <c r="CH395" s="28"/>
      <c r="CI395" s="28"/>
      <c r="CJ395" s="28"/>
      <c r="CK395" s="28"/>
      <c r="CL395" s="28"/>
      <c r="CM395" s="28"/>
      <c r="CN395" s="28"/>
      <c r="CO395" s="28"/>
      <c r="CP395" s="28"/>
      <c r="CQ395" s="28"/>
      <c r="CR395" s="28"/>
      <c r="CS395" s="28"/>
      <c r="CT395" s="28"/>
      <c r="CU395" s="28"/>
      <c r="CV395" s="28"/>
      <c r="CW395" s="28"/>
      <c r="CX395" s="28"/>
      <c r="CY395" s="28"/>
      <c r="CZ395" s="28"/>
      <c r="DA395" s="28"/>
      <c r="DB395" s="28"/>
      <c r="DC395" s="28"/>
      <c r="DD395" s="28"/>
      <c r="DE395" s="28"/>
      <c r="DF395" s="28"/>
      <c r="DG395" s="28"/>
      <c r="DH395" s="28"/>
      <c r="DI395" s="28"/>
      <c r="DJ395" s="28"/>
      <c r="DK395" s="28"/>
      <c r="DL395" s="28"/>
      <c r="DM395" s="28"/>
      <c r="DN395" s="28"/>
      <c r="DO395" s="28"/>
      <c r="DP395" s="28"/>
      <c r="DQ395" s="28"/>
      <c r="DR395" s="28"/>
      <c r="DS395" s="28"/>
      <c r="DT395" s="28"/>
      <c r="DU395" s="28"/>
      <c r="DV395" s="28"/>
      <c r="DW395" s="28"/>
      <c r="DX395" s="28"/>
      <c r="DY395" s="28"/>
      <c r="DZ395" s="28"/>
      <c r="EA395" s="28"/>
      <c r="EB395" s="28"/>
      <c r="EC395" s="28"/>
      <c r="ED395" s="28"/>
      <c r="EE395" s="28"/>
      <c r="EF395" s="28"/>
      <c r="EG395" s="28"/>
      <c r="EH395" s="28"/>
      <c r="EI395" s="28"/>
      <c r="EJ395" s="28"/>
      <c r="EK395" s="28"/>
      <c r="EL395" s="28"/>
      <c r="EM395" s="28"/>
      <c r="EN395" s="28"/>
      <c r="EO395" s="28"/>
      <c r="EP395" s="28"/>
      <c r="EQ395" s="28"/>
      <c r="ER395" s="28"/>
      <c r="ES395" s="28"/>
      <c r="ET395" s="28"/>
      <c r="EU395" s="28"/>
      <c r="EV395" s="28"/>
      <c r="EW395" s="28"/>
      <c r="EX395" s="28"/>
      <c r="EY395" s="28"/>
      <c r="EZ395" s="28"/>
      <c r="FA395" s="28"/>
      <c r="FB395" s="28"/>
      <c r="FC395" s="28"/>
      <c r="FD395" s="28"/>
      <c r="FE395" s="28"/>
      <c r="FF395" s="28"/>
      <c r="FG395" s="28"/>
      <c r="FH395" s="28"/>
      <c r="FI395" s="28"/>
      <c r="FJ395" s="28"/>
      <c r="FK395" s="28"/>
      <c r="FL395" s="28"/>
      <c r="FM395" s="28"/>
      <c r="FN395" s="28"/>
      <c r="FO395" s="28"/>
      <c r="FP395" s="28"/>
      <c r="FQ395" s="28"/>
      <c r="FR395" s="28"/>
      <c r="FS395" s="28"/>
      <c r="FT395" s="28"/>
      <c r="FU395" s="28"/>
      <c r="FV395" s="28"/>
      <c r="FW395" s="28"/>
      <c r="FX395" s="28"/>
      <c r="FY395" s="28"/>
      <c r="FZ395" s="28"/>
      <c r="GA395" s="28"/>
      <c r="GB395" s="28"/>
      <c r="GC395" s="28"/>
      <c r="GD395" s="28"/>
      <c r="GE395" s="28"/>
      <c r="GF395" s="28"/>
      <c r="GG395" s="28"/>
      <c r="GH395" s="28"/>
      <c r="GI395" s="28"/>
      <c r="GJ395" s="28"/>
      <c r="GK395" s="28"/>
      <c r="GL395" s="28"/>
      <c r="GM395" s="28"/>
      <c r="GN395" s="28"/>
      <c r="GO395" s="28"/>
      <c r="GP395" s="28"/>
      <c r="GQ395" s="28"/>
      <c r="GR395" s="28"/>
      <c r="GS395" s="28"/>
      <c r="GT395" s="28"/>
      <c r="GU395" s="28"/>
      <c r="GV395" s="28"/>
      <c r="GW395" s="28"/>
      <c r="GX395" s="28"/>
      <c r="GY395" s="28"/>
      <c r="GZ395" s="28"/>
      <c r="HA395" s="28"/>
      <c r="HB395" s="28"/>
      <c r="HC395" s="28"/>
      <c r="HD395" s="28"/>
      <c r="HE395" s="28"/>
      <c r="HF395" s="28"/>
      <c r="HG395" s="28"/>
      <c r="HH395" s="28"/>
      <c r="HI395" s="28"/>
      <c r="HJ395" s="28"/>
      <c r="HK395" s="28"/>
      <c r="HL395" s="28"/>
      <c r="HM395" s="28"/>
      <c r="HN395" s="28"/>
      <c r="HO395" s="28"/>
      <c r="HP395" s="28"/>
      <c r="HQ395" s="28"/>
      <c r="HR395" s="28"/>
      <c r="HS395" s="28"/>
      <c r="HT395" s="28"/>
      <c r="HU395" s="28"/>
      <c r="HV395" s="28"/>
      <c r="HW395" s="28"/>
      <c r="HX395" s="28"/>
      <c r="HY395" s="28"/>
      <c r="HZ395" s="28"/>
      <c r="IA395" s="28"/>
      <c r="IB395" s="28"/>
      <c r="IC395" s="28"/>
      <c r="ID395" s="28"/>
      <c r="IE395" s="28"/>
      <c r="IF395" s="28"/>
      <c r="IG395" s="28"/>
      <c r="IH395" s="28"/>
      <c r="II395" s="28"/>
      <c r="IJ395" s="28"/>
      <c r="IK395" s="28"/>
      <c r="IL395" s="28"/>
      <c r="IM395" s="28"/>
      <c r="IN395" s="28"/>
      <c r="IO395" s="28"/>
      <c r="IP395" s="28"/>
      <c r="IQ395" s="28"/>
      <c r="IR395" s="28"/>
      <c r="IS395" s="28"/>
      <c r="IT395" s="28"/>
      <c r="IU395" s="28"/>
      <c r="IV395" s="28"/>
      <c r="IW395" s="28"/>
    </row>
    <row r="396" customFormat="false" ht="15" hidden="false" customHeight="false" outlineLevel="0" collapsed="false">
      <c r="A396" s="28"/>
      <c r="B396" s="188"/>
      <c r="C396" s="183" t="s">
        <v>236</v>
      </c>
      <c r="D396" s="134"/>
      <c r="E396" s="134"/>
      <c r="F396" s="28" t="n">
        <f aca="false">+F354</f>
        <v>9279.25</v>
      </c>
      <c r="G396" s="28" t="n">
        <f aca="false">+G354+F396</f>
        <v>18558.5</v>
      </c>
      <c r="H396" s="28" t="n">
        <f aca="false">+H354+G396</f>
        <v>27837.75</v>
      </c>
      <c r="I396" s="28" t="n">
        <f aca="false">+I354+H396</f>
        <v>37117</v>
      </c>
      <c r="J396" s="28" t="n">
        <f aca="false">+J354+I396</f>
        <v>46791</v>
      </c>
      <c r="K396" s="28" t="n">
        <f aca="false">+K354+J396</f>
        <v>56465</v>
      </c>
      <c r="L396" s="28" t="n">
        <f aca="false">+L354+K396</f>
        <v>66139</v>
      </c>
      <c r="M396" s="28" t="n">
        <f aca="false">+M354+L396</f>
        <v>75813</v>
      </c>
      <c r="N396" s="28" t="n">
        <f aca="false">+N354+M396</f>
        <v>85487</v>
      </c>
      <c r="O396" s="28" t="n">
        <f aca="false">+O354+N396</f>
        <v>95161</v>
      </c>
      <c r="P396" s="28" t="n">
        <f aca="false">+P354+O396</f>
        <v>104835</v>
      </c>
      <c r="Q396" s="28" t="n">
        <f aca="false">+Q354+P396</f>
        <v>114509</v>
      </c>
      <c r="R396" s="135"/>
      <c r="S396" s="135"/>
      <c r="T396" s="135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  <c r="BL396" s="28"/>
      <c r="BM396" s="28"/>
      <c r="BN396" s="28"/>
      <c r="BO396" s="28"/>
      <c r="BP396" s="28"/>
      <c r="BQ396" s="28"/>
      <c r="BR396" s="28"/>
      <c r="BS396" s="28"/>
      <c r="BT396" s="28"/>
      <c r="BU396" s="28"/>
      <c r="BV396" s="28"/>
      <c r="BW396" s="28"/>
      <c r="BX396" s="28"/>
      <c r="BY396" s="28"/>
      <c r="BZ396" s="28"/>
      <c r="CA396" s="28"/>
      <c r="CB396" s="28"/>
      <c r="CC396" s="28"/>
      <c r="CD396" s="28"/>
      <c r="CE396" s="28"/>
      <c r="CF396" s="28"/>
      <c r="CG396" s="28"/>
      <c r="CH396" s="28"/>
      <c r="CI396" s="28"/>
      <c r="CJ396" s="28"/>
      <c r="CK396" s="28"/>
      <c r="CL396" s="28"/>
      <c r="CM396" s="28"/>
      <c r="CN396" s="28"/>
      <c r="CO396" s="28"/>
      <c r="CP396" s="28"/>
      <c r="CQ396" s="28"/>
      <c r="CR396" s="28"/>
      <c r="CS396" s="28"/>
      <c r="CT396" s="28"/>
      <c r="CU396" s="28"/>
      <c r="CV396" s="28"/>
      <c r="CW396" s="28"/>
      <c r="CX396" s="28"/>
      <c r="CY396" s="28"/>
      <c r="CZ396" s="28"/>
      <c r="DA396" s="28"/>
      <c r="DB396" s="28"/>
      <c r="DC396" s="28"/>
      <c r="DD396" s="28"/>
      <c r="DE396" s="28"/>
      <c r="DF396" s="28"/>
      <c r="DG396" s="28"/>
      <c r="DH396" s="28"/>
      <c r="DI396" s="28"/>
      <c r="DJ396" s="28"/>
      <c r="DK396" s="28"/>
      <c r="DL396" s="28"/>
      <c r="DM396" s="28"/>
      <c r="DN396" s="28"/>
      <c r="DO396" s="28"/>
      <c r="DP396" s="28"/>
      <c r="DQ396" s="28"/>
      <c r="DR396" s="28"/>
      <c r="DS396" s="28"/>
      <c r="DT396" s="28"/>
      <c r="DU396" s="28"/>
      <c r="DV396" s="28"/>
      <c r="DW396" s="28"/>
      <c r="DX396" s="28"/>
      <c r="DY396" s="28"/>
      <c r="DZ396" s="28"/>
      <c r="EA396" s="28"/>
      <c r="EB396" s="28"/>
      <c r="EC396" s="28"/>
      <c r="ED396" s="28"/>
      <c r="EE396" s="28"/>
      <c r="EF396" s="28"/>
      <c r="EG396" s="28"/>
      <c r="EH396" s="28"/>
      <c r="EI396" s="28"/>
      <c r="EJ396" s="28"/>
      <c r="EK396" s="28"/>
      <c r="EL396" s="28"/>
      <c r="EM396" s="28"/>
      <c r="EN396" s="28"/>
      <c r="EO396" s="28"/>
      <c r="EP396" s="28"/>
      <c r="EQ396" s="28"/>
      <c r="ER396" s="28"/>
      <c r="ES396" s="28"/>
      <c r="ET396" s="28"/>
      <c r="EU396" s="28"/>
      <c r="EV396" s="28"/>
      <c r="EW396" s="28"/>
      <c r="EX396" s="28"/>
      <c r="EY396" s="28"/>
      <c r="EZ396" s="28"/>
      <c r="FA396" s="28"/>
      <c r="FB396" s="28"/>
      <c r="FC396" s="28"/>
      <c r="FD396" s="28"/>
      <c r="FE396" s="28"/>
      <c r="FF396" s="28"/>
      <c r="FG396" s="28"/>
      <c r="FH396" s="28"/>
      <c r="FI396" s="28"/>
      <c r="FJ396" s="28"/>
      <c r="FK396" s="28"/>
      <c r="FL396" s="28"/>
      <c r="FM396" s="28"/>
      <c r="FN396" s="28"/>
      <c r="FO396" s="28"/>
      <c r="FP396" s="28"/>
      <c r="FQ396" s="28"/>
      <c r="FR396" s="28"/>
      <c r="FS396" s="28"/>
      <c r="FT396" s="28"/>
      <c r="FU396" s="28"/>
      <c r="FV396" s="28"/>
      <c r="FW396" s="28"/>
      <c r="FX396" s="28"/>
      <c r="FY396" s="28"/>
      <c r="FZ396" s="28"/>
      <c r="GA396" s="28"/>
      <c r="GB396" s="28"/>
      <c r="GC396" s="28"/>
      <c r="GD396" s="28"/>
      <c r="GE396" s="28"/>
      <c r="GF396" s="28"/>
      <c r="GG396" s="28"/>
      <c r="GH396" s="28"/>
      <c r="GI396" s="28"/>
      <c r="GJ396" s="28"/>
      <c r="GK396" s="28"/>
      <c r="GL396" s="28"/>
      <c r="GM396" s="28"/>
      <c r="GN396" s="28"/>
      <c r="GO396" s="28"/>
      <c r="GP396" s="28"/>
      <c r="GQ396" s="28"/>
      <c r="GR396" s="28"/>
      <c r="GS396" s="28"/>
      <c r="GT396" s="28"/>
      <c r="GU396" s="28"/>
      <c r="GV396" s="28"/>
      <c r="GW396" s="28"/>
      <c r="GX396" s="28"/>
      <c r="GY396" s="28"/>
      <c r="GZ396" s="28"/>
      <c r="HA396" s="28"/>
      <c r="HB396" s="28"/>
      <c r="HC396" s="28"/>
      <c r="HD396" s="28"/>
      <c r="HE396" s="28"/>
      <c r="HF396" s="28"/>
      <c r="HG396" s="28"/>
      <c r="HH396" s="28"/>
      <c r="HI396" s="28"/>
      <c r="HJ396" s="28"/>
      <c r="HK396" s="28"/>
      <c r="HL396" s="28"/>
      <c r="HM396" s="28"/>
      <c r="HN396" s="28"/>
      <c r="HO396" s="28"/>
      <c r="HP396" s="28"/>
      <c r="HQ396" s="28"/>
      <c r="HR396" s="28"/>
      <c r="HS396" s="28"/>
      <c r="HT396" s="28"/>
      <c r="HU396" s="28"/>
      <c r="HV396" s="28"/>
      <c r="HW396" s="28"/>
      <c r="HX396" s="28"/>
      <c r="HY396" s="28"/>
      <c r="HZ396" s="28"/>
      <c r="IA396" s="28"/>
      <c r="IB396" s="28"/>
      <c r="IC396" s="28"/>
      <c r="ID396" s="28"/>
      <c r="IE396" s="28"/>
      <c r="IF396" s="28"/>
      <c r="IG396" s="28"/>
      <c r="IH396" s="28"/>
      <c r="II396" s="28"/>
      <c r="IJ396" s="28"/>
      <c r="IK396" s="28"/>
      <c r="IL396" s="28"/>
      <c r="IM396" s="28"/>
      <c r="IN396" s="28"/>
      <c r="IO396" s="28"/>
      <c r="IP396" s="28"/>
      <c r="IQ396" s="28"/>
      <c r="IR396" s="28"/>
      <c r="IS396" s="28"/>
      <c r="IT396" s="28"/>
      <c r="IU396" s="28"/>
      <c r="IV396" s="28"/>
      <c r="IW396" s="28"/>
    </row>
    <row r="397" customFormat="false" ht="15" hidden="false" customHeight="false" outlineLevel="0" collapsed="false">
      <c r="A397" s="28"/>
      <c r="B397" s="188"/>
      <c r="C397" s="183" t="s">
        <v>237</v>
      </c>
      <c r="D397" s="134"/>
      <c r="E397" s="134"/>
      <c r="F397" s="28" t="n">
        <f aca="false">+F355</f>
        <v>9279.25</v>
      </c>
      <c r="G397" s="28" t="n">
        <f aca="false">+G355+F397</f>
        <v>18558.5</v>
      </c>
      <c r="H397" s="28" t="n">
        <f aca="false">+H355+G397</f>
        <v>27837.75</v>
      </c>
      <c r="I397" s="28" t="n">
        <f aca="false">+I355+H397</f>
        <v>37117</v>
      </c>
      <c r="J397" s="28" t="n">
        <f aca="false">+J355+I397</f>
        <v>46791</v>
      </c>
      <c r="K397" s="28" t="n">
        <f aca="false">+K355+J397</f>
        <v>56465</v>
      </c>
      <c r="L397" s="28" t="n">
        <f aca="false">+L355+K397</f>
        <v>66139</v>
      </c>
      <c r="M397" s="28" t="n">
        <f aca="false">+M355+L397</f>
        <v>75813</v>
      </c>
      <c r="N397" s="28" t="n">
        <f aca="false">+N355+M397</f>
        <v>85487</v>
      </c>
      <c r="O397" s="28" t="n">
        <f aca="false">+O355+N397</f>
        <v>95161</v>
      </c>
      <c r="P397" s="28" t="n">
        <f aca="false">+P355+O397</f>
        <v>104835</v>
      </c>
      <c r="Q397" s="28" t="n">
        <f aca="false">+Q355+P397</f>
        <v>114509</v>
      </c>
      <c r="R397" s="135"/>
      <c r="S397" s="135"/>
      <c r="T397" s="135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  <c r="BL397" s="28"/>
      <c r="BM397" s="28"/>
      <c r="BN397" s="28"/>
      <c r="BO397" s="28"/>
      <c r="BP397" s="28"/>
      <c r="BQ397" s="28"/>
      <c r="BR397" s="28"/>
      <c r="BS397" s="28"/>
      <c r="BT397" s="28"/>
      <c r="BU397" s="28"/>
      <c r="BV397" s="28"/>
      <c r="BW397" s="28"/>
      <c r="BX397" s="28"/>
      <c r="BY397" s="28"/>
      <c r="BZ397" s="28"/>
      <c r="CA397" s="28"/>
      <c r="CB397" s="28"/>
      <c r="CC397" s="28"/>
      <c r="CD397" s="28"/>
      <c r="CE397" s="28"/>
      <c r="CF397" s="28"/>
      <c r="CG397" s="28"/>
      <c r="CH397" s="28"/>
      <c r="CI397" s="28"/>
      <c r="CJ397" s="28"/>
      <c r="CK397" s="28"/>
      <c r="CL397" s="28"/>
      <c r="CM397" s="28"/>
      <c r="CN397" s="28"/>
      <c r="CO397" s="28"/>
      <c r="CP397" s="28"/>
      <c r="CQ397" s="28"/>
      <c r="CR397" s="28"/>
      <c r="CS397" s="28"/>
      <c r="CT397" s="28"/>
      <c r="CU397" s="28"/>
      <c r="CV397" s="28"/>
      <c r="CW397" s="28"/>
      <c r="CX397" s="28"/>
      <c r="CY397" s="28"/>
      <c r="CZ397" s="28"/>
      <c r="DA397" s="28"/>
      <c r="DB397" s="28"/>
      <c r="DC397" s="28"/>
      <c r="DD397" s="28"/>
      <c r="DE397" s="28"/>
      <c r="DF397" s="28"/>
      <c r="DG397" s="28"/>
      <c r="DH397" s="28"/>
      <c r="DI397" s="28"/>
      <c r="DJ397" s="28"/>
      <c r="DK397" s="28"/>
      <c r="DL397" s="28"/>
      <c r="DM397" s="28"/>
      <c r="DN397" s="28"/>
      <c r="DO397" s="28"/>
      <c r="DP397" s="28"/>
      <c r="DQ397" s="28"/>
      <c r="DR397" s="28"/>
      <c r="DS397" s="28"/>
      <c r="DT397" s="28"/>
      <c r="DU397" s="28"/>
      <c r="DV397" s="28"/>
      <c r="DW397" s="28"/>
      <c r="DX397" s="28"/>
      <c r="DY397" s="28"/>
      <c r="DZ397" s="28"/>
      <c r="EA397" s="28"/>
      <c r="EB397" s="28"/>
      <c r="EC397" s="28"/>
      <c r="ED397" s="28"/>
      <c r="EE397" s="28"/>
      <c r="EF397" s="28"/>
      <c r="EG397" s="28"/>
      <c r="EH397" s="28"/>
      <c r="EI397" s="28"/>
      <c r="EJ397" s="28"/>
      <c r="EK397" s="28"/>
      <c r="EL397" s="28"/>
      <c r="EM397" s="28"/>
      <c r="EN397" s="28"/>
      <c r="EO397" s="28"/>
      <c r="EP397" s="28"/>
      <c r="EQ397" s="28"/>
      <c r="ER397" s="28"/>
      <c r="ES397" s="28"/>
      <c r="ET397" s="28"/>
      <c r="EU397" s="28"/>
      <c r="EV397" s="28"/>
      <c r="EW397" s="28"/>
      <c r="EX397" s="28"/>
      <c r="EY397" s="28"/>
      <c r="EZ397" s="28"/>
      <c r="FA397" s="28"/>
      <c r="FB397" s="28"/>
      <c r="FC397" s="28"/>
      <c r="FD397" s="28"/>
      <c r="FE397" s="28"/>
      <c r="FF397" s="28"/>
      <c r="FG397" s="28"/>
      <c r="FH397" s="28"/>
      <c r="FI397" s="28"/>
      <c r="FJ397" s="28"/>
      <c r="FK397" s="28"/>
      <c r="FL397" s="28"/>
      <c r="FM397" s="28"/>
      <c r="FN397" s="28"/>
      <c r="FO397" s="28"/>
      <c r="FP397" s="28"/>
      <c r="FQ397" s="28"/>
      <c r="FR397" s="28"/>
      <c r="FS397" s="28"/>
      <c r="FT397" s="28"/>
      <c r="FU397" s="28"/>
      <c r="FV397" s="28"/>
      <c r="FW397" s="28"/>
      <c r="FX397" s="28"/>
      <c r="FY397" s="28"/>
      <c r="FZ397" s="28"/>
      <c r="GA397" s="28"/>
      <c r="GB397" s="28"/>
      <c r="GC397" s="28"/>
      <c r="GD397" s="28"/>
      <c r="GE397" s="28"/>
      <c r="GF397" s="28"/>
      <c r="GG397" s="28"/>
      <c r="GH397" s="28"/>
      <c r="GI397" s="28"/>
      <c r="GJ397" s="28"/>
      <c r="GK397" s="28"/>
      <c r="GL397" s="28"/>
      <c r="GM397" s="28"/>
      <c r="GN397" s="28"/>
      <c r="GO397" s="28"/>
      <c r="GP397" s="28"/>
      <c r="GQ397" s="28"/>
      <c r="GR397" s="28"/>
      <c r="GS397" s="28"/>
      <c r="GT397" s="28"/>
      <c r="GU397" s="28"/>
      <c r="GV397" s="28"/>
      <c r="GW397" s="28"/>
      <c r="GX397" s="28"/>
      <c r="GY397" s="28"/>
      <c r="GZ397" s="28"/>
      <c r="HA397" s="28"/>
      <c r="HB397" s="28"/>
      <c r="HC397" s="28"/>
      <c r="HD397" s="28"/>
      <c r="HE397" s="28"/>
      <c r="HF397" s="28"/>
      <c r="HG397" s="28"/>
      <c r="HH397" s="28"/>
      <c r="HI397" s="28"/>
      <c r="HJ397" s="28"/>
      <c r="HK397" s="28"/>
      <c r="HL397" s="28"/>
      <c r="HM397" s="28"/>
      <c r="HN397" s="28"/>
      <c r="HO397" s="28"/>
      <c r="HP397" s="28"/>
      <c r="HQ397" s="28"/>
      <c r="HR397" s="28"/>
      <c r="HS397" s="28"/>
      <c r="HT397" s="28"/>
      <c r="HU397" s="28"/>
      <c r="HV397" s="28"/>
      <c r="HW397" s="28"/>
      <c r="HX397" s="28"/>
      <c r="HY397" s="28"/>
      <c r="HZ397" s="28"/>
      <c r="IA397" s="28"/>
      <c r="IB397" s="28"/>
      <c r="IC397" s="28"/>
      <c r="ID397" s="28"/>
      <c r="IE397" s="28"/>
      <c r="IF397" s="28"/>
      <c r="IG397" s="28"/>
      <c r="IH397" s="28"/>
      <c r="II397" s="28"/>
      <c r="IJ397" s="28"/>
      <c r="IK397" s="28"/>
      <c r="IL397" s="28"/>
      <c r="IM397" s="28"/>
      <c r="IN397" s="28"/>
      <c r="IO397" s="28"/>
      <c r="IP397" s="28"/>
      <c r="IQ397" s="28"/>
      <c r="IR397" s="28"/>
      <c r="IS397" s="28"/>
      <c r="IT397" s="28"/>
      <c r="IU397" s="28"/>
      <c r="IV397" s="28"/>
      <c r="IW397" s="28"/>
    </row>
    <row r="398" customFormat="false" ht="15" hidden="false" customHeight="false" outlineLevel="0" collapsed="false">
      <c r="A398" s="28"/>
      <c r="B398" s="188"/>
      <c r="C398" s="183" t="s">
        <v>238</v>
      </c>
      <c r="D398" s="134"/>
      <c r="E398" s="134"/>
      <c r="F398" s="28" t="n">
        <f aca="false">+F356</f>
        <v>9279.25</v>
      </c>
      <c r="G398" s="28" t="n">
        <f aca="false">+G356+F398</f>
        <v>18558.5</v>
      </c>
      <c r="H398" s="28" t="n">
        <f aca="false">+H356+G398</f>
        <v>27837.75</v>
      </c>
      <c r="I398" s="28" t="n">
        <f aca="false">+I356+H398</f>
        <v>37117</v>
      </c>
      <c r="J398" s="28" t="n">
        <f aca="false">+J356+I398</f>
        <v>46791</v>
      </c>
      <c r="K398" s="28" t="n">
        <f aca="false">+K356+J398</f>
        <v>56465</v>
      </c>
      <c r="L398" s="28" t="n">
        <f aca="false">+L356+K398</f>
        <v>66139</v>
      </c>
      <c r="M398" s="28" t="n">
        <f aca="false">+M356+L398</f>
        <v>75813</v>
      </c>
      <c r="N398" s="28" t="n">
        <f aca="false">+N356+M398</f>
        <v>85487</v>
      </c>
      <c r="O398" s="28" t="n">
        <f aca="false">+O356+N398</f>
        <v>95161</v>
      </c>
      <c r="P398" s="28" t="n">
        <f aca="false">+P356+O398</f>
        <v>104835</v>
      </c>
      <c r="Q398" s="28" t="n">
        <f aca="false">+Q356+P398</f>
        <v>114509</v>
      </c>
      <c r="R398" s="135"/>
      <c r="S398" s="135"/>
      <c r="T398" s="135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  <c r="BL398" s="28"/>
      <c r="BM398" s="28"/>
      <c r="BN398" s="28"/>
      <c r="BO398" s="28"/>
      <c r="BP398" s="28"/>
      <c r="BQ398" s="28"/>
      <c r="BR398" s="28"/>
      <c r="BS398" s="28"/>
      <c r="BT398" s="28"/>
      <c r="BU398" s="28"/>
      <c r="BV398" s="28"/>
      <c r="BW398" s="28"/>
      <c r="BX398" s="28"/>
      <c r="BY398" s="28"/>
      <c r="BZ398" s="28"/>
      <c r="CA398" s="28"/>
      <c r="CB398" s="28"/>
      <c r="CC398" s="28"/>
      <c r="CD398" s="28"/>
      <c r="CE398" s="28"/>
      <c r="CF398" s="28"/>
      <c r="CG398" s="28"/>
      <c r="CH398" s="28"/>
      <c r="CI398" s="28"/>
      <c r="CJ398" s="28"/>
      <c r="CK398" s="28"/>
      <c r="CL398" s="28"/>
      <c r="CM398" s="28"/>
      <c r="CN398" s="28"/>
      <c r="CO398" s="28"/>
      <c r="CP398" s="28"/>
      <c r="CQ398" s="28"/>
      <c r="CR398" s="28"/>
      <c r="CS398" s="28"/>
      <c r="CT398" s="28"/>
      <c r="CU398" s="28"/>
      <c r="CV398" s="28"/>
      <c r="CW398" s="28"/>
      <c r="CX398" s="28"/>
      <c r="CY398" s="28"/>
      <c r="CZ398" s="28"/>
      <c r="DA398" s="28"/>
      <c r="DB398" s="28"/>
      <c r="DC398" s="28"/>
      <c r="DD398" s="28"/>
      <c r="DE398" s="28"/>
      <c r="DF398" s="28"/>
      <c r="DG398" s="28"/>
      <c r="DH398" s="28"/>
      <c r="DI398" s="28"/>
      <c r="DJ398" s="28"/>
      <c r="DK398" s="28"/>
      <c r="DL398" s="28"/>
      <c r="DM398" s="28"/>
      <c r="DN398" s="28"/>
      <c r="DO398" s="28"/>
      <c r="DP398" s="28"/>
      <c r="DQ398" s="28"/>
      <c r="DR398" s="28"/>
      <c r="DS398" s="28"/>
      <c r="DT398" s="28"/>
      <c r="DU398" s="28"/>
      <c r="DV398" s="28"/>
      <c r="DW398" s="28"/>
      <c r="DX398" s="28"/>
      <c r="DY398" s="28"/>
      <c r="DZ398" s="28"/>
      <c r="EA398" s="28"/>
      <c r="EB398" s="28"/>
      <c r="EC398" s="28"/>
      <c r="ED398" s="28"/>
      <c r="EE398" s="28"/>
      <c r="EF398" s="28"/>
      <c r="EG398" s="28"/>
      <c r="EH398" s="28"/>
      <c r="EI398" s="28"/>
      <c r="EJ398" s="28"/>
      <c r="EK398" s="28"/>
      <c r="EL398" s="28"/>
      <c r="EM398" s="28"/>
      <c r="EN398" s="28"/>
      <c r="EO398" s="28"/>
      <c r="EP398" s="28"/>
      <c r="EQ398" s="28"/>
      <c r="ER398" s="28"/>
      <c r="ES398" s="28"/>
      <c r="ET398" s="28"/>
      <c r="EU398" s="28"/>
      <c r="EV398" s="28"/>
      <c r="EW398" s="28"/>
      <c r="EX398" s="28"/>
      <c r="EY398" s="28"/>
      <c r="EZ398" s="28"/>
      <c r="FA398" s="28"/>
      <c r="FB398" s="28"/>
      <c r="FC398" s="28"/>
      <c r="FD398" s="28"/>
      <c r="FE398" s="28"/>
      <c r="FF398" s="28"/>
      <c r="FG398" s="28"/>
      <c r="FH398" s="28"/>
      <c r="FI398" s="28"/>
      <c r="FJ398" s="28"/>
      <c r="FK398" s="28"/>
      <c r="FL398" s="28"/>
      <c r="FM398" s="28"/>
      <c r="FN398" s="28"/>
      <c r="FO398" s="28"/>
      <c r="FP398" s="28"/>
      <c r="FQ398" s="28"/>
      <c r="FR398" s="28"/>
      <c r="FS398" s="28"/>
      <c r="FT398" s="28"/>
      <c r="FU398" s="28"/>
      <c r="FV398" s="28"/>
      <c r="FW398" s="28"/>
      <c r="FX398" s="28"/>
      <c r="FY398" s="28"/>
      <c r="FZ398" s="28"/>
      <c r="GA398" s="28"/>
      <c r="GB398" s="28"/>
      <c r="GC398" s="28"/>
      <c r="GD398" s="28"/>
      <c r="GE398" s="28"/>
      <c r="GF398" s="28"/>
      <c r="GG398" s="28"/>
      <c r="GH398" s="28"/>
      <c r="GI398" s="28"/>
      <c r="GJ398" s="28"/>
      <c r="GK398" s="28"/>
      <c r="GL398" s="28"/>
      <c r="GM398" s="28"/>
      <c r="GN398" s="28"/>
      <c r="GO398" s="28"/>
      <c r="GP398" s="28"/>
      <c r="GQ398" s="28"/>
      <c r="GR398" s="28"/>
      <c r="GS398" s="28"/>
      <c r="GT398" s="28"/>
      <c r="GU398" s="28"/>
      <c r="GV398" s="28"/>
      <c r="GW398" s="28"/>
      <c r="GX398" s="28"/>
      <c r="GY398" s="28"/>
      <c r="GZ398" s="28"/>
      <c r="HA398" s="28"/>
      <c r="HB398" s="28"/>
      <c r="HC398" s="28"/>
      <c r="HD398" s="28"/>
      <c r="HE398" s="28"/>
      <c r="HF398" s="28"/>
      <c r="HG398" s="28"/>
      <c r="HH398" s="28"/>
      <c r="HI398" s="28"/>
      <c r="HJ398" s="28"/>
      <c r="HK398" s="28"/>
      <c r="HL398" s="28"/>
      <c r="HM398" s="28"/>
      <c r="HN398" s="28"/>
      <c r="HO398" s="28"/>
      <c r="HP398" s="28"/>
      <c r="HQ398" s="28"/>
      <c r="HR398" s="28"/>
      <c r="HS398" s="28"/>
      <c r="HT398" s="28"/>
      <c r="HU398" s="28"/>
      <c r="HV398" s="28"/>
      <c r="HW398" s="28"/>
      <c r="HX398" s="28"/>
      <c r="HY398" s="28"/>
      <c r="HZ398" s="28"/>
      <c r="IA398" s="28"/>
      <c r="IB398" s="28"/>
      <c r="IC398" s="28"/>
      <c r="ID398" s="28"/>
      <c r="IE398" s="28"/>
      <c r="IF398" s="28"/>
      <c r="IG398" s="28"/>
      <c r="IH398" s="28"/>
      <c r="II398" s="28"/>
      <c r="IJ398" s="28"/>
      <c r="IK398" s="28"/>
      <c r="IL398" s="28"/>
      <c r="IM398" s="28"/>
      <c r="IN398" s="28"/>
      <c r="IO398" s="28"/>
      <c r="IP398" s="28"/>
      <c r="IQ398" s="28"/>
      <c r="IR398" s="28"/>
      <c r="IS398" s="28"/>
      <c r="IT398" s="28"/>
      <c r="IU398" s="28"/>
      <c r="IV398" s="28"/>
      <c r="IW398" s="28"/>
    </row>
    <row r="399" customFormat="false" ht="15" hidden="false" customHeight="false" outlineLevel="0" collapsed="false">
      <c r="A399" s="28"/>
      <c r="B399" s="188"/>
      <c r="C399" s="183" t="s">
        <v>239</v>
      </c>
      <c r="D399" s="189"/>
      <c r="E399" s="189"/>
      <c r="F399" s="28" t="n">
        <f aca="false">+F357</f>
        <v>9279.25</v>
      </c>
      <c r="G399" s="28" t="n">
        <f aca="false">+G357+F399</f>
        <v>18558.5</v>
      </c>
      <c r="H399" s="28" t="n">
        <f aca="false">+H357+G399</f>
        <v>27837.75</v>
      </c>
      <c r="I399" s="28" t="n">
        <f aca="false">+I357+H399</f>
        <v>37117</v>
      </c>
      <c r="J399" s="28" t="n">
        <f aca="false">+J357+I399</f>
        <v>46791</v>
      </c>
      <c r="K399" s="28" t="n">
        <f aca="false">+K357+J399</f>
        <v>56465</v>
      </c>
      <c r="L399" s="28" t="n">
        <f aca="false">+L357+K399</f>
        <v>66139</v>
      </c>
      <c r="M399" s="28" t="n">
        <f aca="false">+M357+L399</f>
        <v>75813</v>
      </c>
      <c r="N399" s="28" t="n">
        <f aca="false">+N357+M399</f>
        <v>85487</v>
      </c>
      <c r="O399" s="28" t="n">
        <f aca="false">+O357+N399</f>
        <v>95161</v>
      </c>
      <c r="P399" s="28" t="n">
        <f aca="false">+P357+O399</f>
        <v>104835</v>
      </c>
      <c r="Q399" s="28" t="n">
        <f aca="false">+Q357+P399</f>
        <v>114509</v>
      </c>
      <c r="R399" s="190"/>
      <c r="S399" s="190"/>
      <c r="T399" s="190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  <c r="BL399" s="28"/>
      <c r="BM399" s="28"/>
      <c r="BN399" s="28"/>
      <c r="BO399" s="28"/>
      <c r="BP399" s="28"/>
      <c r="BQ399" s="28"/>
      <c r="BR399" s="28"/>
      <c r="BS399" s="28"/>
      <c r="BT399" s="28"/>
      <c r="BU399" s="28"/>
      <c r="BV399" s="28"/>
      <c r="BW399" s="28"/>
      <c r="BX399" s="28"/>
      <c r="BY399" s="28"/>
      <c r="BZ399" s="28"/>
      <c r="CA399" s="28"/>
      <c r="CB399" s="28"/>
      <c r="CC399" s="28"/>
      <c r="CD399" s="28"/>
      <c r="CE399" s="28"/>
      <c r="CF399" s="28"/>
      <c r="CG399" s="28"/>
      <c r="CH399" s="28"/>
      <c r="CI399" s="28"/>
      <c r="CJ399" s="28"/>
      <c r="CK399" s="28"/>
      <c r="CL399" s="28"/>
      <c r="CM399" s="28"/>
      <c r="CN399" s="28"/>
      <c r="CO399" s="28"/>
      <c r="CP399" s="28"/>
      <c r="CQ399" s="28"/>
      <c r="CR399" s="28"/>
      <c r="CS399" s="28"/>
      <c r="CT399" s="28"/>
      <c r="CU399" s="28"/>
      <c r="CV399" s="28"/>
      <c r="CW399" s="28"/>
      <c r="CX399" s="28"/>
      <c r="CY399" s="28"/>
      <c r="CZ399" s="28"/>
      <c r="DA399" s="28"/>
      <c r="DB399" s="28"/>
      <c r="DC399" s="28"/>
      <c r="DD399" s="28"/>
      <c r="DE399" s="28"/>
      <c r="DF399" s="28"/>
      <c r="DG399" s="28"/>
      <c r="DH399" s="28"/>
      <c r="DI399" s="28"/>
      <c r="DJ399" s="28"/>
      <c r="DK399" s="28"/>
      <c r="DL399" s="28"/>
      <c r="DM399" s="28"/>
      <c r="DN399" s="28"/>
      <c r="DO399" s="28"/>
      <c r="DP399" s="28"/>
      <c r="DQ399" s="28"/>
      <c r="DR399" s="28"/>
      <c r="DS399" s="28"/>
      <c r="DT399" s="28"/>
      <c r="DU399" s="28"/>
      <c r="DV399" s="28"/>
      <c r="DW399" s="28"/>
      <c r="DX399" s="28"/>
      <c r="DY399" s="28"/>
      <c r="DZ399" s="28"/>
      <c r="EA399" s="28"/>
      <c r="EB399" s="28"/>
      <c r="EC399" s="28"/>
      <c r="ED399" s="28"/>
      <c r="EE399" s="28"/>
      <c r="EF399" s="28"/>
      <c r="EG399" s="28"/>
      <c r="EH399" s="28"/>
      <c r="EI399" s="28"/>
      <c r="EJ399" s="28"/>
      <c r="EK399" s="28"/>
      <c r="EL399" s="28"/>
      <c r="EM399" s="28"/>
      <c r="EN399" s="28"/>
      <c r="EO399" s="28"/>
      <c r="EP399" s="28"/>
      <c r="EQ399" s="28"/>
      <c r="ER399" s="28"/>
      <c r="ES399" s="28"/>
      <c r="ET399" s="28"/>
      <c r="EU399" s="28"/>
      <c r="EV399" s="28"/>
      <c r="EW399" s="28"/>
      <c r="EX399" s="28"/>
      <c r="EY399" s="28"/>
      <c r="EZ399" s="28"/>
      <c r="FA399" s="28"/>
      <c r="FB399" s="28"/>
      <c r="FC399" s="28"/>
      <c r="FD399" s="28"/>
      <c r="FE399" s="28"/>
      <c r="FF399" s="28"/>
      <c r="FG399" s="28"/>
      <c r="FH399" s="28"/>
      <c r="FI399" s="28"/>
      <c r="FJ399" s="28"/>
      <c r="FK399" s="28"/>
      <c r="FL399" s="28"/>
      <c r="FM399" s="28"/>
      <c r="FN399" s="28"/>
      <c r="FO399" s="28"/>
      <c r="FP399" s="28"/>
      <c r="FQ399" s="28"/>
      <c r="FR399" s="28"/>
      <c r="FS399" s="28"/>
      <c r="FT399" s="28"/>
      <c r="FU399" s="28"/>
      <c r="FV399" s="28"/>
      <c r="FW399" s="28"/>
      <c r="FX399" s="28"/>
      <c r="FY399" s="28"/>
      <c r="FZ399" s="28"/>
      <c r="GA399" s="28"/>
      <c r="GB399" s="28"/>
      <c r="GC399" s="28"/>
      <c r="GD399" s="28"/>
      <c r="GE399" s="28"/>
      <c r="GF399" s="28"/>
      <c r="GG399" s="28"/>
      <c r="GH399" s="28"/>
      <c r="GI399" s="28"/>
      <c r="GJ399" s="28"/>
      <c r="GK399" s="28"/>
      <c r="GL399" s="28"/>
      <c r="GM399" s="28"/>
      <c r="GN399" s="28"/>
      <c r="GO399" s="28"/>
      <c r="GP399" s="28"/>
      <c r="GQ399" s="28"/>
      <c r="GR399" s="28"/>
      <c r="GS399" s="28"/>
      <c r="GT399" s="28"/>
      <c r="GU399" s="28"/>
      <c r="GV399" s="28"/>
      <c r="GW399" s="28"/>
      <c r="GX399" s="28"/>
      <c r="GY399" s="28"/>
      <c r="GZ399" s="28"/>
      <c r="HA399" s="28"/>
      <c r="HB399" s="28"/>
      <c r="HC399" s="28"/>
      <c r="HD399" s="28"/>
      <c r="HE399" s="28"/>
      <c r="HF399" s="28"/>
      <c r="HG399" s="28"/>
      <c r="HH399" s="28"/>
      <c r="HI399" s="28"/>
      <c r="HJ399" s="28"/>
      <c r="HK399" s="28"/>
      <c r="HL399" s="28"/>
      <c r="HM399" s="28"/>
      <c r="HN399" s="28"/>
      <c r="HO399" s="28"/>
      <c r="HP399" s="28"/>
      <c r="HQ399" s="28"/>
      <c r="HR399" s="28"/>
      <c r="HS399" s="28"/>
      <c r="HT399" s="28"/>
      <c r="HU399" s="28"/>
      <c r="HV399" s="28"/>
      <c r="HW399" s="28"/>
      <c r="HX399" s="28"/>
      <c r="HY399" s="28"/>
      <c r="HZ399" s="28"/>
      <c r="IA399" s="28"/>
      <c r="IB399" s="28"/>
      <c r="IC399" s="28"/>
      <c r="ID399" s="28"/>
      <c r="IE399" s="28"/>
      <c r="IF399" s="28"/>
      <c r="IG399" s="28"/>
      <c r="IH399" s="28"/>
      <c r="II399" s="28"/>
      <c r="IJ399" s="28"/>
      <c r="IK399" s="28"/>
      <c r="IL399" s="28"/>
      <c r="IM399" s="28"/>
      <c r="IN399" s="28"/>
      <c r="IO399" s="28"/>
      <c r="IP399" s="28"/>
      <c r="IQ399" s="28"/>
      <c r="IR399" s="28"/>
      <c r="IS399" s="28"/>
      <c r="IT399" s="28"/>
      <c r="IU399" s="28"/>
      <c r="IV399" s="28"/>
      <c r="IW399" s="28"/>
    </row>
    <row r="400" customFormat="false" ht="15" hidden="false" customHeight="false" outlineLevel="0" collapsed="false">
      <c r="A400" s="28"/>
      <c r="B400" s="188"/>
      <c r="C400" s="183" t="s">
        <v>240</v>
      </c>
      <c r="D400" s="134"/>
      <c r="E400" s="134"/>
      <c r="F400" s="28" t="n">
        <f aca="false">+F358</f>
        <v>9279.25</v>
      </c>
      <c r="G400" s="28" t="n">
        <f aca="false">+G358+F400</f>
        <v>18558.5</v>
      </c>
      <c r="H400" s="28" t="n">
        <f aca="false">+H358+G400</f>
        <v>27837.75</v>
      </c>
      <c r="I400" s="28" t="n">
        <f aca="false">+I358+H400</f>
        <v>37117</v>
      </c>
      <c r="J400" s="28" t="n">
        <f aca="false">+J358+I400</f>
        <v>46791</v>
      </c>
      <c r="K400" s="28" t="n">
        <f aca="false">+K358+J400</f>
        <v>56465</v>
      </c>
      <c r="L400" s="28" t="n">
        <f aca="false">+L358+K400</f>
        <v>66139</v>
      </c>
      <c r="M400" s="28" t="n">
        <f aca="false">+M358+L400</f>
        <v>75813</v>
      </c>
      <c r="N400" s="28" t="n">
        <f aca="false">+N358+M400</f>
        <v>85487</v>
      </c>
      <c r="O400" s="28" t="n">
        <f aca="false">+O358+N400</f>
        <v>95161</v>
      </c>
      <c r="P400" s="28" t="n">
        <f aca="false">+P358+O400</f>
        <v>104835</v>
      </c>
      <c r="Q400" s="28" t="n">
        <f aca="false">+Q358+P400</f>
        <v>114509</v>
      </c>
      <c r="R400" s="135"/>
      <c r="S400" s="135"/>
      <c r="T400" s="135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  <c r="BL400" s="28"/>
      <c r="BM400" s="28"/>
      <c r="BN400" s="28"/>
      <c r="BO400" s="28"/>
      <c r="BP400" s="28"/>
      <c r="BQ400" s="28"/>
      <c r="BR400" s="28"/>
      <c r="BS400" s="28"/>
      <c r="BT400" s="28"/>
      <c r="BU400" s="28"/>
      <c r="BV400" s="28"/>
      <c r="BW400" s="28"/>
      <c r="BX400" s="28"/>
      <c r="BY400" s="28"/>
      <c r="BZ400" s="28"/>
      <c r="CA400" s="28"/>
      <c r="CB400" s="28"/>
      <c r="CC400" s="28"/>
      <c r="CD400" s="28"/>
      <c r="CE400" s="28"/>
      <c r="CF400" s="28"/>
      <c r="CG400" s="28"/>
      <c r="CH400" s="28"/>
      <c r="CI400" s="28"/>
      <c r="CJ400" s="28"/>
      <c r="CK400" s="28"/>
      <c r="CL400" s="28"/>
      <c r="CM400" s="28"/>
      <c r="CN400" s="28"/>
      <c r="CO400" s="28"/>
      <c r="CP400" s="28"/>
      <c r="CQ400" s="28"/>
      <c r="CR400" s="28"/>
      <c r="CS400" s="28"/>
      <c r="CT400" s="28"/>
      <c r="CU400" s="28"/>
      <c r="CV400" s="28"/>
      <c r="CW400" s="28"/>
      <c r="CX400" s="28"/>
      <c r="CY400" s="28"/>
      <c r="CZ400" s="28"/>
      <c r="DA400" s="28"/>
      <c r="DB400" s="28"/>
      <c r="DC400" s="28"/>
      <c r="DD400" s="28"/>
      <c r="DE400" s="28"/>
      <c r="DF400" s="28"/>
      <c r="DG400" s="28"/>
      <c r="DH400" s="28"/>
      <c r="DI400" s="28"/>
      <c r="DJ400" s="28"/>
      <c r="DK400" s="28"/>
      <c r="DL400" s="28"/>
      <c r="DM400" s="28"/>
      <c r="DN400" s="28"/>
      <c r="DO400" s="28"/>
      <c r="DP400" s="28"/>
      <c r="DQ400" s="28"/>
      <c r="DR400" s="28"/>
      <c r="DS400" s="28"/>
      <c r="DT400" s="28"/>
      <c r="DU400" s="28"/>
      <c r="DV400" s="28"/>
      <c r="DW400" s="28"/>
      <c r="DX400" s="28"/>
      <c r="DY400" s="28"/>
      <c r="DZ400" s="28"/>
      <c r="EA400" s="28"/>
      <c r="EB400" s="28"/>
      <c r="EC400" s="28"/>
      <c r="ED400" s="28"/>
      <c r="EE400" s="28"/>
      <c r="EF400" s="28"/>
      <c r="EG400" s="28"/>
      <c r="EH400" s="28"/>
      <c r="EI400" s="28"/>
      <c r="EJ400" s="28"/>
      <c r="EK400" s="28"/>
      <c r="EL400" s="28"/>
      <c r="EM400" s="28"/>
      <c r="EN400" s="28"/>
      <c r="EO400" s="28"/>
      <c r="EP400" s="28"/>
      <c r="EQ400" s="28"/>
      <c r="ER400" s="28"/>
      <c r="ES400" s="28"/>
      <c r="ET400" s="28"/>
      <c r="EU400" s="28"/>
      <c r="EV400" s="28"/>
      <c r="EW400" s="28"/>
      <c r="EX400" s="28"/>
      <c r="EY400" s="28"/>
      <c r="EZ400" s="28"/>
      <c r="FA400" s="28"/>
      <c r="FB400" s="28"/>
      <c r="FC400" s="28"/>
      <c r="FD400" s="28"/>
      <c r="FE400" s="28"/>
      <c r="FF400" s="28"/>
      <c r="FG400" s="28"/>
      <c r="FH400" s="28"/>
      <c r="FI400" s="28"/>
      <c r="FJ400" s="28"/>
      <c r="FK400" s="28"/>
      <c r="FL400" s="28"/>
      <c r="FM400" s="28"/>
      <c r="FN400" s="28"/>
      <c r="FO400" s="28"/>
      <c r="FP400" s="28"/>
      <c r="FQ400" s="28"/>
      <c r="FR400" s="28"/>
      <c r="FS400" s="28"/>
      <c r="FT400" s="28"/>
      <c r="FU400" s="28"/>
      <c r="FV400" s="28"/>
      <c r="FW400" s="28"/>
      <c r="FX400" s="28"/>
      <c r="FY400" s="28"/>
      <c r="FZ400" s="28"/>
      <c r="GA400" s="28"/>
      <c r="GB400" s="28"/>
      <c r="GC400" s="28"/>
      <c r="GD400" s="28"/>
      <c r="GE400" s="28"/>
      <c r="GF400" s="28"/>
      <c r="GG400" s="28"/>
      <c r="GH400" s="28"/>
      <c r="GI400" s="28"/>
      <c r="GJ400" s="28"/>
      <c r="GK400" s="28"/>
      <c r="GL400" s="28"/>
      <c r="GM400" s="28"/>
      <c r="GN400" s="28"/>
      <c r="GO400" s="28"/>
      <c r="GP400" s="28"/>
      <c r="GQ400" s="28"/>
      <c r="GR400" s="28"/>
      <c r="GS400" s="28"/>
      <c r="GT400" s="28"/>
      <c r="GU400" s="28"/>
      <c r="GV400" s="28"/>
      <c r="GW400" s="28"/>
      <c r="GX400" s="28"/>
      <c r="GY400" s="28"/>
      <c r="GZ400" s="28"/>
      <c r="HA400" s="28"/>
      <c r="HB400" s="28"/>
      <c r="HC400" s="28"/>
      <c r="HD400" s="28"/>
      <c r="HE400" s="28"/>
      <c r="HF400" s="28"/>
      <c r="HG400" s="28"/>
      <c r="HH400" s="28"/>
      <c r="HI400" s="28"/>
      <c r="HJ400" s="28"/>
      <c r="HK400" s="28"/>
      <c r="HL400" s="28"/>
      <c r="HM400" s="28"/>
      <c r="HN400" s="28"/>
      <c r="HO400" s="28"/>
      <c r="HP400" s="28"/>
      <c r="HQ400" s="28"/>
      <c r="HR400" s="28"/>
      <c r="HS400" s="28"/>
      <c r="HT400" s="28"/>
      <c r="HU400" s="28"/>
      <c r="HV400" s="28"/>
      <c r="HW400" s="28"/>
      <c r="HX400" s="28"/>
      <c r="HY400" s="28"/>
      <c r="HZ400" s="28"/>
      <c r="IA400" s="28"/>
      <c r="IB400" s="28"/>
      <c r="IC400" s="28"/>
      <c r="ID400" s="28"/>
      <c r="IE400" s="28"/>
      <c r="IF400" s="28"/>
      <c r="IG400" s="28"/>
      <c r="IH400" s="28"/>
      <c r="II400" s="28"/>
      <c r="IJ400" s="28"/>
      <c r="IK400" s="28"/>
      <c r="IL400" s="28"/>
      <c r="IM400" s="28"/>
      <c r="IN400" s="28"/>
      <c r="IO400" s="28"/>
      <c r="IP400" s="28"/>
      <c r="IQ400" s="28"/>
      <c r="IR400" s="28"/>
      <c r="IS400" s="28"/>
      <c r="IT400" s="28"/>
      <c r="IU400" s="28"/>
      <c r="IV400" s="28"/>
      <c r="IW400" s="28"/>
    </row>
    <row r="401" customFormat="false" ht="15" hidden="false" customHeight="false" outlineLevel="0" collapsed="false">
      <c r="A401" s="28"/>
      <c r="B401" s="188"/>
      <c r="C401" s="183" t="s">
        <v>241</v>
      </c>
      <c r="D401" s="134"/>
      <c r="E401" s="134"/>
      <c r="F401" s="28" t="n">
        <f aca="false">+F359</f>
        <v>9279.25</v>
      </c>
      <c r="G401" s="28" t="n">
        <f aca="false">+G359+F401</f>
        <v>18558.5</v>
      </c>
      <c r="H401" s="28" t="n">
        <f aca="false">+H359+G401</f>
        <v>27837.75</v>
      </c>
      <c r="I401" s="28" t="n">
        <f aca="false">+I359+H401</f>
        <v>37117</v>
      </c>
      <c r="J401" s="28" t="n">
        <f aca="false">+J359+I401</f>
        <v>46791</v>
      </c>
      <c r="K401" s="28" t="n">
        <f aca="false">+K359+J401</f>
        <v>56465</v>
      </c>
      <c r="L401" s="28" t="n">
        <f aca="false">+L359+K401</f>
        <v>66139</v>
      </c>
      <c r="M401" s="28" t="n">
        <f aca="false">+M359+L401</f>
        <v>75813</v>
      </c>
      <c r="N401" s="28" t="n">
        <f aca="false">+N359+M401</f>
        <v>85487</v>
      </c>
      <c r="O401" s="28" t="n">
        <f aca="false">+O359+N401</f>
        <v>95161</v>
      </c>
      <c r="P401" s="28" t="n">
        <f aca="false">+P359+O401</f>
        <v>104835</v>
      </c>
      <c r="Q401" s="28" t="n">
        <f aca="false">+Q359+P401</f>
        <v>114509</v>
      </c>
      <c r="R401" s="135"/>
      <c r="S401" s="135"/>
      <c r="T401" s="135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  <c r="BL401" s="28"/>
      <c r="BM401" s="28"/>
      <c r="BN401" s="28"/>
      <c r="BO401" s="28"/>
      <c r="BP401" s="28"/>
      <c r="BQ401" s="28"/>
      <c r="BR401" s="28"/>
      <c r="BS401" s="28"/>
      <c r="BT401" s="28"/>
      <c r="BU401" s="28"/>
      <c r="BV401" s="28"/>
      <c r="BW401" s="28"/>
      <c r="BX401" s="28"/>
      <c r="BY401" s="28"/>
      <c r="BZ401" s="28"/>
      <c r="CA401" s="28"/>
      <c r="CB401" s="28"/>
      <c r="CC401" s="28"/>
      <c r="CD401" s="28"/>
      <c r="CE401" s="28"/>
      <c r="CF401" s="28"/>
      <c r="CG401" s="28"/>
      <c r="CH401" s="28"/>
      <c r="CI401" s="28"/>
      <c r="CJ401" s="28"/>
      <c r="CK401" s="28"/>
      <c r="CL401" s="28"/>
      <c r="CM401" s="28"/>
      <c r="CN401" s="28"/>
      <c r="CO401" s="28"/>
      <c r="CP401" s="28"/>
      <c r="CQ401" s="28"/>
      <c r="CR401" s="28"/>
      <c r="CS401" s="28"/>
      <c r="CT401" s="28"/>
      <c r="CU401" s="28"/>
      <c r="CV401" s="28"/>
      <c r="CW401" s="28"/>
      <c r="CX401" s="28"/>
      <c r="CY401" s="28"/>
      <c r="CZ401" s="28"/>
      <c r="DA401" s="28"/>
      <c r="DB401" s="28"/>
      <c r="DC401" s="28"/>
      <c r="DD401" s="28"/>
      <c r="DE401" s="28"/>
      <c r="DF401" s="28"/>
      <c r="DG401" s="28"/>
      <c r="DH401" s="28"/>
      <c r="DI401" s="28"/>
      <c r="DJ401" s="28"/>
      <c r="DK401" s="28"/>
      <c r="DL401" s="28"/>
      <c r="DM401" s="28"/>
      <c r="DN401" s="28"/>
      <c r="DO401" s="28"/>
      <c r="DP401" s="28"/>
      <c r="DQ401" s="28"/>
      <c r="DR401" s="28"/>
      <c r="DS401" s="28"/>
      <c r="DT401" s="28"/>
      <c r="DU401" s="28"/>
      <c r="DV401" s="28"/>
      <c r="DW401" s="28"/>
      <c r="DX401" s="28"/>
      <c r="DY401" s="28"/>
      <c r="DZ401" s="28"/>
      <c r="EA401" s="28"/>
      <c r="EB401" s="28"/>
      <c r="EC401" s="28"/>
      <c r="ED401" s="28"/>
      <c r="EE401" s="28"/>
      <c r="EF401" s="28"/>
      <c r="EG401" s="28"/>
      <c r="EH401" s="28"/>
      <c r="EI401" s="28"/>
      <c r="EJ401" s="28"/>
      <c r="EK401" s="28"/>
      <c r="EL401" s="28"/>
      <c r="EM401" s="28"/>
      <c r="EN401" s="28"/>
      <c r="EO401" s="28"/>
      <c r="EP401" s="28"/>
      <c r="EQ401" s="28"/>
      <c r="ER401" s="28"/>
      <c r="ES401" s="28"/>
      <c r="ET401" s="28"/>
      <c r="EU401" s="28"/>
      <c r="EV401" s="28"/>
      <c r="EW401" s="28"/>
      <c r="EX401" s="28"/>
      <c r="EY401" s="28"/>
      <c r="EZ401" s="28"/>
      <c r="FA401" s="28"/>
      <c r="FB401" s="28"/>
      <c r="FC401" s="28"/>
      <c r="FD401" s="28"/>
      <c r="FE401" s="28"/>
      <c r="FF401" s="28"/>
      <c r="FG401" s="28"/>
      <c r="FH401" s="28"/>
      <c r="FI401" s="28"/>
      <c r="FJ401" s="28"/>
      <c r="FK401" s="28"/>
      <c r="FL401" s="28"/>
      <c r="FM401" s="28"/>
      <c r="FN401" s="28"/>
      <c r="FO401" s="28"/>
      <c r="FP401" s="28"/>
      <c r="FQ401" s="28"/>
      <c r="FR401" s="28"/>
      <c r="FS401" s="28"/>
      <c r="FT401" s="28"/>
      <c r="FU401" s="28"/>
      <c r="FV401" s="28"/>
      <c r="FW401" s="28"/>
      <c r="FX401" s="28"/>
      <c r="FY401" s="28"/>
      <c r="FZ401" s="28"/>
      <c r="GA401" s="28"/>
      <c r="GB401" s="28"/>
      <c r="GC401" s="28"/>
      <c r="GD401" s="28"/>
      <c r="GE401" s="28"/>
      <c r="GF401" s="28"/>
      <c r="GG401" s="28"/>
      <c r="GH401" s="28"/>
      <c r="GI401" s="28"/>
      <c r="GJ401" s="28"/>
      <c r="GK401" s="28"/>
      <c r="GL401" s="28"/>
      <c r="GM401" s="28"/>
      <c r="GN401" s="28"/>
      <c r="GO401" s="28"/>
      <c r="GP401" s="28"/>
      <c r="GQ401" s="28"/>
      <c r="GR401" s="28"/>
      <c r="GS401" s="28"/>
      <c r="GT401" s="28"/>
      <c r="GU401" s="28"/>
      <c r="GV401" s="28"/>
      <c r="GW401" s="28"/>
      <c r="GX401" s="28"/>
      <c r="GY401" s="28"/>
      <c r="GZ401" s="28"/>
      <c r="HA401" s="28"/>
      <c r="HB401" s="28"/>
      <c r="HC401" s="28"/>
      <c r="HD401" s="28"/>
      <c r="HE401" s="28"/>
      <c r="HF401" s="28"/>
      <c r="HG401" s="28"/>
      <c r="HH401" s="28"/>
      <c r="HI401" s="28"/>
      <c r="HJ401" s="28"/>
      <c r="HK401" s="28"/>
      <c r="HL401" s="28"/>
      <c r="HM401" s="28"/>
      <c r="HN401" s="28"/>
      <c r="HO401" s="28"/>
      <c r="HP401" s="28"/>
      <c r="HQ401" s="28"/>
      <c r="HR401" s="28"/>
      <c r="HS401" s="28"/>
      <c r="HT401" s="28"/>
      <c r="HU401" s="28"/>
      <c r="HV401" s="28"/>
      <c r="HW401" s="28"/>
      <c r="HX401" s="28"/>
      <c r="HY401" s="28"/>
      <c r="HZ401" s="28"/>
      <c r="IA401" s="28"/>
      <c r="IB401" s="28"/>
      <c r="IC401" s="28"/>
      <c r="ID401" s="28"/>
      <c r="IE401" s="28"/>
      <c r="IF401" s="28"/>
      <c r="IG401" s="28"/>
      <c r="IH401" s="28"/>
      <c r="II401" s="28"/>
      <c r="IJ401" s="28"/>
      <c r="IK401" s="28"/>
      <c r="IL401" s="28"/>
      <c r="IM401" s="28"/>
      <c r="IN401" s="28"/>
      <c r="IO401" s="28"/>
      <c r="IP401" s="28"/>
      <c r="IQ401" s="28"/>
      <c r="IR401" s="28"/>
      <c r="IS401" s="28"/>
      <c r="IT401" s="28"/>
      <c r="IU401" s="28"/>
      <c r="IV401" s="28"/>
      <c r="IW401" s="28"/>
    </row>
    <row r="402" customFormat="false" ht="15" hidden="false" customHeight="false" outlineLevel="0" collapsed="false">
      <c r="A402" s="28"/>
      <c r="B402" s="188"/>
      <c r="C402" s="183" t="s">
        <v>242</v>
      </c>
      <c r="D402" s="134"/>
      <c r="E402" s="134"/>
      <c r="F402" s="28" t="n">
        <f aca="false">+F360</f>
        <v>9279.25</v>
      </c>
      <c r="G402" s="28" t="n">
        <f aca="false">+G360+F402</f>
        <v>18558.5</v>
      </c>
      <c r="H402" s="28" t="n">
        <f aca="false">+H360+G402</f>
        <v>27837.75</v>
      </c>
      <c r="I402" s="28" t="n">
        <f aca="false">+I360+H402</f>
        <v>37117</v>
      </c>
      <c r="J402" s="28" t="n">
        <f aca="false">+J360+I402</f>
        <v>46791</v>
      </c>
      <c r="K402" s="28" t="n">
        <f aca="false">+K360+J402</f>
        <v>56465</v>
      </c>
      <c r="L402" s="28" t="n">
        <f aca="false">+L360+K402</f>
        <v>66139</v>
      </c>
      <c r="M402" s="28" t="n">
        <f aca="false">+M360+L402</f>
        <v>75813</v>
      </c>
      <c r="N402" s="28" t="n">
        <f aca="false">+N360+M402</f>
        <v>85487</v>
      </c>
      <c r="O402" s="28" t="n">
        <f aca="false">+O360+N402</f>
        <v>95161</v>
      </c>
      <c r="P402" s="28" t="n">
        <f aca="false">+P360+O402</f>
        <v>104835</v>
      </c>
      <c r="Q402" s="28" t="n">
        <f aca="false">+Q360+P402</f>
        <v>114509</v>
      </c>
      <c r="R402" s="135"/>
      <c r="S402" s="135"/>
      <c r="T402" s="135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  <c r="BL402" s="28"/>
      <c r="BM402" s="28"/>
      <c r="BN402" s="28"/>
      <c r="BO402" s="28"/>
      <c r="BP402" s="28"/>
      <c r="BQ402" s="28"/>
      <c r="BR402" s="28"/>
      <c r="BS402" s="28"/>
      <c r="BT402" s="28"/>
      <c r="BU402" s="28"/>
      <c r="BV402" s="28"/>
      <c r="BW402" s="28"/>
      <c r="BX402" s="28"/>
      <c r="BY402" s="28"/>
      <c r="BZ402" s="28"/>
      <c r="CA402" s="28"/>
      <c r="CB402" s="28"/>
      <c r="CC402" s="28"/>
      <c r="CD402" s="28"/>
      <c r="CE402" s="28"/>
      <c r="CF402" s="28"/>
      <c r="CG402" s="28"/>
      <c r="CH402" s="28"/>
      <c r="CI402" s="28"/>
      <c r="CJ402" s="28"/>
      <c r="CK402" s="28"/>
      <c r="CL402" s="28"/>
      <c r="CM402" s="28"/>
      <c r="CN402" s="28"/>
      <c r="CO402" s="28"/>
      <c r="CP402" s="28"/>
      <c r="CQ402" s="28"/>
      <c r="CR402" s="28"/>
      <c r="CS402" s="28"/>
      <c r="CT402" s="28"/>
      <c r="CU402" s="28"/>
      <c r="CV402" s="28"/>
      <c r="CW402" s="28"/>
      <c r="CX402" s="28"/>
      <c r="CY402" s="28"/>
      <c r="CZ402" s="28"/>
      <c r="DA402" s="28"/>
      <c r="DB402" s="28"/>
      <c r="DC402" s="28"/>
      <c r="DD402" s="28"/>
      <c r="DE402" s="28"/>
      <c r="DF402" s="28"/>
      <c r="DG402" s="28"/>
      <c r="DH402" s="28"/>
      <c r="DI402" s="28"/>
      <c r="DJ402" s="28"/>
      <c r="DK402" s="28"/>
      <c r="DL402" s="28"/>
      <c r="DM402" s="28"/>
      <c r="DN402" s="28"/>
      <c r="DO402" s="28"/>
      <c r="DP402" s="28"/>
      <c r="DQ402" s="28"/>
      <c r="DR402" s="28"/>
      <c r="DS402" s="28"/>
      <c r="DT402" s="28"/>
      <c r="DU402" s="28"/>
      <c r="DV402" s="28"/>
      <c r="DW402" s="28"/>
      <c r="DX402" s="28"/>
      <c r="DY402" s="28"/>
      <c r="DZ402" s="28"/>
      <c r="EA402" s="28"/>
      <c r="EB402" s="28"/>
      <c r="EC402" s="28"/>
      <c r="ED402" s="28"/>
      <c r="EE402" s="28"/>
      <c r="EF402" s="28"/>
      <c r="EG402" s="28"/>
      <c r="EH402" s="28"/>
      <c r="EI402" s="28"/>
      <c r="EJ402" s="28"/>
      <c r="EK402" s="28"/>
      <c r="EL402" s="28"/>
      <c r="EM402" s="28"/>
      <c r="EN402" s="28"/>
      <c r="EO402" s="28"/>
      <c r="EP402" s="28"/>
      <c r="EQ402" s="28"/>
      <c r="ER402" s="28"/>
      <c r="ES402" s="28"/>
      <c r="ET402" s="28"/>
      <c r="EU402" s="28"/>
      <c r="EV402" s="28"/>
      <c r="EW402" s="28"/>
      <c r="EX402" s="28"/>
      <c r="EY402" s="28"/>
      <c r="EZ402" s="28"/>
      <c r="FA402" s="28"/>
      <c r="FB402" s="28"/>
      <c r="FC402" s="28"/>
      <c r="FD402" s="28"/>
      <c r="FE402" s="28"/>
      <c r="FF402" s="28"/>
      <c r="FG402" s="28"/>
      <c r="FH402" s="28"/>
      <c r="FI402" s="28"/>
      <c r="FJ402" s="28"/>
      <c r="FK402" s="28"/>
      <c r="FL402" s="28"/>
      <c r="FM402" s="28"/>
      <c r="FN402" s="28"/>
      <c r="FO402" s="28"/>
      <c r="FP402" s="28"/>
      <c r="FQ402" s="28"/>
      <c r="FR402" s="28"/>
      <c r="FS402" s="28"/>
      <c r="FT402" s="28"/>
      <c r="FU402" s="28"/>
      <c r="FV402" s="28"/>
      <c r="FW402" s="28"/>
      <c r="FX402" s="28"/>
      <c r="FY402" s="28"/>
      <c r="FZ402" s="28"/>
      <c r="GA402" s="28"/>
      <c r="GB402" s="28"/>
      <c r="GC402" s="28"/>
      <c r="GD402" s="28"/>
      <c r="GE402" s="28"/>
      <c r="GF402" s="28"/>
      <c r="GG402" s="28"/>
      <c r="GH402" s="28"/>
      <c r="GI402" s="28"/>
      <c r="GJ402" s="28"/>
      <c r="GK402" s="28"/>
      <c r="GL402" s="28"/>
      <c r="GM402" s="28"/>
      <c r="GN402" s="28"/>
      <c r="GO402" s="28"/>
      <c r="GP402" s="28"/>
      <c r="GQ402" s="28"/>
      <c r="GR402" s="28"/>
      <c r="GS402" s="28"/>
      <c r="GT402" s="28"/>
      <c r="GU402" s="28"/>
      <c r="GV402" s="28"/>
      <c r="GW402" s="28"/>
      <c r="GX402" s="28"/>
      <c r="GY402" s="28"/>
      <c r="GZ402" s="28"/>
      <c r="HA402" s="28"/>
      <c r="HB402" s="28"/>
      <c r="HC402" s="28"/>
      <c r="HD402" s="28"/>
      <c r="HE402" s="28"/>
      <c r="HF402" s="28"/>
      <c r="HG402" s="28"/>
      <c r="HH402" s="28"/>
      <c r="HI402" s="28"/>
      <c r="HJ402" s="28"/>
      <c r="HK402" s="28"/>
      <c r="HL402" s="28"/>
      <c r="HM402" s="28"/>
      <c r="HN402" s="28"/>
      <c r="HO402" s="28"/>
      <c r="HP402" s="28"/>
      <c r="HQ402" s="28"/>
      <c r="HR402" s="28"/>
      <c r="HS402" s="28"/>
      <c r="HT402" s="28"/>
      <c r="HU402" s="28"/>
      <c r="HV402" s="28"/>
      <c r="HW402" s="28"/>
      <c r="HX402" s="28"/>
      <c r="HY402" s="28"/>
      <c r="HZ402" s="28"/>
      <c r="IA402" s="28"/>
      <c r="IB402" s="28"/>
      <c r="IC402" s="28"/>
      <c r="ID402" s="28"/>
      <c r="IE402" s="28"/>
      <c r="IF402" s="28"/>
      <c r="IG402" s="28"/>
      <c r="IH402" s="28"/>
      <c r="II402" s="28"/>
      <c r="IJ402" s="28"/>
      <c r="IK402" s="28"/>
      <c r="IL402" s="28"/>
      <c r="IM402" s="28"/>
      <c r="IN402" s="28"/>
      <c r="IO402" s="28"/>
      <c r="IP402" s="28"/>
      <c r="IQ402" s="28"/>
      <c r="IR402" s="28"/>
      <c r="IS402" s="28"/>
      <c r="IT402" s="28"/>
      <c r="IU402" s="28"/>
      <c r="IV402" s="28"/>
      <c r="IW402" s="28"/>
    </row>
    <row r="403" customFormat="false" ht="15" hidden="false" customHeight="false" outlineLevel="0" collapsed="false">
      <c r="A403" s="28"/>
      <c r="B403" s="188"/>
      <c r="C403" s="183" t="s">
        <v>243</v>
      </c>
      <c r="D403" s="134"/>
      <c r="E403" s="134"/>
      <c r="F403" s="28" t="n">
        <f aca="false">+F361</f>
        <v>9279.25</v>
      </c>
      <c r="G403" s="28" t="n">
        <f aca="false">+G361+F403</f>
        <v>18558.5</v>
      </c>
      <c r="H403" s="28" t="n">
        <f aca="false">+H361+G403</f>
        <v>27837.75</v>
      </c>
      <c r="I403" s="28" t="n">
        <f aca="false">+I361+H403</f>
        <v>37117</v>
      </c>
      <c r="J403" s="28" t="n">
        <f aca="false">+J361+I403</f>
        <v>46791</v>
      </c>
      <c r="K403" s="28" t="n">
        <f aca="false">+K361+J403</f>
        <v>56465</v>
      </c>
      <c r="L403" s="28" t="n">
        <f aca="false">+L361+K403</f>
        <v>66139</v>
      </c>
      <c r="M403" s="28" t="n">
        <f aca="false">+M361+L403</f>
        <v>75813</v>
      </c>
      <c r="N403" s="28" t="n">
        <f aca="false">+N361+M403</f>
        <v>85487</v>
      </c>
      <c r="O403" s="28" t="n">
        <f aca="false">+O361+N403</f>
        <v>95161</v>
      </c>
      <c r="P403" s="28" t="n">
        <f aca="false">+P361+O403</f>
        <v>104835</v>
      </c>
      <c r="Q403" s="28" t="n">
        <f aca="false">+Q361+P403</f>
        <v>114509</v>
      </c>
      <c r="R403" s="135"/>
      <c r="S403" s="135"/>
      <c r="T403" s="135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  <c r="BL403" s="28"/>
      <c r="BM403" s="28"/>
      <c r="BN403" s="28"/>
      <c r="BO403" s="28"/>
      <c r="BP403" s="28"/>
      <c r="BQ403" s="28"/>
      <c r="BR403" s="28"/>
      <c r="BS403" s="28"/>
      <c r="BT403" s="28"/>
      <c r="BU403" s="28"/>
      <c r="BV403" s="28"/>
      <c r="BW403" s="28"/>
      <c r="BX403" s="28"/>
      <c r="BY403" s="28"/>
      <c r="BZ403" s="28"/>
      <c r="CA403" s="28"/>
      <c r="CB403" s="28"/>
      <c r="CC403" s="28"/>
      <c r="CD403" s="28"/>
      <c r="CE403" s="28"/>
      <c r="CF403" s="28"/>
      <c r="CG403" s="28"/>
      <c r="CH403" s="28"/>
      <c r="CI403" s="28"/>
      <c r="CJ403" s="28"/>
      <c r="CK403" s="28"/>
      <c r="CL403" s="28"/>
      <c r="CM403" s="28"/>
      <c r="CN403" s="28"/>
      <c r="CO403" s="28"/>
      <c r="CP403" s="28"/>
      <c r="CQ403" s="28"/>
      <c r="CR403" s="28"/>
      <c r="CS403" s="28"/>
      <c r="CT403" s="28"/>
      <c r="CU403" s="28"/>
      <c r="CV403" s="28"/>
      <c r="CW403" s="28"/>
      <c r="CX403" s="28"/>
      <c r="CY403" s="28"/>
      <c r="CZ403" s="28"/>
      <c r="DA403" s="28"/>
      <c r="DB403" s="28"/>
      <c r="DC403" s="28"/>
      <c r="DD403" s="28"/>
      <c r="DE403" s="28"/>
      <c r="DF403" s="28"/>
      <c r="DG403" s="28"/>
      <c r="DH403" s="28"/>
      <c r="DI403" s="28"/>
      <c r="DJ403" s="28"/>
      <c r="DK403" s="28"/>
      <c r="DL403" s="28"/>
      <c r="DM403" s="28"/>
      <c r="DN403" s="28"/>
      <c r="DO403" s="28"/>
      <c r="DP403" s="28"/>
      <c r="DQ403" s="28"/>
      <c r="DR403" s="28"/>
      <c r="DS403" s="28"/>
      <c r="DT403" s="28"/>
      <c r="DU403" s="28"/>
      <c r="DV403" s="28"/>
      <c r="DW403" s="28"/>
      <c r="DX403" s="28"/>
      <c r="DY403" s="28"/>
      <c r="DZ403" s="28"/>
      <c r="EA403" s="28"/>
      <c r="EB403" s="28"/>
      <c r="EC403" s="28"/>
      <c r="ED403" s="28"/>
      <c r="EE403" s="28"/>
      <c r="EF403" s="28"/>
      <c r="EG403" s="28"/>
      <c r="EH403" s="28"/>
      <c r="EI403" s="28"/>
      <c r="EJ403" s="28"/>
      <c r="EK403" s="28"/>
      <c r="EL403" s="28"/>
      <c r="EM403" s="28"/>
      <c r="EN403" s="28"/>
      <c r="EO403" s="28"/>
      <c r="EP403" s="28"/>
      <c r="EQ403" s="28"/>
      <c r="ER403" s="28"/>
      <c r="ES403" s="28"/>
      <c r="ET403" s="28"/>
      <c r="EU403" s="28"/>
      <c r="EV403" s="28"/>
      <c r="EW403" s="28"/>
      <c r="EX403" s="28"/>
      <c r="EY403" s="28"/>
      <c r="EZ403" s="28"/>
      <c r="FA403" s="28"/>
      <c r="FB403" s="28"/>
      <c r="FC403" s="28"/>
      <c r="FD403" s="28"/>
      <c r="FE403" s="28"/>
      <c r="FF403" s="28"/>
      <c r="FG403" s="28"/>
      <c r="FH403" s="28"/>
      <c r="FI403" s="28"/>
      <c r="FJ403" s="28"/>
      <c r="FK403" s="28"/>
      <c r="FL403" s="28"/>
      <c r="FM403" s="28"/>
      <c r="FN403" s="28"/>
      <c r="FO403" s="28"/>
      <c r="FP403" s="28"/>
      <c r="FQ403" s="28"/>
      <c r="FR403" s="28"/>
      <c r="FS403" s="28"/>
      <c r="FT403" s="28"/>
      <c r="FU403" s="28"/>
      <c r="FV403" s="28"/>
      <c r="FW403" s="28"/>
      <c r="FX403" s="28"/>
      <c r="FY403" s="28"/>
      <c r="FZ403" s="28"/>
      <c r="GA403" s="28"/>
      <c r="GB403" s="28"/>
      <c r="GC403" s="28"/>
      <c r="GD403" s="28"/>
      <c r="GE403" s="28"/>
      <c r="GF403" s="28"/>
      <c r="GG403" s="28"/>
      <c r="GH403" s="28"/>
      <c r="GI403" s="28"/>
      <c r="GJ403" s="28"/>
      <c r="GK403" s="28"/>
      <c r="GL403" s="28"/>
      <c r="GM403" s="28"/>
      <c r="GN403" s="28"/>
      <c r="GO403" s="28"/>
      <c r="GP403" s="28"/>
      <c r="GQ403" s="28"/>
      <c r="GR403" s="28"/>
      <c r="GS403" s="28"/>
      <c r="GT403" s="28"/>
      <c r="GU403" s="28"/>
      <c r="GV403" s="28"/>
      <c r="GW403" s="28"/>
      <c r="GX403" s="28"/>
      <c r="GY403" s="28"/>
      <c r="GZ403" s="28"/>
      <c r="HA403" s="28"/>
      <c r="HB403" s="28"/>
      <c r="HC403" s="28"/>
      <c r="HD403" s="28"/>
      <c r="HE403" s="28"/>
      <c r="HF403" s="28"/>
      <c r="HG403" s="28"/>
      <c r="HH403" s="28"/>
      <c r="HI403" s="28"/>
      <c r="HJ403" s="28"/>
      <c r="HK403" s="28"/>
      <c r="HL403" s="28"/>
      <c r="HM403" s="28"/>
      <c r="HN403" s="28"/>
      <c r="HO403" s="28"/>
      <c r="HP403" s="28"/>
      <c r="HQ403" s="28"/>
      <c r="HR403" s="28"/>
      <c r="HS403" s="28"/>
      <c r="HT403" s="28"/>
      <c r="HU403" s="28"/>
      <c r="HV403" s="28"/>
      <c r="HW403" s="28"/>
      <c r="HX403" s="28"/>
      <c r="HY403" s="28"/>
      <c r="HZ403" s="28"/>
      <c r="IA403" s="28"/>
      <c r="IB403" s="28"/>
      <c r="IC403" s="28"/>
      <c r="ID403" s="28"/>
      <c r="IE403" s="28"/>
      <c r="IF403" s="28"/>
      <c r="IG403" s="28"/>
      <c r="IH403" s="28"/>
      <c r="II403" s="28"/>
      <c r="IJ403" s="28"/>
      <c r="IK403" s="28"/>
      <c r="IL403" s="28"/>
      <c r="IM403" s="28"/>
      <c r="IN403" s="28"/>
      <c r="IO403" s="28"/>
      <c r="IP403" s="28"/>
      <c r="IQ403" s="28"/>
      <c r="IR403" s="28"/>
      <c r="IS403" s="28"/>
      <c r="IT403" s="28"/>
      <c r="IU403" s="28"/>
      <c r="IV403" s="28"/>
      <c r="IW403" s="28"/>
    </row>
    <row r="404" customFormat="false" ht="15" hidden="false" customHeight="false" outlineLevel="0" collapsed="false">
      <c r="A404" s="28"/>
      <c r="B404" s="188"/>
      <c r="C404" s="183" t="s">
        <v>244</v>
      </c>
      <c r="D404" s="134"/>
      <c r="E404" s="134"/>
      <c r="F404" s="28" t="n">
        <f aca="false">+F362</f>
        <v>3609.5</v>
      </c>
      <c r="G404" s="28" t="n">
        <f aca="false">+G362+F404</f>
        <v>7219</v>
      </c>
      <c r="H404" s="28" t="n">
        <f aca="false">+H362+G404</f>
        <v>10828.5</v>
      </c>
      <c r="I404" s="28" t="n">
        <f aca="false">+I362+H404</f>
        <v>14438</v>
      </c>
      <c r="J404" s="28" t="n">
        <f aca="false">+J362+I404</f>
        <v>18201</v>
      </c>
      <c r="K404" s="28" t="n">
        <f aca="false">+K362+J404</f>
        <v>21964</v>
      </c>
      <c r="L404" s="28" t="n">
        <f aca="false">+L362+K404</f>
        <v>25727</v>
      </c>
      <c r="M404" s="28" t="n">
        <f aca="false">+M362+L404</f>
        <v>29490</v>
      </c>
      <c r="N404" s="28" t="n">
        <f aca="false">+N362+M404</f>
        <v>33253</v>
      </c>
      <c r="O404" s="28" t="n">
        <f aca="false">+O362+N404</f>
        <v>37016</v>
      </c>
      <c r="P404" s="28" t="n">
        <f aca="false">+P362+O404</f>
        <v>40779</v>
      </c>
      <c r="Q404" s="28" t="n">
        <f aca="false">+Q362+P404</f>
        <v>44542</v>
      </c>
      <c r="R404" s="135"/>
      <c r="S404" s="135"/>
      <c r="T404" s="135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  <c r="BL404" s="28"/>
      <c r="BM404" s="28"/>
      <c r="BN404" s="28"/>
      <c r="BO404" s="28"/>
      <c r="BP404" s="28"/>
      <c r="BQ404" s="28"/>
      <c r="BR404" s="28"/>
      <c r="BS404" s="28"/>
      <c r="BT404" s="28"/>
      <c r="BU404" s="28"/>
      <c r="BV404" s="28"/>
      <c r="BW404" s="28"/>
      <c r="BX404" s="28"/>
      <c r="BY404" s="28"/>
      <c r="BZ404" s="28"/>
      <c r="CA404" s="28"/>
      <c r="CB404" s="28"/>
      <c r="CC404" s="28"/>
      <c r="CD404" s="28"/>
      <c r="CE404" s="28"/>
      <c r="CF404" s="28"/>
      <c r="CG404" s="28"/>
      <c r="CH404" s="28"/>
      <c r="CI404" s="28"/>
      <c r="CJ404" s="28"/>
      <c r="CK404" s="28"/>
      <c r="CL404" s="28"/>
      <c r="CM404" s="28"/>
      <c r="CN404" s="28"/>
      <c r="CO404" s="28"/>
      <c r="CP404" s="28"/>
      <c r="CQ404" s="28"/>
      <c r="CR404" s="28"/>
      <c r="CS404" s="28"/>
      <c r="CT404" s="28"/>
      <c r="CU404" s="28"/>
      <c r="CV404" s="28"/>
      <c r="CW404" s="28"/>
      <c r="CX404" s="28"/>
      <c r="CY404" s="28"/>
      <c r="CZ404" s="28"/>
      <c r="DA404" s="28"/>
      <c r="DB404" s="28"/>
      <c r="DC404" s="28"/>
      <c r="DD404" s="28"/>
      <c r="DE404" s="28"/>
      <c r="DF404" s="28"/>
      <c r="DG404" s="28"/>
      <c r="DH404" s="28"/>
      <c r="DI404" s="28"/>
      <c r="DJ404" s="28"/>
      <c r="DK404" s="28"/>
      <c r="DL404" s="28"/>
      <c r="DM404" s="28"/>
      <c r="DN404" s="28"/>
      <c r="DO404" s="28"/>
      <c r="DP404" s="28"/>
      <c r="DQ404" s="28"/>
      <c r="DR404" s="28"/>
      <c r="DS404" s="28"/>
      <c r="DT404" s="28"/>
      <c r="DU404" s="28"/>
      <c r="DV404" s="28"/>
      <c r="DW404" s="28"/>
      <c r="DX404" s="28"/>
      <c r="DY404" s="28"/>
      <c r="DZ404" s="28"/>
      <c r="EA404" s="28"/>
      <c r="EB404" s="28"/>
      <c r="EC404" s="28"/>
      <c r="ED404" s="28"/>
      <c r="EE404" s="28"/>
      <c r="EF404" s="28"/>
      <c r="EG404" s="28"/>
      <c r="EH404" s="28"/>
      <c r="EI404" s="28"/>
      <c r="EJ404" s="28"/>
      <c r="EK404" s="28"/>
      <c r="EL404" s="28"/>
      <c r="EM404" s="28"/>
      <c r="EN404" s="28"/>
      <c r="EO404" s="28"/>
      <c r="EP404" s="28"/>
      <c r="EQ404" s="28"/>
      <c r="ER404" s="28"/>
      <c r="ES404" s="28"/>
      <c r="ET404" s="28"/>
      <c r="EU404" s="28"/>
      <c r="EV404" s="28"/>
      <c r="EW404" s="28"/>
      <c r="EX404" s="28"/>
      <c r="EY404" s="28"/>
      <c r="EZ404" s="28"/>
      <c r="FA404" s="28"/>
      <c r="FB404" s="28"/>
      <c r="FC404" s="28"/>
      <c r="FD404" s="28"/>
      <c r="FE404" s="28"/>
      <c r="FF404" s="28"/>
      <c r="FG404" s="28"/>
      <c r="FH404" s="28"/>
      <c r="FI404" s="28"/>
      <c r="FJ404" s="28"/>
      <c r="FK404" s="28"/>
      <c r="FL404" s="28"/>
      <c r="FM404" s="28"/>
      <c r="FN404" s="28"/>
      <c r="FO404" s="28"/>
      <c r="FP404" s="28"/>
      <c r="FQ404" s="28"/>
      <c r="FR404" s="28"/>
      <c r="FS404" s="28"/>
      <c r="FT404" s="28"/>
      <c r="FU404" s="28"/>
      <c r="FV404" s="28"/>
      <c r="FW404" s="28"/>
      <c r="FX404" s="28"/>
      <c r="FY404" s="28"/>
      <c r="FZ404" s="28"/>
      <c r="GA404" s="28"/>
      <c r="GB404" s="28"/>
      <c r="GC404" s="28"/>
      <c r="GD404" s="28"/>
      <c r="GE404" s="28"/>
      <c r="GF404" s="28"/>
      <c r="GG404" s="28"/>
      <c r="GH404" s="28"/>
      <c r="GI404" s="28"/>
      <c r="GJ404" s="28"/>
      <c r="GK404" s="28"/>
      <c r="GL404" s="28"/>
      <c r="GM404" s="28"/>
      <c r="GN404" s="28"/>
      <c r="GO404" s="28"/>
      <c r="GP404" s="28"/>
      <c r="GQ404" s="28"/>
      <c r="GR404" s="28"/>
      <c r="GS404" s="28"/>
      <c r="GT404" s="28"/>
      <c r="GU404" s="28"/>
      <c r="GV404" s="28"/>
      <c r="GW404" s="28"/>
      <c r="GX404" s="28"/>
      <c r="GY404" s="28"/>
      <c r="GZ404" s="28"/>
      <c r="HA404" s="28"/>
      <c r="HB404" s="28"/>
      <c r="HC404" s="28"/>
      <c r="HD404" s="28"/>
      <c r="HE404" s="28"/>
      <c r="HF404" s="28"/>
      <c r="HG404" s="28"/>
      <c r="HH404" s="28"/>
      <c r="HI404" s="28"/>
      <c r="HJ404" s="28"/>
      <c r="HK404" s="28"/>
      <c r="HL404" s="28"/>
      <c r="HM404" s="28"/>
      <c r="HN404" s="28"/>
      <c r="HO404" s="28"/>
      <c r="HP404" s="28"/>
      <c r="HQ404" s="28"/>
      <c r="HR404" s="28"/>
      <c r="HS404" s="28"/>
      <c r="HT404" s="28"/>
      <c r="HU404" s="28"/>
      <c r="HV404" s="28"/>
      <c r="HW404" s="28"/>
      <c r="HX404" s="28"/>
      <c r="HY404" s="28"/>
      <c r="HZ404" s="28"/>
      <c r="IA404" s="28"/>
      <c r="IB404" s="28"/>
      <c r="IC404" s="28"/>
      <c r="ID404" s="28"/>
      <c r="IE404" s="28"/>
      <c r="IF404" s="28"/>
      <c r="IG404" s="28"/>
      <c r="IH404" s="28"/>
      <c r="II404" s="28"/>
      <c r="IJ404" s="28"/>
      <c r="IK404" s="28"/>
      <c r="IL404" s="28"/>
      <c r="IM404" s="28"/>
      <c r="IN404" s="28"/>
      <c r="IO404" s="28"/>
      <c r="IP404" s="28"/>
      <c r="IQ404" s="28"/>
      <c r="IR404" s="28"/>
      <c r="IS404" s="28"/>
      <c r="IT404" s="28"/>
      <c r="IU404" s="28"/>
      <c r="IV404" s="28"/>
      <c r="IW404" s="28"/>
    </row>
    <row r="405" customFormat="false" ht="15" hidden="false" customHeight="false" outlineLevel="0" collapsed="false">
      <c r="A405" s="28"/>
      <c r="B405" s="188"/>
      <c r="C405" s="183" t="s">
        <v>245</v>
      </c>
      <c r="D405" s="134"/>
      <c r="E405" s="134"/>
      <c r="F405" s="28" t="n">
        <f aca="false">+F363</f>
        <v>3609.5</v>
      </c>
      <c r="G405" s="28" t="n">
        <f aca="false">+G363+F405</f>
        <v>7219</v>
      </c>
      <c r="H405" s="28" t="n">
        <f aca="false">+H363+G405</f>
        <v>10828.5</v>
      </c>
      <c r="I405" s="28" t="n">
        <f aca="false">+I363+H405</f>
        <v>14438</v>
      </c>
      <c r="J405" s="28" t="n">
        <f aca="false">+J363+I405</f>
        <v>18201</v>
      </c>
      <c r="K405" s="28" t="n">
        <f aca="false">+K363+J405</f>
        <v>21964</v>
      </c>
      <c r="L405" s="28" t="n">
        <f aca="false">+L363+K405</f>
        <v>25727</v>
      </c>
      <c r="M405" s="28" t="n">
        <f aca="false">+M363+L405</f>
        <v>29490</v>
      </c>
      <c r="N405" s="28" t="n">
        <f aca="false">+N363+M405</f>
        <v>33253</v>
      </c>
      <c r="O405" s="28" t="n">
        <f aca="false">+O363+N405</f>
        <v>37016</v>
      </c>
      <c r="P405" s="28" t="n">
        <f aca="false">+P363+O405</f>
        <v>40779</v>
      </c>
      <c r="Q405" s="28" t="n">
        <f aca="false">+Q363+P405</f>
        <v>44542</v>
      </c>
      <c r="R405" s="135"/>
      <c r="S405" s="135"/>
      <c r="T405" s="135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  <c r="BL405" s="28"/>
      <c r="BM405" s="28"/>
      <c r="BN405" s="28"/>
      <c r="BO405" s="28"/>
      <c r="BP405" s="28"/>
      <c r="BQ405" s="28"/>
      <c r="BR405" s="28"/>
      <c r="BS405" s="28"/>
      <c r="BT405" s="28"/>
      <c r="BU405" s="28"/>
      <c r="BV405" s="28"/>
      <c r="BW405" s="28"/>
      <c r="BX405" s="28"/>
      <c r="BY405" s="28"/>
      <c r="BZ405" s="28"/>
      <c r="CA405" s="28"/>
      <c r="CB405" s="28"/>
      <c r="CC405" s="28"/>
      <c r="CD405" s="28"/>
      <c r="CE405" s="28"/>
      <c r="CF405" s="28"/>
      <c r="CG405" s="28"/>
      <c r="CH405" s="28"/>
      <c r="CI405" s="28"/>
      <c r="CJ405" s="28"/>
      <c r="CK405" s="28"/>
      <c r="CL405" s="28"/>
      <c r="CM405" s="28"/>
      <c r="CN405" s="28"/>
      <c r="CO405" s="28"/>
      <c r="CP405" s="28"/>
      <c r="CQ405" s="28"/>
      <c r="CR405" s="28"/>
      <c r="CS405" s="28"/>
      <c r="CT405" s="28"/>
      <c r="CU405" s="28"/>
      <c r="CV405" s="28"/>
      <c r="CW405" s="28"/>
      <c r="CX405" s="28"/>
      <c r="CY405" s="28"/>
      <c r="CZ405" s="28"/>
      <c r="DA405" s="28"/>
      <c r="DB405" s="28"/>
      <c r="DC405" s="28"/>
      <c r="DD405" s="28"/>
      <c r="DE405" s="28"/>
      <c r="DF405" s="28"/>
      <c r="DG405" s="28"/>
      <c r="DH405" s="28"/>
      <c r="DI405" s="28"/>
      <c r="DJ405" s="28"/>
      <c r="DK405" s="28"/>
      <c r="DL405" s="28"/>
      <c r="DM405" s="28"/>
      <c r="DN405" s="28"/>
      <c r="DO405" s="28"/>
      <c r="DP405" s="28"/>
      <c r="DQ405" s="28"/>
      <c r="DR405" s="28"/>
      <c r="DS405" s="28"/>
      <c r="DT405" s="28"/>
      <c r="DU405" s="28"/>
      <c r="DV405" s="28"/>
      <c r="DW405" s="28"/>
      <c r="DX405" s="28"/>
      <c r="DY405" s="28"/>
      <c r="DZ405" s="28"/>
      <c r="EA405" s="28"/>
      <c r="EB405" s="28"/>
      <c r="EC405" s="28"/>
      <c r="ED405" s="28"/>
      <c r="EE405" s="28"/>
      <c r="EF405" s="28"/>
      <c r="EG405" s="28"/>
      <c r="EH405" s="28"/>
      <c r="EI405" s="28"/>
      <c r="EJ405" s="28"/>
      <c r="EK405" s="28"/>
      <c r="EL405" s="28"/>
      <c r="EM405" s="28"/>
      <c r="EN405" s="28"/>
      <c r="EO405" s="28"/>
      <c r="EP405" s="28"/>
      <c r="EQ405" s="28"/>
      <c r="ER405" s="28"/>
      <c r="ES405" s="28"/>
      <c r="ET405" s="28"/>
      <c r="EU405" s="28"/>
      <c r="EV405" s="28"/>
      <c r="EW405" s="28"/>
      <c r="EX405" s="28"/>
      <c r="EY405" s="28"/>
      <c r="EZ405" s="28"/>
      <c r="FA405" s="28"/>
      <c r="FB405" s="28"/>
      <c r="FC405" s="28"/>
      <c r="FD405" s="28"/>
      <c r="FE405" s="28"/>
      <c r="FF405" s="28"/>
      <c r="FG405" s="28"/>
      <c r="FH405" s="28"/>
      <c r="FI405" s="28"/>
      <c r="FJ405" s="28"/>
      <c r="FK405" s="28"/>
      <c r="FL405" s="28"/>
      <c r="FM405" s="28"/>
      <c r="FN405" s="28"/>
      <c r="FO405" s="28"/>
      <c r="FP405" s="28"/>
      <c r="FQ405" s="28"/>
      <c r="FR405" s="28"/>
      <c r="FS405" s="28"/>
      <c r="FT405" s="28"/>
      <c r="FU405" s="28"/>
      <c r="FV405" s="28"/>
      <c r="FW405" s="28"/>
      <c r="FX405" s="28"/>
      <c r="FY405" s="28"/>
      <c r="FZ405" s="28"/>
      <c r="GA405" s="28"/>
      <c r="GB405" s="28"/>
      <c r="GC405" s="28"/>
      <c r="GD405" s="28"/>
      <c r="GE405" s="28"/>
      <c r="GF405" s="28"/>
      <c r="GG405" s="28"/>
      <c r="GH405" s="28"/>
      <c r="GI405" s="28"/>
      <c r="GJ405" s="28"/>
      <c r="GK405" s="28"/>
      <c r="GL405" s="28"/>
      <c r="GM405" s="28"/>
      <c r="GN405" s="28"/>
      <c r="GO405" s="28"/>
      <c r="GP405" s="28"/>
      <c r="GQ405" s="28"/>
      <c r="GR405" s="28"/>
      <c r="GS405" s="28"/>
      <c r="GT405" s="28"/>
      <c r="GU405" s="28"/>
      <c r="GV405" s="28"/>
      <c r="GW405" s="28"/>
      <c r="GX405" s="28"/>
      <c r="GY405" s="28"/>
      <c r="GZ405" s="28"/>
      <c r="HA405" s="28"/>
      <c r="HB405" s="28"/>
      <c r="HC405" s="28"/>
      <c r="HD405" s="28"/>
      <c r="HE405" s="28"/>
      <c r="HF405" s="28"/>
      <c r="HG405" s="28"/>
      <c r="HH405" s="28"/>
      <c r="HI405" s="28"/>
      <c r="HJ405" s="28"/>
      <c r="HK405" s="28"/>
      <c r="HL405" s="28"/>
      <c r="HM405" s="28"/>
      <c r="HN405" s="28"/>
      <c r="HO405" s="28"/>
      <c r="HP405" s="28"/>
      <c r="HQ405" s="28"/>
      <c r="HR405" s="28"/>
      <c r="HS405" s="28"/>
      <c r="HT405" s="28"/>
      <c r="HU405" s="28"/>
      <c r="HV405" s="28"/>
      <c r="HW405" s="28"/>
      <c r="HX405" s="28"/>
      <c r="HY405" s="28"/>
      <c r="HZ405" s="28"/>
      <c r="IA405" s="28"/>
      <c r="IB405" s="28"/>
      <c r="IC405" s="28"/>
      <c r="ID405" s="28"/>
      <c r="IE405" s="28"/>
      <c r="IF405" s="28"/>
      <c r="IG405" s="28"/>
      <c r="IH405" s="28"/>
      <c r="II405" s="28"/>
      <c r="IJ405" s="28"/>
      <c r="IK405" s="28"/>
      <c r="IL405" s="28"/>
      <c r="IM405" s="28"/>
      <c r="IN405" s="28"/>
      <c r="IO405" s="28"/>
      <c r="IP405" s="28"/>
      <c r="IQ405" s="28"/>
      <c r="IR405" s="28"/>
      <c r="IS405" s="28"/>
      <c r="IT405" s="28"/>
      <c r="IU405" s="28"/>
      <c r="IV405" s="28"/>
      <c r="IW405" s="28"/>
    </row>
    <row r="406" customFormat="false" ht="15" hidden="false" customHeight="false" outlineLevel="0" collapsed="false">
      <c r="A406" s="28"/>
      <c r="B406" s="188"/>
      <c r="C406" s="183" t="s">
        <v>246</v>
      </c>
      <c r="D406" s="134"/>
      <c r="E406" s="134"/>
      <c r="F406" s="28" t="n">
        <f aca="false">+F364</f>
        <v>3750</v>
      </c>
      <c r="G406" s="28" t="n">
        <f aca="false">+G364+F406</f>
        <v>7500</v>
      </c>
      <c r="H406" s="28" t="n">
        <f aca="false">+H364+G406</f>
        <v>11250</v>
      </c>
      <c r="I406" s="28" t="n">
        <f aca="false">+I364+H406</f>
        <v>15000</v>
      </c>
      <c r="J406" s="28" t="n">
        <f aca="false">+J364+I406</f>
        <v>18909</v>
      </c>
      <c r="K406" s="28" t="n">
        <f aca="false">+K364+J406</f>
        <v>22818</v>
      </c>
      <c r="L406" s="28" t="n">
        <f aca="false">+L364+K406</f>
        <v>26727</v>
      </c>
      <c r="M406" s="28" t="n">
        <f aca="false">+M364+L406</f>
        <v>30636</v>
      </c>
      <c r="N406" s="28" t="n">
        <f aca="false">+N364+M406</f>
        <v>34545</v>
      </c>
      <c r="O406" s="28" t="n">
        <f aca="false">+O364+N406</f>
        <v>38454</v>
      </c>
      <c r="P406" s="28" t="n">
        <f aca="false">+P364+O406</f>
        <v>42363</v>
      </c>
      <c r="Q406" s="28" t="n">
        <f aca="false">+Q364+P406</f>
        <v>46272</v>
      </c>
      <c r="R406" s="135"/>
      <c r="S406" s="135"/>
      <c r="T406" s="135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  <c r="BL406" s="28"/>
      <c r="BM406" s="28"/>
      <c r="BN406" s="28"/>
      <c r="BO406" s="28"/>
      <c r="BP406" s="28"/>
      <c r="BQ406" s="28"/>
      <c r="BR406" s="28"/>
      <c r="BS406" s="28"/>
      <c r="BT406" s="28"/>
      <c r="BU406" s="28"/>
      <c r="BV406" s="28"/>
      <c r="BW406" s="28"/>
      <c r="BX406" s="28"/>
      <c r="BY406" s="28"/>
      <c r="BZ406" s="28"/>
      <c r="CA406" s="28"/>
      <c r="CB406" s="28"/>
      <c r="CC406" s="28"/>
      <c r="CD406" s="28"/>
      <c r="CE406" s="28"/>
      <c r="CF406" s="28"/>
      <c r="CG406" s="28"/>
      <c r="CH406" s="28"/>
      <c r="CI406" s="28"/>
      <c r="CJ406" s="28"/>
      <c r="CK406" s="28"/>
      <c r="CL406" s="28"/>
      <c r="CM406" s="28"/>
      <c r="CN406" s="28"/>
      <c r="CO406" s="28"/>
      <c r="CP406" s="28"/>
      <c r="CQ406" s="28"/>
      <c r="CR406" s="28"/>
      <c r="CS406" s="28"/>
      <c r="CT406" s="28"/>
      <c r="CU406" s="28"/>
      <c r="CV406" s="28"/>
      <c r="CW406" s="28"/>
      <c r="CX406" s="28"/>
      <c r="CY406" s="28"/>
      <c r="CZ406" s="28"/>
      <c r="DA406" s="28"/>
      <c r="DB406" s="28"/>
      <c r="DC406" s="28"/>
      <c r="DD406" s="28"/>
      <c r="DE406" s="28"/>
      <c r="DF406" s="28"/>
      <c r="DG406" s="28"/>
      <c r="DH406" s="28"/>
      <c r="DI406" s="28"/>
      <c r="DJ406" s="28"/>
      <c r="DK406" s="28"/>
      <c r="DL406" s="28"/>
      <c r="DM406" s="28"/>
      <c r="DN406" s="28"/>
      <c r="DO406" s="28"/>
      <c r="DP406" s="28"/>
      <c r="DQ406" s="28"/>
      <c r="DR406" s="28"/>
      <c r="DS406" s="28"/>
      <c r="DT406" s="28"/>
      <c r="DU406" s="28"/>
      <c r="DV406" s="28"/>
      <c r="DW406" s="28"/>
      <c r="DX406" s="28"/>
      <c r="DY406" s="28"/>
      <c r="DZ406" s="28"/>
      <c r="EA406" s="28"/>
      <c r="EB406" s="28"/>
      <c r="EC406" s="28"/>
      <c r="ED406" s="28"/>
      <c r="EE406" s="28"/>
      <c r="EF406" s="28"/>
      <c r="EG406" s="28"/>
      <c r="EH406" s="28"/>
      <c r="EI406" s="28"/>
      <c r="EJ406" s="28"/>
      <c r="EK406" s="28"/>
      <c r="EL406" s="28"/>
      <c r="EM406" s="28"/>
      <c r="EN406" s="28"/>
      <c r="EO406" s="28"/>
      <c r="EP406" s="28"/>
      <c r="EQ406" s="28"/>
      <c r="ER406" s="28"/>
      <c r="ES406" s="28"/>
      <c r="ET406" s="28"/>
      <c r="EU406" s="28"/>
      <c r="EV406" s="28"/>
      <c r="EW406" s="28"/>
      <c r="EX406" s="28"/>
      <c r="EY406" s="28"/>
      <c r="EZ406" s="28"/>
      <c r="FA406" s="28"/>
      <c r="FB406" s="28"/>
      <c r="FC406" s="28"/>
      <c r="FD406" s="28"/>
      <c r="FE406" s="28"/>
      <c r="FF406" s="28"/>
      <c r="FG406" s="28"/>
      <c r="FH406" s="28"/>
      <c r="FI406" s="28"/>
      <c r="FJ406" s="28"/>
      <c r="FK406" s="28"/>
      <c r="FL406" s="28"/>
      <c r="FM406" s="28"/>
      <c r="FN406" s="28"/>
      <c r="FO406" s="28"/>
      <c r="FP406" s="28"/>
      <c r="FQ406" s="28"/>
      <c r="FR406" s="28"/>
      <c r="FS406" s="28"/>
      <c r="FT406" s="28"/>
      <c r="FU406" s="28"/>
      <c r="FV406" s="28"/>
      <c r="FW406" s="28"/>
      <c r="FX406" s="28"/>
      <c r="FY406" s="28"/>
      <c r="FZ406" s="28"/>
      <c r="GA406" s="28"/>
      <c r="GB406" s="28"/>
      <c r="GC406" s="28"/>
      <c r="GD406" s="28"/>
      <c r="GE406" s="28"/>
      <c r="GF406" s="28"/>
      <c r="GG406" s="28"/>
      <c r="GH406" s="28"/>
      <c r="GI406" s="28"/>
      <c r="GJ406" s="28"/>
      <c r="GK406" s="28"/>
      <c r="GL406" s="28"/>
      <c r="GM406" s="28"/>
      <c r="GN406" s="28"/>
      <c r="GO406" s="28"/>
      <c r="GP406" s="28"/>
      <c r="GQ406" s="28"/>
      <c r="GR406" s="28"/>
      <c r="GS406" s="28"/>
      <c r="GT406" s="28"/>
      <c r="GU406" s="28"/>
      <c r="GV406" s="28"/>
      <c r="GW406" s="28"/>
      <c r="GX406" s="28"/>
      <c r="GY406" s="28"/>
      <c r="GZ406" s="28"/>
      <c r="HA406" s="28"/>
      <c r="HB406" s="28"/>
      <c r="HC406" s="28"/>
      <c r="HD406" s="28"/>
      <c r="HE406" s="28"/>
      <c r="HF406" s="28"/>
      <c r="HG406" s="28"/>
      <c r="HH406" s="28"/>
      <c r="HI406" s="28"/>
      <c r="HJ406" s="28"/>
      <c r="HK406" s="28"/>
      <c r="HL406" s="28"/>
      <c r="HM406" s="28"/>
      <c r="HN406" s="28"/>
      <c r="HO406" s="28"/>
      <c r="HP406" s="28"/>
      <c r="HQ406" s="28"/>
      <c r="HR406" s="28"/>
      <c r="HS406" s="28"/>
      <c r="HT406" s="28"/>
      <c r="HU406" s="28"/>
      <c r="HV406" s="28"/>
      <c r="HW406" s="28"/>
      <c r="HX406" s="28"/>
      <c r="HY406" s="28"/>
      <c r="HZ406" s="28"/>
      <c r="IA406" s="28"/>
      <c r="IB406" s="28"/>
      <c r="IC406" s="28"/>
      <c r="ID406" s="28"/>
      <c r="IE406" s="28"/>
      <c r="IF406" s="28"/>
      <c r="IG406" s="28"/>
      <c r="IH406" s="28"/>
      <c r="II406" s="28"/>
      <c r="IJ406" s="28"/>
      <c r="IK406" s="28"/>
      <c r="IL406" s="28"/>
      <c r="IM406" s="28"/>
      <c r="IN406" s="28"/>
      <c r="IO406" s="28"/>
      <c r="IP406" s="28"/>
      <c r="IQ406" s="28"/>
      <c r="IR406" s="28"/>
      <c r="IS406" s="28"/>
      <c r="IT406" s="28"/>
      <c r="IU406" s="28"/>
      <c r="IV406" s="28"/>
      <c r="IW406" s="28"/>
    </row>
    <row r="407" customFormat="false" ht="15" hidden="false" customHeight="false" outlineLevel="0" collapsed="false">
      <c r="A407" s="28"/>
      <c r="B407" s="188"/>
      <c r="C407" s="183" t="s">
        <v>247</v>
      </c>
      <c r="D407" s="134"/>
      <c r="E407" s="134"/>
      <c r="F407" s="28" t="n">
        <f aca="false">+F365</f>
        <v>3750</v>
      </c>
      <c r="G407" s="28" t="n">
        <f aca="false">+G365+F407</f>
        <v>7500</v>
      </c>
      <c r="H407" s="28" t="n">
        <f aca="false">+H365+G407</f>
        <v>11250</v>
      </c>
      <c r="I407" s="28" t="n">
        <f aca="false">+I365+H407</f>
        <v>15000</v>
      </c>
      <c r="J407" s="28" t="n">
        <f aca="false">+J365+I407</f>
        <v>18909</v>
      </c>
      <c r="K407" s="28" t="n">
        <f aca="false">+K365+J407</f>
        <v>22818</v>
      </c>
      <c r="L407" s="28" t="n">
        <f aca="false">+L365+K407</f>
        <v>26727</v>
      </c>
      <c r="M407" s="28" t="n">
        <f aca="false">+M365+L407</f>
        <v>30636</v>
      </c>
      <c r="N407" s="28" t="n">
        <f aca="false">+N365+M407</f>
        <v>34545</v>
      </c>
      <c r="O407" s="28" t="n">
        <f aca="false">+O365+N407</f>
        <v>38454</v>
      </c>
      <c r="P407" s="28" t="n">
        <f aca="false">+P365+O407</f>
        <v>42363</v>
      </c>
      <c r="Q407" s="28" t="n">
        <f aca="false">+Q365+P407</f>
        <v>46272</v>
      </c>
      <c r="R407" s="135"/>
      <c r="S407" s="135"/>
      <c r="T407" s="135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  <c r="BL407" s="28"/>
      <c r="BM407" s="28"/>
      <c r="BN407" s="28"/>
      <c r="BO407" s="28"/>
      <c r="BP407" s="28"/>
      <c r="BQ407" s="28"/>
      <c r="BR407" s="28"/>
      <c r="BS407" s="28"/>
      <c r="BT407" s="28"/>
      <c r="BU407" s="28"/>
      <c r="BV407" s="28"/>
      <c r="BW407" s="28"/>
      <c r="BX407" s="28"/>
      <c r="BY407" s="28"/>
      <c r="BZ407" s="28"/>
      <c r="CA407" s="28"/>
      <c r="CB407" s="28"/>
      <c r="CC407" s="28"/>
      <c r="CD407" s="28"/>
      <c r="CE407" s="28"/>
      <c r="CF407" s="28"/>
      <c r="CG407" s="28"/>
      <c r="CH407" s="28"/>
      <c r="CI407" s="28"/>
      <c r="CJ407" s="28"/>
      <c r="CK407" s="28"/>
      <c r="CL407" s="28"/>
      <c r="CM407" s="28"/>
      <c r="CN407" s="28"/>
      <c r="CO407" s="28"/>
      <c r="CP407" s="28"/>
      <c r="CQ407" s="28"/>
      <c r="CR407" s="28"/>
      <c r="CS407" s="28"/>
      <c r="CT407" s="28"/>
      <c r="CU407" s="28"/>
      <c r="CV407" s="28"/>
      <c r="CW407" s="28"/>
      <c r="CX407" s="28"/>
      <c r="CY407" s="28"/>
      <c r="CZ407" s="28"/>
      <c r="DA407" s="28"/>
      <c r="DB407" s="28"/>
      <c r="DC407" s="28"/>
      <c r="DD407" s="28"/>
      <c r="DE407" s="28"/>
      <c r="DF407" s="28"/>
      <c r="DG407" s="28"/>
      <c r="DH407" s="28"/>
      <c r="DI407" s="28"/>
      <c r="DJ407" s="28"/>
      <c r="DK407" s="28"/>
      <c r="DL407" s="28"/>
      <c r="DM407" s="28"/>
      <c r="DN407" s="28"/>
      <c r="DO407" s="28"/>
      <c r="DP407" s="28"/>
      <c r="DQ407" s="28"/>
      <c r="DR407" s="28"/>
      <c r="DS407" s="28"/>
      <c r="DT407" s="28"/>
      <c r="DU407" s="28"/>
      <c r="DV407" s="28"/>
      <c r="DW407" s="28"/>
      <c r="DX407" s="28"/>
      <c r="DY407" s="28"/>
      <c r="DZ407" s="28"/>
      <c r="EA407" s="28"/>
      <c r="EB407" s="28"/>
      <c r="EC407" s="28"/>
      <c r="ED407" s="28"/>
      <c r="EE407" s="28"/>
      <c r="EF407" s="28"/>
      <c r="EG407" s="28"/>
      <c r="EH407" s="28"/>
      <c r="EI407" s="28"/>
      <c r="EJ407" s="28"/>
      <c r="EK407" s="28"/>
      <c r="EL407" s="28"/>
      <c r="EM407" s="28"/>
      <c r="EN407" s="28"/>
      <c r="EO407" s="28"/>
      <c r="EP407" s="28"/>
      <c r="EQ407" s="28"/>
      <c r="ER407" s="28"/>
      <c r="ES407" s="28"/>
      <c r="ET407" s="28"/>
      <c r="EU407" s="28"/>
      <c r="EV407" s="28"/>
      <c r="EW407" s="28"/>
      <c r="EX407" s="28"/>
      <c r="EY407" s="28"/>
      <c r="EZ407" s="28"/>
      <c r="FA407" s="28"/>
      <c r="FB407" s="28"/>
      <c r="FC407" s="28"/>
      <c r="FD407" s="28"/>
      <c r="FE407" s="28"/>
      <c r="FF407" s="28"/>
      <c r="FG407" s="28"/>
      <c r="FH407" s="28"/>
      <c r="FI407" s="28"/>
      <c r="FJ407" s="28"/>
      <c r="FK407" s="28"/>
      <c r="FL407" s="28"/>
      <c r="FM407" s="28"/>
      <c r="FN407" s="28"/>
      <c r="FO407" s="28"/>
      <c r="FP407" s="28"/>
      <c r="FQ407" s="28"/>
      <c r="FR407" s="28"/>
      <c r="FS407" s="28"/>
      <c r="FT407" s="28"/>
      <c r="FU407" s="28"/>
      <c r="FV407" s="28"/>
      <c r="FW407" s="28"/>
      <c r="FX407" s="28"/>
      <c r="FY407" s="28"/>
      <c r="FZ407" s="28"/>
      <c r="GA407" s="28"/>
      <c r="GB407" s="28"/>
      <c r="GC407" s="28"/>
      <c r="GD407" s="28"/>
      <c r="GE407" s="28"/>
      <c r="GF407" s="28"/>
      <c r="GG407" s="28"/>
      <c r="GH407" s="28"/>
      <c r="GI407" s="28"/>
      <c r="GJ407" s="28"/>
      <c r="GK407" s="28"/>
      <c r="GL407" s="28"/>
      <c r="GM407" s="28"/>
      <c r="GN407" s="28"/>
      <c r="GO407" s="28"/>
      <c r="GP407" s="28"/>
      <c r="GQ407" s="28"/>
      <c r="GR407" s="28"/>
      <c r="GS407" s="28"/>
      <c r="GT407" s="28"/>
      <c r="GU407" s="28"/>
      <c r="GV407" s="28"/>
      <c r="GW407" s="28"/>
      <c r="GX407" s="28"/>
      <c r="GY407" s="28"/>
      <c r="GZ407" s="28"/>
      <c r="HA407" s="28"/>
      <c r="HB407" s="28"/>
      <c r="HC407" s="28"/>
      <c r="HD407" s="28"/>
      <c r="HE407" s="28"/>
      <c r="HF407" s="28"/>
      <c r="HG407" s="28"/>
      <c r="HH407" s="28"/>
      <c r="HI407" s="28"/>
      <c r="HJ407" s="28"/>
      <c r="HK407" s="28"/>
      <c r="HL407" s="28"/>
      <c r="HM407" s="28"/>
      <c r="HN407" s="28"/>
      <c r="HO407" s="28"/>
      <c r="HP407" s="28"/>
      <c r="HQ407" s="28"/>
      <c r="HR407" s="28"/>
      <c r="HS407" s="28"/>
      <c r="HT407" s="28"/>
      <c r="HU407" s="28"/>
      <c r="HV407" s="28"/>
      <c r="HW407" s="28"/>
      <c r="HX407" s="28"/>
      <c r="HY407" s="28"/>
      <c r="HZ407" s="28"/>
      <c r="IA407" s="28"/>
      <c r="IB407" s="28"/>
      <c r="IC407" s="28"/>
      <c r="ID407" s="28"/>
      <c r="IE407" s="28"/>
      <c r="IF407" s="28"/>
      <c r="IG407" s="28"/>
      <c r="IH407" s="28"/>
      <c r="II407" s="28"/>
      <c r="IJ407" s="28"/>
      <c r="IK407" s="28"/>
      <c r="IL407" s="28"/>
      <c r="IM407" s="28"/>
      <c r="IN407" s="28"/>
      <c r="IO407" s="28"/>
      <c r="IP407" s="28"/>
      <c r="IQ407" s="28"/>
      <c r="IR407" s="28"/>
      <c r="IS407" s="28"/>
      <c r="IT407" s="28"/>
      <c r="IU407" s="28"/>
      <c r="IV407" s="28"/>
      <c r="IW407" s="28"/>
    </row>
    <row r="408" customFormat="false" ht="15" hidden="false" customHeight="false" outlineLevel="0" collapsed="false">
      <c r="A408" s="28"/>
      <c r="B408" s="188"/>
      <c r="C408" s="183" t="s">
        <v>248</v>
      </c>
      <c r="D408" s="134"/>
      <c r="E408" s="134"/>
      <c r="F408" s="28" t="n">
        <f aca="false">+F366</f>
        <v>1653.16666666667</v>
      </c>
      <c r="G408" s="28" t="n">
        <f aca="false">+G366+F408</f>
        <v>3306.33333333333</v>
      </c>
      <c r="H408" s="28" t="n">
        <f aca="false">+H366+G408</f>
        <v>4959.5</v>
      </c>
      <c r="I408" s="28" t="n">
        <f aca="false">+I366+H408</f>
        <v>6612.66666666667</v>
      </c>
      <c r="J408" s="28" t="n">
        <f aca="false">+J366+I408</f>
        <v>8335.66666666667</v>
      </c>
      <c r="K408" s="28" t="n">
        <f aca="false">+K366+J408</f>
        <v>10058.6666666667</v>
      </c>
      <c r="L408" s="28" t="n">
        <f aca="false">+L366+K408</f>
        <v>11781.6666666667</v>
      </c>
      <c r="M408" s="28" t="n">
        <f aca="false">+M366+L408</f>
        <v>13504.6666666667</v>
      </c>
      <c r="N408" s="28" t="n">
        <f aca="false">+N366+M408</f>
        <v>15227.6666666667</v>
      </c>
      <c r="O408" s="28" t="n">
        <f aca="false">+O366+N408</f>
        <v>16950.6666666667</v>
      </c>
      <c r="P408" s="28" t="n">
        <f aca="false">+P366+O408</f>
        <v>18673.6666666667</v>
      </c>
      <c r="Q408" s="28" t="n">
        <f aca="false">+Q366+P408</f>
        <v>20396.6666666667</v>
      </c>
      <c r="R408" s="135"/>
      <c r="S408" s="135"/>
      <c r="T408" s="135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  <c r="BL408" s="28"/>
      <c r="BM408" s="28"/>
      <c r="BN408" s="28"/>
      <c r="BO408" s="28"/>
      <c r="BP408" s="28"/>
      <c r="BQ408" s="28"/>
      <c r="BR408" s="28"/>
      <c r="BS408" s="28"/>
      <c r="BT408" s="28"/>
      <c r="BU408" s="28"/>
      <c r="BV408" s="28"/>
      <c r="BW408" s="28"/>
      <c r="BX408" s="28"/>
      <c r="BY408" s="28"/>
      <c r="BZ408" s="28"/>
      <c r="CA408" s="28"/>
      <c r="CB408" s="28"/>
      <c r="CC408" s="28"/>
      <c r="CD408" s="28"/>
      <c r="CE408" s="28"/>
      <c r="CF408" s="28"/>
      <c r="CG408" s="28"/>
      <c r="CH408" s="28"/>
      <c r="CI408" s="28"/>
      <c r="CJ408" s="28"/>
      <c r="CK408" s="28"/>
      <c r="CL408" s="28"/>
      <c r="CM408" s="28"/>
      <c r="CN408" s="28"/>
      <c r="CO408" s="28"/>
      <c r="CP408" s="28"/>
      <c r="CQ408" s="28"/>
      <c r="CR408" s="28"/>
      <c r="CS408" s="28"/>
      <c r="CT408" s="28"/>
      <c r="CU408" s="28"/>
      <c r="CV408" s="28"/>
      <c r="CW408" s="28"/>
      <c r="CX408" s="28"/>
      <c r="CY408" s="28"/>
      <c r="CZ408" s="28"/>
      <c r="DA408" s="28"/>
      <c r="DB408" s="28"/>
      <c r="DC408" s="28"/>
      <c r="DD408" s="28"/>
      <c r="DE408" s="28"/>
      <c r="DF408" s="28"/>
      <c r="DG408" s="28"/>
      <c r="DH408" s="28"/>
      <c r="DI408" s="28"/>
      <c r="DJ408" s="28"/>
      <c r="DK408" s="28"/>
      <c r="DL408" s="28"/>
      <c r="DM408" s="28"/>
      <c r="DN408" s="28"/>
      <c r="DO408" s="28"/>
      <c r="DP408" s="28"/>
      <c r="DQ408" s="28"/>
      <c r="DR408" s="28"/>
      <c r="DS408" s="28"/>
      <c r="DT408" s="28"/>
      <c r="DU408" s="28"/>
      <c r="DV408" s="28"/>
      <c r="DW408" s="28"/>
      <c r="DX408" s="28"/>
      <c r="DY408" s="28"/>
      <c r="DZ408" s="28"/>
      <c r="EA408" s="28"/>
      <c r="EB408" s="28"/>
      <c r="EC408" s="28"/>
      <c r="ED408" s="28"/>
      <c r="EE408" s="28"/>
      <c r="EF408" s="28"/>
      <c r="EG408" s="28"/>
      <c r="EH408" s="28"/>
      <c r="EI408" s="28"/>
      <c r="EJ408" s="28"/>
      <c r="EK408" s="28"/>
      <c r="EL408" s="28"/>
      <c r="EM408" s="28"/>
      <c r="EN408" s="28"/>
      <c r="EO408" s="28"/>
      <c r="EP408" s="28"/>
      <c r="EQ408" s="28"/>
      <c r="ER408" s="28"/>
      <c r="ES408" s="28"/>
      <c r="ET408" s="28"/>
      <c r="EU408" s="28"/>
      <c r="EV408" s="28"/>
      <c r="EW408" s="28"/>
      <c r="EX408" s="28"/>
      <c r="EY408" s="28"/>
      <c r="EZ408" s="28"/>
      <c r="FA408" s="28"/>
      <c r="FB408" s="28"/>
      <c r="FC408" s="28"/>
      <c r="FD408" s="28"/>
      <c r="FE408" s="28"/>
      <c r="FF408" s="28"/>
      <c r="FG408" s="28"/>
      <c r="FH408" s="28"/>
      <c r="FI408" s="28"/>
      <c r="FJ408" s="28"/>
      <c r="FK408" s="28"/>
      <c r="FL408" s="28"/>
      <c r="FM408" s="28"/>
      <c r="FN408" s="28"/>
      <c r="FO408" s="28"/>
      <c r="FP408" s="28"/>
      <c r="FQ408" s="28"/>
      <c r="FR408" s="28"/>
      <c r="FS408" s="28"/>
      <c r="FT408" s="28"/>
      <c r="FU408" s="28"/>
      <c r="FV408" s="28"/>
      <c r="FW408" s="28"/>
      <c r="FX408" s="28"/>
      <c r="FY408" s="28"/>
      <c r="FZ408" s="28"/>
      <c r="GA408" s="28"/>
      <c r="GB408" s="28"/>
      <c r="GC408" s="28"/>
      <c r="GD408" s="28"/>
      <c r="GE408" s="28"/>
      <c r="GF408" s="28"/>
      <c r="GG408" s="28"/>
      <c r="GH408" s="28"/>
      <c r="GI408" s="28"/>
      <c r="GJ408" s="28"/>
      <c r="GK408" s="28"/>
      <c r="GL408" s="28"/>
      <c r="GM408" s="28"/>
      <c r="GN408" s="28"/>
      <c r="GO408" s="28"/>
      <c r="GP408" s="28"/>
      <c r="GQ408" s="28"/>
      <c r="GR408" s="28"/>
      <c r="GS408" s="28"/>
      <c r="GT408" s="28"/>
      <c r="GU408" s="28"/>
      <c r="GV408" s="28"/>
      <c r="GW408" s="28"/>
      <c r="GX408" s="28"/>
      <c r="GY408" s="28"/>
      <c r="GZ408" s="28"/>
      <c r="HA408" s="28"/>
      <c r="HB408" s="28"/>
      <c r="HC408" s="28"/>
      <c r="HD408" s="28"/>
      <c r="HE408" s="28"/>
      <c r="HF408" s="28"/>
      <c r="HG408" s="28"/>
      <c r="HH408" s="28"/>
      <c r="HI408" s="28"/>
      <c r="HJ408" s="28"/>
      <c r="HK408" s="28"/>
      <c r="HL408" s="28"/>
      <c r="HM408" s="28"/>
      <c r="HN408" s="28"/>
      <c r="HO408" s="28"/>
      <c r="HP408" s="28"/>
      <c r="HQ408" s="28"/>
      <c r="HR408" s="28"/>
      <c r="HS408" s="28"/>
      <c r="HT408" s="28"/>
      <c r="HU408" s="28"/>
      <c r="HV408" s="28"/>
      <c r="HW408" s="28"/>
      <c r="HX408" s="28"/>
      <c r="HY408" s="28"/>
      <c r="HZ408" s="28"/>
      <c r="IA408" s="28"/>
      <c r="IB408" s="28"/>
      <c r="IC408" s="28"/>
      <c r="ID408" s="28"/>
      <c r="IE408" s="28"/>
      <c r="IF408" s="28"/>
      <c r="IG408" s="28"/>
      <c r="IH408" s="28"/>
      <c r="II408" s="28"/>
      <c r="IJ408" s="28"/>
      <c r="IK408" s="28"/>
      <c r="IL408" s="28"/>
      <c r="IM408" s="28"/>
      <c r="IN408" s="28"/>
      <c r="IO408" s="28"/>
      <c r="IP408" s="28"/>
      <c r="IQ408" s="28"/>
      <c r="IR408" s="28"/>
      <c r="IS408" s="28"/>
      <c r="IT408" s="28"/>
      <c r="IU408" s="28"/>
      <c r="IV408" s="28"/>
      <c r="IW408" s="28"/>
    </row>
    <row r="409" customFormat="false" ht="15" hidden="false" customHeight="false" outlineLevel="0" collapsed="false">
      <c r="A409" s="28"/>
      <c r="B409" s="188"/>
      <c r="C409" s="183" t="s">
        <v>249</v>
      </c>
      <c r="D409" s="134"/>
      <c r="E409" s="134"/>
      <c r="F409" s="28" t="n">
        <f aca="false">+F367</f>
        <v>1653.16666666667</v>
      </c>
      <c r="G409" s="28" t="n">
        <f aca="false">+G367+F409</f>
        <v>3306.33333333333</v>
      </c>
      <c r="H409" s="28" t="n">
        <f aca="false">+H367+G409</f>
        <v>4959.5</v>
      </c>
      <c r="I409" s="28" t="n">
        <f aca="false">+I367+H409</f>
        <v>6612.66666666667</v>
      </c>
      <c r="J409" s="28" t="n">
        <f aca="false">+J367+I409</f>
        <v>8335.66666666667</v>
      </c>
      <c r="K409" s="28" t="n">
        <f aca="false">+K367+J409</f>
        <v>10058.6666666667</v>
      </c>
      <c r="L409" s="28" t="n">
        <f aca="false">+L367+K409</f>
        <v>11781.6666666667</v>
      </c>
      <c r="M409" s="28" t="n">
        <f aca="false">+M367+L409</f>
        <v>13504.6666666667</v>
      </c>
      <c r="N409" s="28" t="n">
        <f aca="false">+N367+M409</f>
        <v>15227.6666666667</v>
      </c>
      <c r="O409" s="28" t="n">
        <f aca="false">+O367+N409</f>
        <v>16950.6666666667</v>
      </c>
      <c r="P409" s="28" t="n">
        <f aca="false">+P367+O409</f>
        <v>18673.6666666667</v>
      </c>
      <c r="Q409" s="28" t="n">
        <f aca="false">+Q367+P409</f>
        <v>20396.6666666667</v>
      </c>
      <c r="R409" s="135"/>
      <c r="S409" s="135"/>
      <c r="T409" s="135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  <c r="BL409" s="28"/>
      <c r="BM409" s="28"/>
      <c r="BN409" s="28"/>
      <c r="BO409" s="28"/>
      <c r="BP409" s="28"/>
      <c r="BQ409" s="28"/>
      <c r="BR409" s="28"/>
      <c r="BS409" s="28"/>
      <c r="BT409" s="28"/>
      <c r="BU409" s="28"/>
      <c r="BV409" s="28"/>
      <c r="BW409" s="28"/>
      <c r="BX409" s="28"/>
      <c r="BY409" s="28"/>
      <c r="BZ409" s="28"/>
      <c r="CA409" s="28"/>
      <c r="CB409" s="28"/>
      <c r="CC409" s="28"/>
      <c r="CD409" s="28"/>
      <c r="CE409" s="28"/>
      <c r="CF409" s="28"/>
      <c r="CG409" s="28"/>
      <c r="CH409" s="28"/>
      <c r="CI409" s="28"/>
      <c r="CJ409" s="28"/>
      <c r="CK409" s="28"/>
      <c r="CL409" s="28"/>
      <c r="CM409" s="28"/>
      <c r="CN409" s="28"/>
      <c r="CO409" s="28"/>
      <c r="CP409" s="28"/>
      <c r="CQ409" s="28"/>
      <c r="CR409" s="28"/>
      <c r="CS409" s="28"/>
      <c r="CT409" s="28"/>
      <c r="CU409" s="28"/>
      <c r="CV409" s="28"/>
      <c r="CW409" s="28"/>
      <c r="CX409" s="28"/>
      <c r="CY409" s="28"/>
      <c r="CZ409" s="28"/>
      <c r="DA409" s="28"/>
      <c r="DB409" s="28"/>
      <c r="DC409" s="28"/>
      <c r="DD409" s="28"/>
      <c r="DE409" s="28"/>
      <c r="DF409" s="28"/>
      <c r="DG409" s="28"/>
      <c r="DH409" s="28"/>
      <c r="DI409" s="28"/>
      <c r="DJ409" s="28"/>
      <c r="DK409" s="28"/>
      <c r="DL409" s="28"/>
      <c r="DM409" s="28"/>
      <c r="DN409" s="28"/>
      <c r="DO409" s="28"/>
      <c r="DP409" s="28"/>
      <c r="DQ409" s="28"/>
      <c r="DR409" s="28"/>
      <c r="DS409" s="28"/>
      <c r="DT409" s="28"/>
      <c r="DU409" s="28"/>
      <c r="DV409" s="28"/>
      <c r="DW409" s="28"/>
      <c r="DX409" s="28"/>
      <c r="DY409" s="28"/>
      <c r="DZ409" s="28"/>
      <c r="EA409" s="28"/>
      <c r="EB409" s="28"/>
      <c r="EC409" s="28"/>
      <c r="ED409" s="28"/>
      <c r="EE409" s="28"/>
      <c r="EF409" s="28"/>
      <c r="EG409" s="28"/>
      <c r="EH409" s="28"/>
      <c r="EI409" s="28"/>
      <c r="EJ409" s="28"/>
      <c r="EK409" s="28"/>
      <c r="EL409" s="28"/>
      <c r="EM409" s="28"/>
      <c r="EN409" s="28"/>
      <c r="EO409" s="28"/>
      <c r="EP409" s="28"/>
      <c r="EQ409" s="28"/>
      <c r="ER409" s="28"/>
      <c r="ES409" s="28"/>
      <c r="ET409" s="28"/>
      <c r="EU409" s="28"/>
      <c r="EV409" s="28"/>
      <c r="EW409" s="28"/>
      <c r="EX409" s="28"/>
      <c r="EY409" s="28"/>
      <c r="EZ409" s="28"/>
      <c r="FA409" s="28"/>
      <c r="FB409" s="28"/>
      <c r="FC409" s="28"/>
      <c r="FD409" s="28"/>
      <c r="FE409" s="28"/>
      <c r="FF409" s="28"/>
      <c r="FG409" s="28"/>
      <c r="FH409" s="28"/>
      <c r="FI409" s="28"/>
      <c r="FJ409" s="28"/>
      <c r="FK409" s="28"/>
      <c r="FL409" s="28"/>
      <c r="FM409" s="28"/>
      <c r="FN409" s="28"/>
      <c r="FO409" s="28"/>
      <c r="FP409" s="28"/>
      <c r="FQ409" s="28"/>
      <c r="FR409" s="28"/>
      <c r="FS409" s="28"/>
      <c r="FT409" s="28"/>
      <c r="FU409" s="28"/>
      <c r="FV409" s="28"/>
      <c r="FW409" s="28"/>
      <c r="FX409" s="28"/>
      <c r="FY409" s="28"/>
      <c r="FZ409" s="28"/>
      <c r="GA409" s="28"/>
      <c r="GB409" s="28"/>
      <c r="GC409" s="28"/>
      <c r="GD409" s="28"/>
      <c r="GE409" s="28"/>
      <c r="GF409" s="28"/>
      <c r="GG409" s="28"/>
      <c r="GH409" s="28"/>
      <c r="GI409" s="28"/>
      <c r="GJ409" s="28"/>
      <c r="GK409" s="28"/>
      <c r="GL409" s="28"/>
      <c r="GM409" s="28"/>
      <c r="GN409" s="28"/>
      <c r="GO409" s="28"/>
      <c r="GP409" s="28"/>
      <c r="GQ409" s="28"/>
      <c r="GR409" s="28"/>
      <c r="GS409" s="28"/>
      <c r="GT409" s="28"/>
      <c r="GU409" s="28"/>
      <c r="GV409" s="28"/>
      <c r="GW409" s="28"/>
      <c r="GX409" s="28"/>
      <c r="GY409" s="28"/>
      <c r="GZ409" s="28"/>
      <c r="HA409" s="28"/>
      <c r="HB409" s="28"/>
      <c r="HC409" s="28"/>
      <c r="HD409" s="28"/>
      <c r="HE409" s="28"/>
      <c r="HF409" s="28"/>
      <c r="HG409" s="28"/>
      <c r="HH409" s="28"/>
      <c r="HI409" s="28"/>
      <c r="HJ409" s="28"/>
      <c r="HK409" s="28"/>
      <c r="HL409" s="28"/>
      <c r="HM409" s="28"/>
      <c r="HN409" s="28"/>
      <c r="HO409" s="28"/>
      <c r="HP409" s="28"/>
      <c r="HQ409" s="28"/>
      <c r="HR409" s="28"/>
      <c r="HS409" s="28"/>
      <c r="HT409" s="28"/>
      <c r="HU409" s="28"/>
      <c r="HV409" s="28"/>
      <c r="HW409" s="28"/>
      <c r="HX409" s="28"/>
      <c r="HY409" s="28"/>
      <c r="HZ409" s="28"/>
      <c r="IA409" s="28"/>
      <c r="IB409" s="28"/>
      <c r="IC409" s="28"/>
      <c r="ID409" s="28"/>
      <c r="IE409" s="28"/>
      <c r="IF409" s="28"/>
      <c r="IG409" s="28"/>
      <c r="IH409" s="28"/>
      <c r="II409" s="28"/>
      <c r="IJ409" s="28"/>
      <c r="IK409" s="28"/>
      <c r="IL409" s="28"/>
      <c r="IM409" s="28"/>
      <c r="IN409" s="28"/>
      <c r="IO409" s="28"/>
      <c r="IP409" s="28"/>
      <c r="IQ409" s="28"/>
      <c r="IR409" s="28"/>
      <c r="IS409" s="28"/>
      <c r="IT409" s="28"/>
      <c r="IU409" s="28"/>
      <c r="IV409" s="28"/>
      <c r="IW409" s="28"/>
    </row>
    <row r="410" customFormat="false" ht="15" hidden="false" customHeight="false" outlineLevel="0" collapsed="false">
      <c r="A410" s="28"/>
      <c r="B410" s="188"/>
      <c r="C410" s="183" t="s">
        <v>250</v>
      </c>
      <c r="D410" s="134"/>
      <c r="E410" s="134"/>
      <c r="F410" s="28" t="n">
        <f aca="false">+F368</f>
        <v>16667</v>
      </c>
      <c r="G410" s="28" t="n">
        <f aca="false">+G368+F410</f>
        <v>33334</v>
      </c>
      <c r="H410" s="28" t="n">
        <f aca="false">+H368+G410</f>
        <v>50001</v>
      </c>
      <c r="I410" s="28" t="n">
        <f aca="false">+I368+H410</f>
        <v>66668</v>
      </c>
      <c r="J410" s="28" t="n">
        <f aca="false">+J368+I410</f>
        <v>84043</v>
      </c>
      <c r="K410" s="28" t="n">
        <f aca="false">+K368+J410</f>
        <v>101418</v>
      </c>
      <c r="L410" s="28" t="n">
        <f aca="false">+L368+K410</f>
        <v>118793</v>
      </c>
      <c r="M410" s="28" t="n">
        <f aca="false">+M368+L410</f>
        <v>136168</v>
      </c>
      <c r="N410" s="28" t="n">
        <f aca="false">+N368+M410</f>
        <v>153543</v>
      </c>
      <c r="O410" s="28" t="n">
        <f aca="false">+O368+N410</f>
        <v>170918</v>
      </c>
      <c r="P410" s="28" t="n">
        <f aca="false">+P368+O410</f>
        <v>188293</v>
      </c>
      <c r="Q410" s="28" t="n">
        <f aca="false">+Q368+P410</f>
        <v>205668</v>
      </c>
      <c r="R410" s="135"/>
      <c r="S410" s="135"/>
      <c r="T410" s="135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  <c r="BL410" s="28"/>
      <c r="BM410" s="28"/>
      <c r="BN410" s="28"/>
      <c r="BO410" s="28"/>
      <c r="BP410" s="28"/>
      <c r="BQ410" s="28"/>
      <c r="BR410" s="28"/>
      <c r="BS410" s="28"/>
      <c r="BT410" s="28"/>
      <c r="BU410" s="28"/>
      <c r="BV410" s="28"/>
      <c r="BW410" s="28"/>
      <c r="BX410" s="28"/>
      <c r="BY410" s="28"/>
      <c r="BZ410" s="28"/>
      <c r="CA410" s="28"/>
      <c r="CB410" s="28"/>
      <c r="CC410" s="28"/>
      <c r="CD410" s="28"/>
      <c r="CE410" s="28"/>
      <c r="CF410" s="28"/>
      <c r="CG410" s="28"/>
      <c r="CH410" s="28"/>
      <c r="CI410" s="28"/>
      <c r="CJ410" s="28"/>
      <c r="CK410" s="28"/>
      <c r="CL410" s="28"/>
      <c r="CM410" s="28"/>
      <c r="CN410" s="28"/>
      <c r="CO410" s="28"/>
      <c r="CP410" s="28"/>
      <c r="CQ410" s="28"/>
      <c r="CR410" s="28"/>
      <c r="CS410" s="28"/>
      <c r="CT410" s="28"/>
      <c r="CU410" s="28"/>
      <c r="CV410" s="28"/>
      <c r="CW410" s="28"/>
      <c r="CX410" s="28"/>
      <c r="CY410" s="28"/>
      <c r="CZ410" s="28"/>
      <c r="DA410" s="28"/>
      <c r="DB410" s="28"/>
      <c r="DC410" s="28"/>
      <c r="DD410" s="28"/>
      <c r="DE410" s="28"/>
      <c r="DF410" s="28"/>
      <c r="DG410" s="28"/>
      <c r="DH410" s="28"/>
      <c r="DI410" s="28"/>
      <c r="DJ410" s="28"/>
      <c r="DK410" s="28"/>
      <c r="DL410" s="28"/>
      <c r="DM410" s="28"/>
      <c r="DN410" s="28"/>
      <c r="DO410" s="28"/>
      <c r="DP410" s="28"/>
      <c r="DQ410" s="28"/>
      <c r="DR410" s="28"/>
      <c r="DS410" s="28"/>
      <c r="DT410" s="28"/>
      <c r="DU410" s="28"/>
      <c r="DV410" s="28"/>
      <c r="DW410" s="28"/>
      <c r="DX410" s="28"/>
      <c r="DY410" s="28"/>
      <c r="DZ410" s="28"/>
      <c r="EA410" s="28"/>
      <c r="EB410" s="28"/>
      <c r="EC410" s="28"/>
      <c r="ED410" s="28"/>
      <c r="EE410" s="28"/>
      <c r="EF410" s="28"/>
      <c r="EG410" s="28"/>
      <c r="EH410" s="28"/>
      <c r="EI410" s="28"/>
      <c r="EJ410" s="28"/>
      <c r="EK410" s="28"/>
      <c r="EL410" s="28"/>
      <c r="EM410" s="28"/>
      <c r="EN410" s="28"/>
      <c r="EO410" s="28"/>
      <c r="EP410" s="28"/>
      <c r="EQ410" s="28"/>
      <c r="ER410" s="28"/>
      <c r="ES410" s="28"/>
      <c r="ET410" s="28"/>
      <c r="EU410" s="28"/>
      <c r="EV410" s="28"/>
      <c r="EW410" s="28"/>
      <c r="EX410" s="28"/>
      <c r="EY410" s="28"/>
      <c r="EZ410" s="28"/>
      <c r="FA410" s="28"/>
      <c r="FB410" s="28"/>
      <c r="FC410" s="28"/>
      <c r="FD410" s="28"/>
      <c r="FE410" s="28"/>
      <c r="FF410" s="28"/>
      <c r="FG410" s="28"/>
      <c r="FH410" s="28"/>
      <c r="FI410" s="28"/>
      <c r="FJ410" s="28"/>
      <c r="FK410" s="28"/>
      <c r="FL410" s="28"/>
      <c r="FM410" s="28"/>
      <c r="FN410" s="28"/>
      <c r="FO410" s="28"/>
      <c r="FP410" s="28"/>
      <c r="FQ410" s="28"/>
      <c r="FR410" s="28"/>
      <c r="FS410" s="28"/>
      <c r="FT410" s="28"/>
      <c r="FU410" s="28"/>
      <c r="FV410" s="28"/>
      <c r="FW410" s="28"/>
      <c r="FX410" s="28"/>
      <c r="FY410" s="28"/>
      <c r="FZ410" s="28"/>
      <c r="GA410" s="28"/>
      <c r="GB410" s="28"/>
      <c r="GC410" s="28"/>
      <c r="GD410" s="28"/>
      <c r="GE410" s="28"/>
      <c r="GF410" s="28"/>
      <c r="GG410" s="28"/>
      <c r="GH410" s="28"/>
      <c r="GI410" s="28"/>
      <c r="GJ410" s="28"/>
      <c r="GK410" s="28"/>
      <c r="GL410" s="28"/>
      <c r="GM410" s="28"/>
      <c r="GN410" s="28"/>
      <c r="GO410" s="28"/>
      <c r="GP410" s="28"/>
      <c r="GQ410" s="28"/>
      <c r="GR410" s="28"/>
      <c r="GS410" s="28"/>
      <c r="GT410" s="28"/>
      <c r="GU410" s="28"/>
      <c r="GV410" s="28"/>
      <c r="GW410" s="28"/>
      <c r="GX410" s="28"/>
      <c r="GY410" s="28"/>
      <c r="GZ410" s="28"/>
      <c r="HA410" s="28"/>
      <c r="HB410" s="28"/>
      <c r="HC410" s="28"/>
      <c r="HD410" s="28"/>
      <c r="HE410" s="28"/>
      <c r="HF410" s="28"/>
      <c r="HG410" s="28"/>
      <c r="HH410" s="28"/>
      <c r="HI410" s="28"/>
      <c r="HJ410" s="28"/>
      <c r="HK410" s="28"/>
      <c r="HL410" s="28"/>
      <c r="HM410" s="28"/>
      <c r="HN410" s="28"/>
      <c r="HO410" s="28"/>
      <c r="HP410" s="28"/>
      <c r="HQ410" s="28"/>
      <c r="HR410" s="28"/>
      <c r="HS410" s="28"/>
      <c r="HT410" s="28"/>
      <c r="HU410" s="28"/>
      <c r="HV410" s="28"/>
      <c r="HW410" s="28"/>
      <c r="HX410" s="28"/>
      <c r="HY410" s="28"/>
      <c r="HZ410" s="28"/>
      <c r="IA410" s="28"/>
      <c r="IB410" s="28"/>
      <c r="IC410" s="28"/>
      <c r="ID410" s="28"/>
      <c r="IE410" s="28"/>
      <c r="IF410" s="28"/>
      <c r="IG410" s="28"/>
      <c r="IH410" s="28"/>
      <c r="II410" s="28"/>
      <c r="IJ410" s="28"/>
      <c r="IK410" s="28"/>
      <c r="IL410" s="28"/>
      <c r="IM410" s="28"/>
      <c r="IN410" s="28"/>
      <c r="IO410" s="28"/>
      <c r="IP410" s="28"/>
      <c r="IQ410" s="28"/>
      <c r="IR410" s="28"/>
      <c r="IS410" s="28"/>
      <c r="IT410" s="28"/>
      <c r="IU410" s="28"/>
      <c r="IV410" s="28"/>
      <c r="IW410" s="28"/>
    </row>
    <row r="411" customFormat="false" ht="15" hidden="false" customHeight="false" outlineLevel="0" collapsed="false">
      <c r="A411" s="28"/>
      <c r="B411" s="188"/>
      <c r="C411" s="183" t="s">
        <v>251</v>
      </c>
      <c r="D411" s="134"/>
      <c r="E411" s="134"/>
      <c r="F411" s="28" t="n">
        <f aca="false">+F369</f>
        <v>11685</v>
      </c>
      <c r="G411" s="28" t="n">
        <f aca="false">+G369+F411</f>
        <v>23370</v>
      </c>
      <c r="H411" s="28" t="n">
        <f aca="false">+H369+G411</f>
        <v>35055</v>
      </c>
      <c r="I411" s="28" t="n">
        <f aca="false">+I369+H411</f>
        <v>46740</v>
      </c>
      <c r="J411" s="28" t="n">
        <f aca="false">+J369+I411</f>
        <v>58922</v>
      </c>
      <c r="K411" s="28" t="n">
        <f aca="false">+K369+J411</f>
        <v>71104</v>
      </c>
      <c r="L411" s="28" t="n">
        <f aca="false">+L369+K411</f>
        <v>83286</v>
      </c>
      <c r="M411" s="28" t="n">
        <f aca="false">+M369+L411</f>
        <v>95468</v>
      </c>
      <c r="N411" s="28" t="n">
        <f aca="false">+N369+M411</f>
        <v>107650</v>
      </c>
      <c r="O411" s="28" t="n">
        <f aca="false">+O369+N411</f>
        <v>119832</v>
      </c>
      <c r="P411" s="28" t="n">
        <f aca="false">+P369+O411</f>
        <v>132014</v>
      </c>
      <c r="Q411" s="28" t="n">
        <f aca="false">+Q369+P411</f>
        <v>144196</v>
      </c>
      <c r="R411" s="135"/>
      <c r="S411" s="135"/>
      <c r="T411" s="135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  <c r="BL411" s="28"/>
      <c r="BM411" s="28"/>
      <c r="BN411" s="28"/>
      <c r="BO411" s="28"/>
      <c r="BP411" s="28"/>
      <c r="BQ411" s="28"/>
      <c r="BR411" s="28"/>
      <c r="BS411" s="28"/>
      <c r="BT411" s="28"/>
      <c r="BU411" s="28"/>
      <c r="BV411" s="28"/>
      <c r="BW411" s="28"/>
      <c r="BX411" s="28"/>
      <c r="BY411" s="28"/>
      <c r="BZ411" s="28"/>
      <c r="CA411" s="28"/>
      <c r="CB411" s="28"/>
      <c r="CC411" s="28"/>
      <c r="CD411" s="28"/>
      <c r="CE411" s="28"/>
      <c r="CF411" s="28"/>
      <c r="CG411" s="28"/>
      <c r="CH411" s="28"/>
      <c r="CI411" s="28"/>
      <c r="CJ411" s="28"/>
      <c r="CK411" s="28"/>
      <c r="CL411" s="28"/>
      <c r="CM411" s="28"/>
      <c r="CN411" s="28"/>
      <c r="CO411" s="28"/>
      <c r="CP411" s="28"/>
      <c r="CQ411" s="28"/>
      <c r="CR411" s="28"/>
      <c r="CS411" s="28"/>
      <c r="CT411" s="28"/>
      <c r="CU411" s="28"/>
      <c r="CV411" s="28"/>
      <c r="CW411" s="28"/>
      <c r="CX411" s="28"/>
      <c r="CY411" s="28"/>
      <c r="CZ411" s="28"/>
      <c r="DA411" s="28"/>
      <c r="DB411" s="28"/>
      <c r="DC411" s="28"/>
      <c r="DD411" s="28"/>
      <c r="DE411" s="28"/>
      <c r="DF411" s="28"/>
      <c r="DG411" s="28"/>
      <c r="DH411" s="28"/>
      <c r="DI411" s="28"/>
      <c r="DJ411" s="28"/>
      <c r="DK411" s="28"/>
      <c r="DL411" s="28"/>
      <c r="DM411" s="28"/>
      <c r="DN411" s="28"/>
      <c r="DO411" s="28"/>
      <c r="DP411" s="28"/>
      <c r="DQ411" s="28"/>
      <c r="DR411" s="28"/>
      <c r="DS411" s="28"/>
      <c r="DT411" s="28"/>
      <c r="DU411" s="28"/>
      <c r="DV411" s="28"/>
      <c r="DW411" s="28"/>
      <c r="DX411" s="28"/>
      <c r="DY411" s="28"/>
      <c r="DZ411" s="28"/>
      <c r="EA411" s="28"/>
      <c r="EB411" s="28"/>
      <c r="EC411" s="28"/>
      <c r="ED411" s="28"/>
      <c r="EE411" s="28"/>
      <c r="EF411" s="28"/>
      <c r="EG411" s="28"/>
      <c r="EH411" s="28"/>
      <c r="EI411" s="28"/>
      <c r="EJ411" s="28"/>
      <c r="EK411" s="28"/>
      <c r="EL411" s="28"/>
      <c r="EM411" s="28"/>
      <c r="EN411" s="28"/>
      <c r="EO411" s="28"/>
      <c r="EP411" s="28"/>
      <c r="EQ411" s="28"/>
      <c r="ER411" s="28"/>
      <c r="ES411" s="28"/>
      <c r="ET411" s="28"/>
      <c r="EU411" s="28"/>
      <c r="EV411" s="28"/>
      <c r="EW411" s="28"/>
      <c r="EX411" s="28"/>
      <c r="EY411" s="28"/>
      <c r="EZ411" s="28"/>
      <c r="FA411" s="28"/>
      <c r="FB411" s="28"/>
      <c r="FC411" s="28"/>
      <c r="FD411" s="28"/>
      <c r="FE411" s="28"/>
      <c r="FF411" s="28"/>
      <c r="FG411" s="28"/>
      <c r="FH411" s="28"/>
      <c r="FI411" s="28"/>
      <c r="FJ411" s="28"/>
      <c r="FK411" s="28"/>
      <c r="FL411" s="28"/>
      <c r="FM411" s="28"/>
      <c r="FN411" s="28"/>
      <c r="FO411" s="28"/>
      <c r="FP411" s="28"/>
      <c r="FQ411" s="28"/>
      <c r="FR411" s="28"/>
      <c r="FS411" s="28"/>
      <c r="FT411" s="28"/>
      <c r="FU411" s="28"/>
      <c r="FV411" s="28"/>
      <c r="FW411" s="28"/>
      <c r="FX411" s="28"/>
      <c r="FY411" s="28"/>
      <c r="FZ411" s="28"/>
      <c r="GA411" s="28"/>
      <c r="GB411" s="28"/>
      <c r="GC411" s="28"/>
      <c r="GD411" s="28"/>
      <c r="GE411" s="28"/>
      <c r="GF411" s="28"/>
      <c r="GG411" s="28"/>
      <c r="GH411" s="28"/>
      <c r="GI411" s="28"/>
      <c r="GJ411" s="28"/>
      <c r="GK411" s="28"/>
      <c r="GL411" s="28"/>
      <c r="GM411" s="28"/>
      <c r="GN411" s="28"/>
      <c r="GO411" s="28"/>
      <c r="GP411" s="28"/>
      <c r="GQ411" s="28"/>
      <c r="GR411" s="28"/>
      <c r="GS411" s="28"/>
      <c r="GT411" s="28"/>
      <c r="GU411" s="28"/>
      <c r="GV411" s="28"/>
      <c r="GW411" s="28"/>
      <c r="GX411" s="28"/>
      <c r="GY411" s="28"/>
      <c r="GZ411" s="28"/>
      <c r="HA411" s="28"/>
      <c r="HB411" s="28"/>
      <c r="HC411" s="28"/>
      <c r="HD411" s="28"/>
      <c r="HE411" s="28"/>
      <c r="HF411" s="28"/>
      <c r="HG411" s="28"/>
      <c r="HH411" s="28"/>
      <c r="HI411" s="28"/>
      <c r="HJ411" s="28"/>
      <c r="HK411" s="28"/>
      <c r="HL411" s="28"/>
      <c r="HM411" s="28"/>
      <c r="HN411" s="28"/>
      <c r="HO411" s="28"/>
      <c r="HP411" s="28"/>
      <c r="HQ411" s="28"/>
      <c r="HR411" s="28"/>
      <c r="HS411" s="28"/>
      <c r="HT411" s="28"/>
      <c r="HU411" s="28"/>
      <c r="HV411" s="28"/>
      <c r="HW411" s="28"/>
      <c r="HX411" s="28"/>
      <c r="HY411" s="28"/>
      <c r="HZ411" s="28"/>
      <c r="IA411" s="28"/>
      <c r="IB411" s="28"/>
      <c r="IC411" s="28"/>
      <c r="ID411" s="28"/>
      <c r="IE411" s="28"/>
      <c r="IF411" s="28"/>
      <c r="IG411" s="28"/>
      <c r="IH411" s="28"/>
      <c r="II411" s="28"/>
      <c r="IJ411" s="28"/>
      <c r="IK411" s="28"/>
      <c r="IL411" s="28"/>
      <c r="IM411" s="28"/>
      <c r="IN411" s="28"/>
      <c r="IO411" s="28"/>
      <c r="IP411" s="28"/>
      <c r="IQ411" s="28"/>
      <c r="IR411" s="28"/>
      <c r="IS411" s="28"/>
      <c r="IT411" s="28"/>
      <c r="IU411" s="28"/>
      <c r="IV411" s="28"/>
      <c r="IW411" s="28"/>
    </row>
    <row r="412" customFormat="false" ht="15" hidden="false" customHeight="false" outlineLevel="0" collapsed="false">
      <c r="A412" s="28"/>
      <c r="B412" s="188"/>
      <c r="C412" s="183" t="s">
        <v>252</v>
      </c>
      <c r="D412" s="134"/>
      <c r="E412" s="134"/>
      <c r="F412" s="28" t="n">
        <f aca="false">+F370</f>
        <v>11685</v>
      </c>
      <c r="G412" s="28" t="n">
        <f aca="false">+G370+F412</f>
        <v>23370</v>
      </c>
      <c r="H412" s="28" t="n">
        <f aca="false">+H370+G412</f>
        <v>35055</v>
      </c>
      <c r="I412" s="28" t="n">
        <f aca="false">+I370+H412</f>
        <v>46740</v>
      </c>
      <c r="J412" s="28" t="n">
        <f aca="false">+J370+I412</f>
        <v>58922</v>
      </c>
      <c r="K412" s="28" t="n">
        <f aca="false">+K370+J412</f>
        <v>71104</v>
      </c>
      <c r="L412" s="28" t="n">
        <f aca="false">+L370+K412</f>
        <v>83286</v>
      </c>
      <c r="M412" s="28" t="n">
        <f aca="false">+M370+L412</f>
        <v>95468</v>
      </c>
      <c r="N412" s="28" t="n">
        <f aca="false">+N370+M412</f>
        <v>107650</v>
      </c>
      <c r="O412" s="28" t="n">
        <f aca="false">+O370+N412</f>
        <v>119832</v>
      </c>
      <c r="P412" s="28" t="n">
        <f aca="false">+P370+O412</f>
        <v>132014</v>
      </c>
      <c r="Q412" s="28" t="n">
        <f aca="false">+Q370+P412</f>
        <v>144196</v>
      </c>
      <c r="R412" s="135"/>
      <c r="S412" s="135"/>
      <c r="T412" s="135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  <c r="BL412" s="28"/>
      <c r="BM412" s="28"/>
      <c r="BN412" s="28"/>
      <c r="BO412" s="28"/>
      <c r="BP412" s="28"/>
      <c r="BQ412" s="28"/>
      <c r="BR412" s="28"/>
      <c r="BS412" s="28"/>
      <c r="BT412" s="28"/>
      <c r="BU412" s="28"/>
      <c r="BV412" s="28"/>
      <c r="BW412" s="28"/>
      <c r="BX412" s="28"/>
      <c r="BY412" s="28"/>
      <c r="BZ412" s="28"/>
      <c r="CA412" s="28"/>
      <c r="CB412" s="28"/>
      <c r="CC412" s="28"/>
      <c r="CD412" s="28"/>
      <c r="CE412" s="28"/>
      <c r="CF412" s="28"/>
      <c r="CG412" s="28"/>
      <c r="CH412" s="28"/>
      <c r="CI412" s="28"/>
      <c r="CJ412" s="28"/>
      <c r="CK412" s="28"/>
      <c r="CL412" s="28"/>
      <c r="CM412" s="28"/>
      <c r="CN412" s="28"/>
      <c r="CO412" s="28"/>
      <c r="CP412" s="28"/>
      <c r="CQ412" s="28"/>
      <c r="CR412" s="28"/>
      <c r="CS412" s="28"/>
      <c r="CT412" s="28"/>
      <c r="CU412" s="28"/>
      <c r="CV412" s="28"/>
      <c r="CW412" s="28"/>
      <c r="CX412" s="28"/>
      <c r="CY412" s="28"/>
      <c r="CZ412" s="28"/>
      <c r="DA412" s="28"/>
      <c r="DB412" s="28"/>
      <c r="DC412" s="28"/>
      <c r="DD412" s="28"/>
      <c r="DE412" s="28"/>
      <c r="DF412" s="28"/>
      <c r="DG412" s="28"/>
      <c r="DH412" s="28"/>
      <c r="DI412" s="28"/>
      <c r="DJ412" s="28"/>
      <c r="DK412" s="28"/>
      <c r="DL412" s="28"/>
      <c r="DM412" s="28"/>
      <c r="DN412" s="28"/>
      <c r="DO412" s="28"/>
      <c r="DP412" s="28"/>
      <c r="DQ412" s="28"/>
      <c r="DR412" s="28"/>
      <c r="DS412" s="28"/>
      <c r="DT412" s="28"/>
      <c r="DU412" s="28"/>
      <c r="DV412" s="28"/>
      <c r="DW412" s="28"/>
      <c r="DX412" s="28"/>
      <c r="DY412" s="28"/>
      <c r="DZ412" s="28"/>
      <c r="EA412" s="28"/>
      <c r="EB412" s="28"/>
      <c r="EC412" s="28"/>
      <c r="ED412" s="28"/>
      <c r="EE412" s="28"/>
      <c r="EF412" s="28"/>
      <c r="EG412" s="28"/>
      <c r="EH412" s="28"/>
      <c r="EI412" s="28"/>
      <c r="EJ412" s="28"/>
      <c r="EK412" s="28"/>
      <c r="EL412" s="28"/>
      <c r="EM412" s="28"/>
      <c r="EN412" s="28"/>
      <c r="EO412" s="28"/>
      <c r="EP412" s="28"/>
      <c r="EQ412" s="28"/>
      <c r="ER412" s="28"/>
      <c r="ES412" s="28"/>
      <c r="ET412" s="28"/>
      <c r="EU412" s="28"/>
      <c r="EV412" s="28"/>
      <c r="EW412" s="28"/>
      <c r="EX412" s="28"/>
      <c r="EY412" s="28"/>
      <c r="EZ412" s="28"/>
      <c r="FA412" s="28"/>
      <c r="FB412" s="28"/>
      <c r="FC412" s="28"/>
      <c r="FD412" s="28"/>
      <c r="FE412" s="28"/>
      <c r="FF412" s="28"/>
      <c r="FG412" s="28"/>
      <c r="FH412" s="28"/>
      <c r="FI412" s="28"/>
      <c r="FJ412" s="28"/>
      <c r="FK412" s="28"/>
      <c r="FL412" s="28"/>
      <c r="FM412" s="28"/>
      <c r="FN412" s="28"/>
      <c r="FO412" s="28"/>
      <c r="FP412" s="28"/>
      <c r="FQ412" s="28"/>
      <c r="FR412" s="28"/>
      <c r="FS412" s="28"/>
      <c r="FT412" s="28"/>
      <c r="FU412" s="28"/>
      <c r="FV412" s="28"/>
      <c r="FW412" s="28"/>
      <c r="FX412" s="28"/>
      <c r="FY412" s="28"/>
      <c r="FZ412" s="28"/>
      <c r="GA412" s="28"/>
      <c r="GB412" s="28"/>
      <c r="GC412" s="28"/>
      <c r="GD412" s="28"/>
      <c r="GE412" s="28"/>
      <c r="GF412" s="28"/>
      <c r="GG412" s="28"/>
      <c r="GH412" s="28"/>
      <c r="GI412" s="28"/>
      <c r="GJ412" s="28"/>
      <c r="GK412" s="28"/>
      <c r="GL412" s="28"/>
      <c r="GM412" s="28"/>
      <c r="GN412" s="28"/>
      <c r="GO412" s="28"/>
      <c r="GP412" s="28"/>
      <c r="GQ412" s="28"/>
      <c r="GR412" s="28"/>
      <c r="GS412" s="28"/>
      <c r="GT412" s="28"/>
      <c r="GU412" s="28"/>
      <c r="GV412" s="28"/>
      <c r="GW412" s="28"/>
      <c r="GX412" s="28"/>
      <c r="GY412" s="28"/>
      <c r="GZ412" s="28"/>
      <c r="HA412" s="28"/>
      <c r="HB412" s="28"/>
      <c r="HC412" s="28"/>
      <c r="HD412" s="28"/>
      <c r="HE412" s="28"/>
      <c r="HF412" s="28"/>
      <c r="HG412" s="28"/>
      <c r="HH412" s="28"/>
      <c r="HI412" s="28"/>
      <c r="HJ412" s="28"/>
      <c r="HK412" s="28"/>
      <c r="HL412" s="28"/>
      <c r="HM412" s="28"/>
      <c r="HN412" s="28"/>
      <c r="HO412" s="28"/>
      <c r="HP412" s="28"/>
      <c r="HQ412" s="28"/>
      <c r="HR412" s="28"/>
      <c r="HS412" s="28"/>
      <c r="HT412" s="28"/>
      <c r="HU412" s="28"/>
      <c r="HV412" s="28"/>
      <c r="HW412" s="28"/>
      <c r="HX412" s="28"/>
      <c r="HY412" s="28"/>
      <c r="HZ412" s="28"/>
      <c r="IA412" s="28"/>
      <c r="IB412" s="28"/>
      <c r="IC412" s="28"/>
      <c r="ID412" s="28"/>
      <c r="IE412" s="28"/>
      <c r="IF412" s="28"/>
      <c r="IG412" s="28"/>
      <c r="IH412" s="28"/>
      <c r="II412" s="28"/>
      <c r="IJ412" s="28"/>
      <c r="IK412" s="28"/>
      <c r="IL412" s="28"/>
      <c r="IM412" s="28"/>
      <c r="IN412" s="28"/>
      <c r="IO412" s="28"/>
      <c r="IP412" s="28"/>
      <c r="IQ412" s="28"/>
      <c r="IR412" s="28"/>
      <c r="IS412" s="28"/>
      <c r="IT412" s="28"/>
      <c r="IU412" s="28"/>
      <c r="IV412" s="28"/>
      <c r="IW412" s="28"/>
    </row>
    <row r="413" customFormat="false" ht="15" hidden="false" customHeight="false" outlineLevel="0" collapsed="false">
      <c r="A413" s="28"/>
      <c r="B413" s="188"/>
      <c r="C413" s="183" t="s">
        <v>253</v>
      </c>
      <c r="D413" s="134"/>
      <c r="E413" s="134"/>
      <c r="F413" s="28" t="n">
        <f aca="false">+F371</f>
        <v>9279.25</v>
      </c>
      <c r="G413" s="28" t="n">
        <f aca="false">+G371+F413</f>
        <v>18558.5</v>
      </c>
      <c r="H413" s="28" t="n">
        <f aca="false">+H371+G413</f>
        <v>27837.75</v>
      </c>
      <c r="I413" s="28" t="n">
        <f aca="false">+I371+H413</f>
        <v>37117</v>
      </c>
      <c r="J413" s="28" t="n">
        <f aca="false">+J371+I413</f>
        <v>46791</v>
      </c>
      <c r="K413" s="28" t="n">
        <f aca="false">+K371+J413</f>
        <v>56465</v>
      </c>
      <c r="L413" s="28" t="n">
        <f aca="false">+L371+K413</f>
        <v>66139</v>
      </c>
      <c r="M413" s="28" t="n">
        <f aca="false">+M371+L413</f>
        <v>75813</v>
      </c>
      <c r="N413" s="28" t="n">
        <f aca="false">+N371+M413</f>
        <v>85487</v>
      </c>
      <c r="O413" s="28" t="n">
        <f aca="false">+O371+N413</f>
        <v>95161</v>
      </c>
      <c r="P413" s="28" t="n">
        <f aca="false">+P371+O413</f>
        <v>104835</v>
      </c>
      <c r="Q413" s="28" t="n">
        <f aca="false">+Q371+P413</f>
        <v>114509</v>
      </c>
      <c r="R413" s="135"/>
      <c r="S413" s="135"/>
      <c r="T413" s="135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  <c r="BL413" s="28"/>
      <c r="BM413" s="28"/>
      <c r="BN413" s="28"/>
      <c r="BO413" s="28"/>
      <c r="BP413" s="28"/>
      <c r="BQ413" s="28"/>
      <c r="BR413" s="28"/>
      <c r="BS413" s="28"/>
      <c r="BT413" s="28"/>
      <c r="BU413" s="28"/>
      <c r="BV413" s="28"/>
      <c r="BW413" s="28"/>
      <c r="BX413" s="28"/>
      <c r="BY413" s="28"/>
      <c r="BZ413" s="28"/>
      <c r="CA413" s="28"/>
      <c r="CB413" s="28"/>
      <c r="CC413" s="28"/>
      <c r="CD413" s="28"/>
      <c r="CE413" s="28"/>
      <c r="CF413" s="28"/>
      <c r="CG413" s="28"/>
      <c r="CH413" s="28"/>
      <c r="CI413" s="28"/>
      <c r="CJ413" s="28"/>
      <c r="CK413" s="28"/>
      <c r="CL413" s="28"/>
      <c r="CM413" s="28"/>
      <c r="CN413" s="28"/>
      <c r="CO413" s="28"/>
      <c r="CP413" s="28"/>
      <c r="CQ413" s="28"/>
      <c r="CR413" s="28"/>
      <c r="CS413" s="28"/>
      <c r="CT413" s="28"/>
      <c r="CU413" s="28"/>
      <c r="CV413" s="28"/>
      <c r="CW413" s="28"/>
      <c r="CX413" s="28"/>
      <c r="CY413" s="28"/>
      <c r="CZ413" s="28"/>
      <c r="DA413" s="28"/>
      <c r="DB413" s="28"/>
      <c r="DC413" s="28"/>
      <c r="DD413" s="28"/>
      <c r="DE413" s="28"/>
      <c r="DF413" s="28"/>
      <c r="DG413" s="28"/>
      <c r="DH413" s="28"/>
      <c r="DI413" s="28"/>
      <c r="DJ413" s="28"/>
      <c r="DK413" s="28"/>
      <c r="DL413" s="28"/>
      <c r="DM413" s="28"/>
      <c r="DN413" s="28"/>
      <c r="DO413" s="28"/>
      <c r="DP413" s="28"/>
      <c r="DQ413" s="28"/>
      <c r="DR413" s="28"/>
      <c r="DS413" s="28"/>
      <c r="DT413" s="28"/>
      <c r="DU413" s="28"/>
      <c r="DV413" s="28"/>
      <c r="DW413" s="28"/>
      <c r="DX413" s="28"/>
      <c r="DY413" s="28"/>
      <c r="DZ413" s="28"/>
      <c r="EA413" s="28"/>
      <c r="EB413" s="28"/>
      <c r="EC413" s="28"/>
      <c r="ED413" s="28"/>
      <c r="EE413" s="28"/>
      <c r="EF413" s="28"/>
      <c r="EG413" s="28"/>
      <c r="EH413" s="28"/>
      <c r="EI413" s="28"/>
      <c r="EJ413" s="28"/>
      <c r="EK413" s="28"/>
      <c r="EL413" s="28"/>
      <c r="EM413" s="28"/>
      <c r="EN413" s="28"/>
      <c r="EO413" s="28"/>
      <c r="EP413" s="28"/>
      <c r="EQ413" s="28"/>
      <c r="ER413" s="28"/>
      <c r="ES413" s="28"/>
      <c r="ET413" s="28"/>
      <c r="EU413" s="28"/>
      <c r="EV413" s="28"/>
      <c r="EW413" s="28"/>
      <c r="EX413" s="28"/>
      <c r="EY413" s="28"/>
      <c r="EZ413" s="28"/>
      <c r="FA413" s="28"/>
      <c r="FB413" s="28"/>
      <c r="FC413" s="28"/>
      <c r="FD413" s="28"/>
      <c r="FE413" s="28"/>
      <c r="FF413" s="28"/>
      <c r="FG413" s="28"/>
      <c r="FH413" s="28"/>
      <c r="FI413" s="28"/>
      <c r="FJ413" s="28"/>
      <c r="FK413" s="28"/>
      <c r="FL413" s="28"/>
      <c r="FM413" s="28"/>
      <c r="FN413" s="28"/>
      <c r="FO413" s="28"/>
      <c r="FP413" s="28"/>
      <c r="FQ413" s="28"/>
      <c r="FR413" s="28"/>
      <c r="FS413" s="28"/>
      <c r="FT413" s="28"/>
      <c r="FU413" s="28"/>
      <c r="FV413" s="28"/>
      <c r="FW413" s="28"/>
      <c r="FX413" s="28"/>
      <c r="FY413" s="28"/>
      <c r="FZ413" s="28"/>
      <c r="GA413" s="28"/>
      <c r="GB413" s="28"/>
      <c r="GC413" s="28"/>
      <c r="GD413" s="28"/>
      <c r="GE413" s="28"/>
      <c r="GF413" s="28"/>
      <c r="GG413" s="28"/>
      <c r="GH413" s="28"/>
      <c r="GI413" s="28"/>
      <c r="GJ413" s="28"/>
      <c r="GK413" s="28"/>
      <c r="GL413" s="28"/>
      <c r="GM413" s="28"/>
      <c r="GN413" s="28"/>
      <c r="GO413" s="28"/>
      <c r="GP413" s="28"/>
      <c r="GQ413" s="28"/>
      <c r="GR413" s="28"/>
      <c r="GS413" s="28"/>
      <c r="GT413" s="28"/>
      <c r="GU413" s="28"/>
      <c r="GV413" s="28"/>
      <c r="GW413" s="28"/>
      <c r="GX413" s="28"/>
      <c r="GY413" s="28"/>
      <c r="GZ413" s="28"/>
      <c r="HA413" s="28"/>
      <c r="HB413" s="28"/>
      <c r="HC413" s="28"/>
      <c r="HD413" s="28"/>
      <c r="HE413" s="28"/>
      <c r="HF413" s="28"/>
      <c r="HG413" s="28"/>
      <c r="HH413" s="28"/>
      <c r="HI413" s="28"/>
      <c r="HJ413" s="28"/>
      <c r="HK413" s="28"/>
      <c r="HL413" s="28"/>
      <c r="HM413" s="28"/>
      <c r="HN413" s="28"/>
      <c r="HO413" s="28"/>
      <c r="HP413" s="28"/>
      <c r="HQ413" s="28"/>
      <c r="HR413" s="28"/>
      <c r="HS413" s="28"/>
      <c r="HT413" s="28"/>
      <c r="HU413" s="28"/>
      <c r="HV413" s="28"/>
      <c r="HW413" s="28"/>
      <c r="HX413" s="28"/>
      <c r="HY413" s="28"/>
      <c r="HZ413" s="28"/>
      <c r="IA413" s="28"/>
      <c r="IB413" s="28"/>
      <c r="IC413" s="28"/>
      <c r="ID413" s="28"/>
      <c r="IE413" s="28"/>
      <c r="IF413" s="28"/>
      <c r="IG413" s="28"/>
      <c r="IH413" s="28"/>
      <c r="II413" s="28"/>
      <c r="IJ413" s="28"/>
      <c r="IK413" s="28"/>
      <c r="IL413" s="28"/>
      <c r="IM413" s="28"/>
      <c r="IN413" s="28"/>
      <c r="IO413" s="28"/>
      <c r="IP413" s="28"/>
      <c r="IQ413" s="28"/>
      <c r="IR413" s="28"/>
      <c r="IS413" s="28"/>
      <c r="IT413" s="28"/>
      <c r="IU413" s="28"/>
      <c r="IV413" s="28"/>
      <c r="IW413" s="28"/>
    </row>
    <row r="414" customFormat="false" ht="15" hidden="false" customHeight="false" outlineLevel="0" collapsed="false">
      <c r="A414" s="28"/>
      <c r="B414" s="188"/>
      <c r="C414" s="183" t="s">
        <v>254</v>
      </c>
      <c r="D414" s="134"/>
      <c r="E414" s="134"/>
      <c r="F414" s="28" t="n">
        <f aca="false">+F372</f>
        <v>9279.25</v>
      </c>
      <c r="G414" s="28" t="n">
        <f aca="false">+G372+F414</f>
        <v>18558.5</v>
      </c>
      <c r="H414" s="28" t="n">
        <f aca="false">+H372+G414</f>
        <v>27837.75</v>
      </c>
      <c r="I414" s="28" t="n">
        <f aca="false">+I372+H414</f>
        <v>37117</v>
      </c>
      <c r="J414" s="28" t="n">
        <f aca="false">+J372+I414</f>
        <v>46791</v>
      </c>
      <c r="K414" s="28" t="n">
        <f aca="false">+K372+J414</f>
        <v>56465</v>
      </c>
      <c r="L414" s="28" t="n">
        <f aca="false">+L372+K414</f>
        <v>66139</v>
      </c>
      <c r="M414" s="28" t="n">
        <f aca="false">+M372+L414</f>
        <v>75813</v>
      </c>
      <c r="N414" s="28" t="n">
        <f aca="false">+N372+M414</f>
        <v>85487</v>
      </c>
      <c r="O414" s="28" t="n">
        <f aca="false">+O372+N414</f>
        <v>95161</v>
      </c>
      <c r="P414" s="28" t="n">
        <f aca="false">+P372+O414</f>
        <v>104835</v>
      </c>
      <c r="Q414" s="28" t="n">
        <f aca="false">+Q372+P414</f>
        <v>114509</v>
      </c>
      <c r="R414" s="135"/>
      <c r="S414" s="135"/>
      <c r="T414" s="135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  <c r="BL414" s="28"/>
      <c r="BM414" s="28"/>
      <c r="BN414" s="28"/>
      <c r="BO414" s="28"/>
      <c r="BP414" s="28"/>
      <c r="BQ414" s="28"/>
      <c r="BR414" s="28"/>
      <c r="BS414" s="28"/>
      <c r="BT414" s="28"/>
      <c r="BU414" s="28"/>
      <c r="BV414" s="28"/>
      <c r="BW414" s="28"/>
      <c r="BX414" s="28"/>
      <c r="BY414" s="28"/>
      <c r="BZ414" s="28"/>
      <c r="CA414" s="28"/>
      <c r="CB414" s="28"/>
      <c r="CC414" s="28"/>
      <c r="CD414" s="28"/>
      <c r="CE414" s="28"/>
      <c r="CF414" s="28"/>
      <c r="CG414" s="28"/>
      <c r="CH414" s="28"/>
      <c r="CI414" s="28"/>
      <c r="CJ414" s="28"/>
      <c r="CK414" s="28"/>
      <c r="CL414" s="28"/>
      <c r="CM414" s="28"/>
      <c r="CN414" s="28"/>
      <c r="CO414" s="28"/>
      <c r="CP414" s="28"/>
      <c r="CQ414" s="28"/>
      <c r="CR414" s="28"/>
      <c r="CS414" s="28"/>
      <c r="CT414" s="28"/>
      <c r="CU414" s="28"/>
      <c r="CV414" s="28"/>
      <c r="CW414" s="28"/>
      <c r="CX414" s="28"/>
      <c r="CY414" s="28"/>
      <c r="CZ414" s="28"/>
      <c r="DA414" s="28"/>
      <c r="DB414" s="28"/>
      <c r="DC414" s="28"/>
      <c r="DD414" s="28"/>
      <c r="DE414" s="28"/>
      <c r="DF414" s="28"/>
      <c r="DG414" s="28"/>
      <c r="DH414" s="28"/>
      <c r="DI414" s="28"/>
      <c r="DJ414" s="28"/>
      <c r="DK414" s="28"/>
      <c r="DL414" s="28"/>
      <c r="DM414" s="28"/>
      <c r="DN414" s="28"/>
      <c r="DO414" s="28"/>
      <c r="DP414" s="28"/>
      <c r="DQ414" s="28"/>
      <c r="DR414" s="28"/>
      <c r="DS414" s="28"/>
      <c r="DT414" s="28"/>
      <c r="DU414" s="28"/>
      <c r="DV414" s="28"/>
      <c r="DW414" s="28"/>
      <c r="DX414" s="28"/>
      <c r="DY414" s="28"/>
      <c r="DZ414" s="28"/>
      <c r="EA414" s="28"/>
      <c r="EB414" s="28"/>
      <c r="EC414" s="28"/>
      <c r="ED414" s="28"/>
      <c r="EE414" s="28"/>
      <c r="EF414" s="28"/>
      <c r="EG414" s="28"/>
      <c r="EH414" s="28"/>
      <c r="EI414" s="28"/>
      <c r="EJ414" s="28"/>
      <c r="EK414" s="28"/>
      <c r="EL414" s="28"/>
      <c r="EM414" s="28"/>
      <c r="EN414" s="28"/>
      <c r="EO414" s="28"/>
      <c r="EP414" s="28"/>
      <c r="EQ414" s="28"/>
      <c r="ER414" s="28"/>
      <c r="ES414" s="28"/>
      <c r="ET414" s="28"/>
      <c r="EU414" s="28"/>
      <c r="EV414" s="28"/>
      <c r="EW414" s="28"/>
      <c r="EX414" s="28"/>
      <c r="EY414" s="28"/>
      <c r="EZ414" s="28"/>
      <c r="FA414" s="28"/>
      <c r="FB414" s="28"/>
      <c r="FC414" s="28"/>
      <c r="FD414" s="28"/>
      <c r="FE414" s="28"/>
      <c r="FF414" s="28"/>
      <c r="FG414" s="28"/>
      <c r="FH414" s="28"/>
      <c r="FI414" s="28"/>
      <c r="FJ414" s="28"/>
      <c r="FK414" s="28"/>
      <c r="FL414" s="28"/>
      <c r="FM414" s="28"/>
      <c r="FN414" s="28"/>
      <c r="FO414" s="28"/>
      <c r="FP414" s="28"/>
      <c r="FQ414" s="28"/>
      <c r="FR414" s="28"/>
      <c r="FS414" s="28"/>
      <c r="FT414" s="28"/>
      <c r="FU414" s="28"/>
      <c r="FV414" s="28"/>
      <c r="FW414" s="28"/>
      <c r="FX414" s="28"/>
      <c r="FY414" s="28"/>
      <c r="FZ414" s="28"/>
      <c r="GA414" s="28"/>
      <c r="GB414" s="28"/>
      <c r="GC414" s="28"/>
      <c r="GD414" s="28"/>
      <c r="GE414" s="28"/>
      <c r="GF414" s="28"/>
      <c r="GG414" s="28"/>
      <c r="GH414" s="28"/>
      <c r="GI414" s="28"/>
      <c r="GJ414" s="28"/>
      <c r="GK414" s="28"/>
      <c r="GL414" s="28"/>
      <c r="GM414" s="28"/>
      <c r="GN414" s="28"/>
      <c r="GO414" s="28"/>
      <c r="GP414" s="28"/>
      <c r="GQ414" s="28"/>
      <c r="GR414" s="28"/>
      <c r="GS414" s="28"/>
      <c r="GT414" s="28"/>
      <c r="GU414" s="28"/>
      <c r="GV414" s="28"/>
      <c r="GW414" s="28"/>
      <c r="GX414" s="28"/>
      <c r="GY414" s="28"/>
      <c r="GZ414" s="28"/>
      <c r="HA414" s="28"/>
      <c r="HB414" s="28"/>
      <c r="HC414" s="28"/>
      <c r="HD414" s="28"/>
      <c r="HE414" s="28"/>
      <c r="HF414" s="28"/>
      <c r="HG414" s="28"/>
      <c r="HH414" s="28"/>
      <c r="HI414" s="28"/>
      <c r="HJ414" s="28"/>
      <c r="HK414" s="28"/>
      <c r="HL414" s="28"/>
      <c r="HM414" s="28"/>
      <c r="HN414" s="28"/>
      <c r="HO414" s="28"/>
      <c r="HP414" s="28"/>
      <c r="HQ414" s="28"/>
      <c r="HR414" s="28"/>
      <c r="HS414" s="28"/>
      <c r="HT414" s="28"/>
      <c r="HU414" s="28"/>
      <c r="HV414" s="28"/>
      <c r="HW414" s="28"/>
      <c r="HX414" s="28"/>
      <c r="HY414" s="28"/>
      <c r="HZ414" s="28"/>
      <c r="IA414" s="28"/>
      <c r="IB414" s="28"/>
      <c r="IC414" s="28"/>
      <c r="ID414" s="28"/>
      <c r="IE414" s="28"/>
      <c r="IF414" s="28"/>
      <c r="IG414" s="28"/>
      <c r="IH414" s="28"/>
      <c r="II414" s="28"/>
      <c r="IJ414" s="28"/>
      <c r="IK414" s="28"/>
      <c r="IL414" s="28"/>
      <c r="IM414" s="28"/>
      <c r="IN414" s="28"/>
      <c r="IO414" s="28"/>
      <c r="IP414" s="28"/>
      <c r="IQ414" s="28"/>
      <c r="IR414" s="28"/>
      <c r="IS414" s="28"/>
      <c r="IT414" s="28"/>
      <c r="IU414" s="28"/>
      <c r="IV414" s="28"/>
      <c r="IW414" s="28"/>
    </row>
    <row r="415" customFormat="false" ht="15" hidden="false" customHeight="false" outlineLevel="0" collapsed="false">
      <c r="A415" s="28"/>
      <c r="B415" s="188"/>
      <c r="C415" s="183" t="s">
        <v>255</v>
      </c>
      <c r="D415" s="134"/>
      <c r="E415" s="134"/>
      <c r="F415" s="28" t="n">
        <f aca="false">+F373</f>
        <v>9279.25</v>
      </c>
      <c r="G415" s="28" t="n">
        <f aca="false">+G373+F415</f>
        <v>18558.5</v>
      </c>
      <c r="H415" s="28" t="n">
        <f aca="false">+H373+G415</f>
        <v>27837.75</v>
      </c>
      <c r="I415" s="28" t="n">
        <f aca="false">+I373+H415</f>
        <v>37117</v>
      </c>
      <c r="J415" s="28" t="n">
        <f aca="false">+J373+I415</f>
        <v>46791</v>
      </c>
      <c r="K415" s="28" t="n">
        <f aca="false">+K373+J415</f>
        <v>56465</v>
      </c>
      <c r="L415" s="28" t="n">
        <f aca="false">+L373+K415</f>
        <v>66139</v>
      </c>
      <c r="M415" s="28" t="n">
        <f aca="false">+M373+L415</f>
        <v>75813</v>
      </c>
      <c r="N415" s="28" t="n">
        <f aca="false">+N373+M415</f>
        <v>85487</v>
      </c>
      <c r="O415" s="28" t="n">
        <f aca="false">+O373+N415</f>
        <v>95161</v>
      </c>
      <c r="P415" s="28" t="n">
        <f aca="false">+P373+O415</f>
        <v>104835</v>
      </c>
      <c r="Q415" s="28" t="n">
        <f aca="false">+Q373+P415</f>
        <v>114509</v>
      </c>
      <c r="R415" s="135"/>
      <c r="S415" s="135"/>
      <c r="T415" s="135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  <c r="BL415" s="28"/>
      <c r="BM415" s="28"/>
      <c r="BN415" s="28"/>
      <c r="BO415" s="28"/>
      <c r="BP415" s="28"/>
      <c r="BQ415" s="28"/>
      <c r="BR415" s="28"/>
      <c r="BS415" s="28"/>
      <c r="BT415" s="28"/>
      <c r="BU415" s="28"/>
      <c r="BV415" s="28"/>
      <c r="BW415" s="28"/>
      <c r="BX415" s="28"/>
      <c r="BY415" s="28"/>
      <c r="BZ415" s="28"/>
      <c r="CA415" s="28"/>
      <c r="CB415" s="28"/>
      <c r="CC415" s="28"/>
      <c r="CD415" s="28"/>
      <c r="CE415" s="28"/>
      <c r="CF415" s="28"/>
      <c r="CG415" s="28"/>
      <c r="CH415" s="28"/>
      <c r="CI415" s="28"/>
      <c r="CJ415" s="28"/>
      <c r="CK415" s="28"/>
      <c r="CL415" s="28"/>
      <c r="CM415" s="28"/>
      <c r="CN415" s="28"/>
      <c r="CO415" s="28"/>
      <c r="CP415" s="28"/>
      <c r="CQ415" s="28"/>
      <c r="CR415" s="28"/>
      <c r="CS415" s="28"/>
      <c r="CT415" s="28"/>
      <c r="CU415" s="28"/>
      <c r="CV415" s="28"/>
      <c r="CW415" s="28"/>
      <c r="CX415" s="28"/>
      <c r="CY415" s="28"/>
      <c r="CZ415" s="28"/>
      <c r="DA415" s="28"/>
      <c r="DB415" s="28"/>
      <c r="DC415" s="28"/>
      <c r="DD415" s="28"/>
      <c r="DE415" s="28"/>
      <c r="DF415" s="28"/>
      <c r="DG415" s="28"/>
      <c r="DH415" s="28"/>
      <c r="DI415" s="28"/>
      <c r="DJ415" s="28"/>
      <c r="DK415" s="28"/>
      <c r="DL415" s="28"/>
      <c r="DM415" s="28"/>
      <c r="DN415" s="28"/>
      <c r="DO415" s="28"/>
      <c r="DP415" s="28"/>
      <c r="DQ415" s="28"/>
      <c r="DR415" s="28"/>
      <c r="DS415" s="28"/>
      <c r="DT415" s="28"/>
      <c r="DU415" s="28"/>
      <c r="DV415" s="28"/>
      <c r="DW415" s="28"/>
      <c r="DX415" s="28"/>
      <c r="DY415" s="28"/>
      <c r="DZ415" s="28"/>
      <c r="EA415" s="28"/>
      <c r="EB415" s="28"/>
      <c r="EC415" s="28"/>
      <c r="ED415" s="28"/>
      <c r="EE415" s="28"/>
      <c r="EF415" s="28"/>
      <c r="EG415" s="28"/>
      <c r="EH415" s="28"/>
      <c r="EI415" s="28"/>
      <c r="EJ415" s="28"/>
      <c r="EK415" s="28"/>
      <c r="EL415" s="28"/>
      <c r="EM415" s="28"/>
      <c r="EN415" s="28"/>
      <c r="EO415" s="28"/>
      <c r="EP415" s="28"/>
      <c r="EQ415" s="28"/>
      <c r="ER415" s="28"/>
      <c r="ES415" s="28"/>
      <c r="ET415" s="28"/>
      <c r="EU415" s="28"/>
      <c r="EV415" s="28"/>
      <c r="EW415" s="28"/>
      <c r="EX415" s="28"/>
      <c r="EY415" s="28"/>
      <c r="EZ415" s="28"/>
      <c r="FA415" s="28"/>
      <c r="FB415" s="28"/>
      <c r="FC415" s="28"/>
      <c r="FD415" s="28"/>
      <c r="FE415" s="28"/>
      <c r="FF415" s="28"/>
      <c r="FG415" s="28"/>
      <c r="FH415" s="28"/>
      <c r="FI415" s="28"/>
      <c r="FJ415" s="28"/>
      <c r="FK415" s="28"/>
      <c r="FL415" s="28"/>
      <c r="FM415" s="28"/>
      <c r="FN415" s="28"/>
      <c r="FO415" s="28"/>
      <c r="FP415" s="28"/>
      <c r="FQ415" s="28"/>
      <c r="FR415" s="28"/>
      <c r="FS415" s="28"/>
      <c r="FT415" s="28"/>
      <c r="FU415" s="28"/>
      <c r="FV415" s="28"/>
      <c r="FW415" s="28"/>
      <c r="FX415" s="28"/>
      <c r="FY415" s="28"/>
      <c r="FZ415" s="28"/>
      <c r="GA415" s="28"/>
      <c r="GB415" s="28"/>
      <c r="GC415" s="28"/>
      <c r="GD415" s="28"/>
      <c r="GE415" s="28"/>
      <c r="GF415" s="28"/>
      <c r="GG415" s="28"/>
      <c r="GH415" s="28"/>
      <c r="GI415" s="28"/>
      <c r="GJ415" s="28"/>
      <c r="GK415" s="28"/>
      <c r="GL415" s="28"/>
      <c r="GM415" s="28"/>
      <c r="GN415" s="28"/>
      <c r="GO415" s="28"/>
      <c r="GP415" s="28"/>
      <c r="GQ415" s="28"/>
      <c r="GR415" s="28"/>
      <c r="GS415" s="28"/>
      <c r="GT415" s="28"/>
      <c r="GU415" s="28"/>
      <c r="GV415" s="28"/>
      <c r="GW415" s="28"/>
      <c r="GX415" s="28"/>
      <c r="GY415" s="28"/>
      <c r="GZ415" s="28"/>
      <c r="HA415" s="28"/>
      <c r="HB415" s="28"/>
      <c r="HC415" s="28"/>
      <c r="HD415" s="28"/>
      <c r="HE415" s="28"/>
      <c r="HF415" s="28"/>
      <c r="HG415" s="28"/>
      <c r="HH415" s="28"/>
      <c r="HI415" s="28"/>
      <c r="HJ415" s="28"/>
      <c r="HK415" s="28"/>
      <c r="HL415" s="28"/>
      <c r="HM415" s="28"/>
      <c r="HN415" s="28"/>
      <c r="HO415" s="28"/>
      <c r="HP415" s="28"/>
      <c r="HQ415" s="28"/>
      <c r="HR415" s="28"/>
      <c r="HS415" s="28"/>
      <c r="HT415" s="28"/>
      <c r="HU415" s="28"/>
      <c r="HV415" s="28"/>
      <c r="HW415" s="28"/>
      <c r="HX415" s="28"/>
      <c r="HY415" s="28"/>
      <c r="HZ415" s="28"/>
      <c r="IA415" s="28"/>
      <c r="IB415" s="28"/>
      <c r="IC415" s="28"/>
      <c r="ID415" s="28"/>
      <c r="IE415" s="28"/>
      <c r="IF415" s="28"/>
      <c r="IG415" s="28"/>
      <c r="IH415" s="28"/>
      <c r="II415" s="28"/>
      <c r="IJ415" s="28"/>
      <c r="IK415" s="28"/>
      <c r="IL415" s="28"/>
      <c r="IM415" s="28"/>
      <c r="IN415" s="28"/>
      <c r="IO415" s="28"/>
      <c r="IP415" s="28"/>
      <c r="IQ415" s="28"/>
      <c r="IR415" s="28"/>
      <c r="IS415" s="28"/>
      <c r="IT415" s="28"/>
      <c r="IU415" s="28"/>
      <c r="IV415" s="28"/>
      <c r="IW415" s="28"/>
    </row>
    <row r="416" customFormat="false" ht="15" hidden="false" customHeight="false" outlineLevel="0" collapsed="false">
      <c r="A416" s="28"/>
      <c r="B416" s="188"/>
      <c r="C416" s="183" t="s">
        <v>256</v>
      </c>
      <c r="D416" s="134"/>
      <c r="E416" s="134"/>
      <c r="F416" s="28" t="n">
        <f aca="false">+F374</f>
        <v>9279.25</v>
      </c>
      <c r="G416" s="28" t="n">
        <f aca="false">+G374+F416</f>
        <v>18558.5</v>
      </c>
      <c r="H416" s="28" t="n">
        <f aca="false">+H374+G416</f>
        <v>27837.75</v>
      </c>
      <c r="I416" s="28" t="n">
        <f aca="false">+I374+H416</f>
        <v>37117</v>
      </c>
      <c r="J416" s="28" t="n">
        <f aca="false">+J374+I416</f>
        <v>46791</v>
      </c>
      <c r="K416" s="28" t="n">
        <f aca="false">+K374+J416</f>
        <v>56465</v>
      </c>
      <c r="L416" s="28" t="n">
        <f aca="false">+L374+K416</f>
        <v>66139</v>
      </c>
      <c r="M416" s="28" t="n">
        <f aca="false">+M374+L416</f>
        <v>75813</v>
      </c>
      <c r="N416" s="28" t="n">
        <f aca="false">+N374+M416</f>
        <v>85487</v>
      </c>
      <c r="O416" s="28" t="n">
        <f aca="false">+O374+N416</f>
        <v>95161</v>
      </c>
      <c r="P416" s="28" t="n">
        <f aca="false">+P374+O416</f>
        <v>104835</v>
      </c>
      <c r="Q416" s="28" t="n">
        <f aca="false">+Q374+P416</f>
        <v>114509</v>
      </c>
      <c r="R416" s="135"/>
      <c r="S416" s="135"/>
      <c r="T416" s="135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  <c r="BL416" s="28"/>
      <c r="BM416" s="28"/>
      <c r="BN416" s="28"/>
      <c r="BO416" s="28"/>
      <c r="BP416" s="28"/>
      <c r="BQ416" s="28"/>
      <c r="BR416" s="28"/>
      <c r="BS416" s="28"/>
      <c r="BT416" s="28"/>
      <c r="BU416" s="28"/>
      <c r="BV416" s="28"/>
      <c r="BW416" s="28"/>
      <c r="BX416" s="28"/>
      <c r="BY416" s="28"/>
      <c r="BZ416" s="28"/>
      <c r="CA416" s="28"/>
      <c r="CB416" s="28"/>
      <c r="CC416" s="28"/>
      <c r="CD416" s="28"/>
      <c r="CE416" s="28"/>
      <c r="CF416" s="28"/>
      <c r="CG416" s="28"/>
      <c r="CH416" s="28"/>
      <c r="CI416" s="28"/>
      <c r="CJ416" s="28"/>
      <c r="CK416" s="28"/>
      <c r="CL416" s="28"/>
      <c r="CM416" s="28"/>
      <c r="CN416" s="28"/>
      <c r="CO416" s="28"/>
      <c r="CP416" s="28"/>
      <c r="CQ416" s="28"/>
      <c r="CR416" s="28"/>
      <c r="CS416" s="28"/>
      <c r="CT416" s="28"/>
      <c r="CU416" s="28"/>
      <c r="CV416" s="28"/>
      <c r="CW416" s="28"/>
      <c r="CX416" s="28"/>
      <c r="CY416" s="28"/>
      <c r="CZ416" s="28"/>
      <c r="DA416" s="28"/>
      <c r="DB416" s="28"/>
      <c r="DC416" s="28"/>
      <c r="DD416" s="28"/>
      <c r="DE416" s="28"/>
      <c r="DF416" s="28"/>
      <c r="DG416" s="28"/>
      <c r="DH416" s="28"/>
      <c r="DI416" s="28"/>
      <c r="DJ416" s="28"/>
      <c r="DK416" s="28"/>
      <c r="DL416" s="28"/>
      <c r="DM416" s="28"/>
      <c r="DN416" s="28"/>
      <c r="DO416" s="28"/>
      <c r="DP416" s="28"/>
      <c r="DQ416" s="28"/>
      <c r="DR416" s="28"/>
      <c r="DS416" s="28"/>
      <c r="DT416" s="28"/>
      <c r="DU416" s="28"/>
      <c r="DV416" s="28"/>
      <c r="DW416" s="28"/>
      <c r="DX416" s="28"/>
      <c r="DY416" s="28"/>
      <c r="DZ416" s="28"/>
      <c r="EA416" s="28"/>
      <c r="EB416" s="28"/>
      <c r="EC416" s="28"/>
      <c r="ED416" s="28"/>
      <c r="EE416" s="28"/>
      <c r="EF416" s="28"/>
      <c r="EG416" s="28"/>
      <c r="EH416" s="28"/>
      <c r="EI416" s="28"/>
      <c r="EJ416" s="28"/>
      <c r="EK416" s="28"/>
      <c r="EL416" s="28"/>
      <c r="EM416" s="28"/>
      <c r="EN416" s="28"/>
      <c r="EO416" s="28"/>
      <c r="EP416" s="28"/>
      <c r="EQ416" s="28"/>
      <c r="ER416" s="28"/>
      <c r="ES416" s="28"/>
      <c r="ET416" s="28"/>
      <c r="EU416" s="28"/>
      <c r="EV416" s="28"/>
      <c r="EW416" s="28"/>
      <c r="EX416" s="28"/>
      <c r="EY416" s="28"/>
      <c r="EZ416" s="28"/>
      <c r="FA416" s="28"/>
      <c r="FB416" s="28"/>
      <c r="FC416" s="28"/>
      <c r="FD416" s="28"/>
      <c r="FE416" s="28"/>
      <c r="FF416" s="28"/>
      <c r="FG416" s="28"/>
      <c r="FH416" s="28"/>
      <c r="FI416" s="28"/>
      <c r="FJ416" s="28"/>
      <c r="FK416" s="28"/>
      <c r="FL416" s="28"/>
      <c r="FM416" s="28"/>
      <c r="FN416" s="28"/>
      <c r="FO416" s="28"/>
      <c r="FP416" s="28"/>
      <c r="FQ416" s="28"/>
      <c r="FR416" s="28"/>
      <c r="FS416" s="28"/>
      <c r="FT416" s="28"/>
      <c r="FU416" s="28"/>
      <c r="FV416" s="28"/>
      <c r="FW416" s="28"/>
      <c r="FX416" s="28"/>
      <c r="FY416" s="28"/>
      <c r="FZ416" s="28"/>
      <c r="GA416" s="28"/>
      <c r="GB416" s="28"/>
      <c r="GC416" s="28"/>
      <c r="GD416" s="28"/>
      <c r="GE416" s="28"/>
      <c r="GF416" s="28"/>
      <c r="GG416" s="28"/>
      <c r="GH416" s="28"/>
      <c r="GI416" s="28"/>
      <c r="GJ416" s="28"/>
      <c r="GK416" s="28"/>
      <c r="GL416" s="28"/>
      <c r="GM416" s="28"/>
      <c r="GN416" s="28"/>
      <c r="GO416" s="28"/>
      <c r="GP416" s="28"/>
      <c r="GQ416" s="28"/>
      <c r="GR416" s="28"/>
      <c r="GS416" s="28"/>
      <c r="GT416" s="28"/>
      <c r="GU416" s="28"/>
      <c r="GV416" s="28"/>
      <c r="GW416" s="28"/>
      <c r="GX416" s="28"/>
      <c r="GY416" s="28"/>
      <c r="GZ416" s="28"/>
      <c r="HA416" s="28"/>
      <c r="HB416" s="28"/>
      <c r="HC416" s="28"/>
      <c r="HD416" s="28"/>
      <c r="HE416" s="28"/>
      <c r="HF416" s="28"/>
      <c r="HG416" s="28"/>
      <c r="HH416" s="28"/>
      <c r="HI416" s="28"/>
      <c r="HJ416" s="28"/>
      <c r="HK416" s="28"/>
      <c r="HL416" s="28"/>
      <c r="HM416" s="28"/>
      <c r="HN416" s="28"/>
      <c r="HO416" s="28"/>
      <c r="HP416" s="28"/>
      <c r="HQ416" s="28"/>
      <c r="HR416" s="28"/>
      <c r="HS416" s="28"/>
      <c r="HT416" s="28"/>
      <c r="HU416" s="28"/>
      <c r="HV416" s="28"/>
      <c r="HW416" s="28"/>
      <c r="HX416" s="28"/>
      <c r="HY416" s="28"/>
      <c r="HZ416" s="28"/>
      <c r="IA416" s="28"/>
      <c r="IB416" s="28"/>
      <c r="IC416" s="28"/>
      <c r="ID416" s="28"/>
      <c r="IE416" s="28"/>
      <c r="IF416" s="28"/>
      <c r="IG416" s="28"/>
      <c r="IH416" s="28"/>
      <c r="II416" s="28"/>
      <c r="IJ416" s="28"/>
      <c r="IK416" s="28"/>
      <c r="IL416" s="28"/>
      <c r="IM416" s="28"/>
      <c r="IN416" s="28"/>
      <c r="IO416" s="28"/>
      <c r="IP416" s="28"/>
      <c r="IQ416" s="28"/>
      <c r="IR416" s="28"/>
      <c r="IS416" s="28"/>
      <c r="IT416" s="28"/>
      <c r="IU416" s="28"/>
      <c r="IV416" s="28"/>
      <c r="IW416" s="28"/>
    </row>
    <row r="417" customFormat="false" ht="15" hidden="false" customHeight="false" outlineLevel="0" collapsed="false">
      <c r="A417" s="28"/>
      <c r="B417" s="188"/>
      <c r="C417" s="183" t="s">
        <v>257</v>
      </c>
      <c r="D417" s="134"/>
      <c r="E417" s="134"/>
      <c r="F417" s="28" t="n">
        <f aca="false">+F375</f>
        <v>9279.25</v>
      </c>
      <c r="G417" s="28" t="n">
        <f aca="false">+G375+F417</f>
        <v>18558.5</v>
      </c>
      <c r="H417" s="28" t="n">
        <f aca="false">+H375+G417</f>
        <v>27837.75</v>
      </c>
      <c r="I417" s="28" t="n">
        <f aca="false">+I375+H417</f>
        <v>37117</v>
      </c>
      <c r="J417" s="28" t="n">
        <f aca="false">+J375+I417</f>
        <v>46791</v>
      </c>
      <c r="K417" s="28" t="n">
        <f aca="false">+K375+J417</f>
        <v>56465</v>
      </c>
      <c r="L417" s="28" t="n">
        <f aca="false">+L375+K417</f>
        <v>66139</v>
      </c>
      <c r="M417" s="28" t="n">
        <f aca="false">+M375+L417</f>
        <v>75813</v>
      </c>
      <c r="N417" s="28" t="n">
        <f aca="false">+N375+M417</f>
        <v>85487</v>
      </c>
      <c r="O417" s="28" t="n">
        <f aca="false">+O375+N417</f>
        <v>95161</v>
      </c>
      <c r="P417" s="28" t="n">
        <f aca="false">+P375+O417</f>
        <v>104835</v>
      </c>
      <c r="Q417" s="28" t="n">
        <f aca="false">+Q375+P417</f>
        <v>114509</v>
      </c>
      <c r="R417" s="135"/>
      <c r="S417" s="135"/>
      <c r="T417" s="135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  <c r="BL417" s="28"/>
      <c r="BM417" s="28"/>
      <c r="BN417" s="28"/>
      <c r="BO417" s="28"/>
      <c r="BP417" s="28"/>
      <c r="BQ417" s="28"/>
      <c r="BR417" s="28"/>
      <c r="BS417" s="28"/>
      <c r="BT417" s="28"/>
      <c r="BU417" s="28"/>
      <c r="BV417" s="28"/>
      <c r="BW417" s="28"/>
      <c r="BX417" s="28"/>
      <c r="BY417" s="28"/>
      <c r="BZ417" s="28"/>
      <c r="CA417" s="28"/>
      <c r="CB417" s="28"/>
      <c r="CC417" s="28"/>
      <c r="CD417" s="28"/>
      <c r="CE417" s="28"/>
      <c r="CF417" s="28"/>
      <c r="CG417" s="28"/>
      <c r="CH417" s="28"/>
      <c r="CI417" s="28"/>
      <c r="CJ417" s="28"/>
      <c r="CK417" s="28"/>
      <c r="CL417" s="28"/>
      <c r="CM417" s="28"/>
      <c r="CN417" s="28"/>
      <c r="CO417" s="28"/>
      <c r="CP417" s="28"/>
      <c r="CQ417" s="28"/>
      <c r="CR417" s="28"/>
      <c r="CS417" s="28"/>
      <c r="CT417" s="28"/>
      <c r="CU417" s="28"/>
      <c r="CV417" s="28"/>
      <c r="CW417" s="28"/>
      <c r="CX417" s="28"/>
      <c r="CY417" s="28"/>
      <c r="CZ417" s="28"/>
      <c r="DA417" s="28"/>
      <c r="DB417" s="28"/>
      <c r="DC417" s="28"/>
      <c r="DD417" s="28"/>
      <c r="DE417" s="28"/>
      <c r="DF417" s="28"/>
      <c r="DG417" s="28"/>
      <c r="DH417" s="28"/>
      <c r="DI417" s="28"/>
      <c r="DJ417" s="28"/>
      <c r="DK417" s="28"/>
      <c r="DL417" s="28"/>
      <c r="DM417" s="28"/>
      <c r="DN417" s="28"/>
      <c r="DO417" s="28"/>
      <c r="DP417" s="28"/>
      <c r="DQ417" s="28"/>
      <c r="DR417" s="28"/>
      <c r="DS417" s="28"/>
      <c r="DT417" s="28"/>
      <c r="DU417" s="28"/>
      <c r="DV417" s="28"/>
      <c r="DW417" s="28"/>
      <c r="DX417" s="28"/>
      <c r="DY417" s="28"/>
      <c r="DZ417" s="28"/>
      <c r="EA417" s="28"/>
      <c r="EB417" s="28"/>
      <c r="EC417" s="28"/>
      <c r="ED417" s="28"/>
      <c r="EE417" s="28"/>
      <c r="EF417" s="28"/>
      <c r="EG417" s="28"/>
      <c r="EH417" s="28"/>
      <c r="EI417" s="28"/>
      <c r="EJ417" s="28"/>
      <c r="EK417" s="28"/>
      <c r="EL417" s="28"/>
      <c r="EM417" s="28"/>
      <c r="EN417" s="28"/>
      <c r="EO417" s="28"/>
      <c r="EP417" s="28"/>
      <c r="EQ417" s="28"/>
      <c r="ER417" s="28"/>
      <c r="ES417" s="28"/>
      <c r="ET417" s="28"/>
      <c r="EU417" s="28"/>
      <c r="EV417" s="28"/>
      <c r="EW417" s="28"/>
      <c r="EX417" s="28"/>
      <c r="EY417" s="28"/>
      <c r="EZ417" s="28"/>
      <c r="FA417" s="28"/>
      <c r="FB417" s="28"/>
      <c r="FC417" s="28"/>
      <c r="FD417" s="28"/>
      <c r="FE417" s="28"/>
      <c r="FF417" s="28"/>
      <c r="FG417" s="28"/>
      <c r="FH417" s="28"/>
      <c r="FI417" s="28"/>
      <c r="FJ417" s="28"/>
      <c r="FK417" s="28"/>
      <c r="FL417" s="28"/>
      <c r="FM417" s="28"/>
      <c r="FN417" s="28"/>
      <c r="FO417" s="28"/>
      <c r="FP417" s="28"/>
      <c r="FQ417" s="28"/>
      <c r="FR417" s="28"/>
      <c r="FS417" s="28"/>
      <c r="FT417" s="28"/>
      <c r="FU417" s="28"/>
      <c r="FV417" s="28"/>
      <c r="FW417" s="28"/>
      <c r="FX417" s="28"/>
      <c r="FY417" s="28"/>
      <c r="FZ417" s="28"/>
      <c r="GA417" s="28"/>
      <c r="GB417" s="28"/>
      <c r="GC417" s="28"/>
      <c r="GD417" s="28"/>
      <c r="GE417" s="28"/>
      <c r="GF417" s="28"/>
      <c r="GG417" s="28"/>
      <c r="GH417" s="28"/>
      <c r="GI417" s="28"/>
      <c r="GJ417" s="28"/>
      <c r="GK417" s="28"/>
      <c r="GL417" s="28"/>
      <c r="GM417" s="28"/>
      <c r="GN417" s="28"/>
      <c r="GO417" s="28"/>
      <c r="GP417" s="28"/>
      <c r="GQ417" s="28"/>
      <c r="GR417" s="28"/>
      <c r="GS417" s="28"/>
      <c r="GT417" s="28"/>
      <c r="GU417" s="28"/>
      <c r="GV417" s="28"/>
      <c r="GW417" s="28"/>
      <c r="GX417" s="28"/>
      <c r="GY417" s="28"/>
      <c r="GZ417" s="28"/>
      <c r="HA417" s="28"/>
      <c r="HB417" s="28"/>
      <c r="HC417" s="28"/>
      <c r="HD417" s="28"/>
      <c r="HE417" s="28"/>
      <c r="HF417" s="28"/>
      <c r="HG417" s="28"/>
      <c r="HH417" s="28"/>
      <c r="HI417" s="28"/>
      <c r="HJ417" s="28"/>
      <c r="HK417" s="28"/>
      <c r="HL417" s="28"/>
      <c r="HM417" s="28"/>
      <c r="HN417" s="28"/>
      <c r="HO417" s="28"/>
      <c r="HP417" s="28"/>
      <c r="HQ417" s="28"/>
      <c r="HR417" s="28"/>
      <c r="HS417" s="28"/>
      <c r="HT417" s="28"/>
      <c r="HU417" s="28"/>
      <c r="HV417" s="28"/>
      <c r="HW417" s="28"/>
      <c r="HX417" s="28"/>
      <c r="HY417" s="28"/>
      <c r="HZ417" s="28"/>
      <c r="IA417" s="28"/>
      <c r="IB417" s="28"/>
      <c r="IC417" s="28"/>
      <c r="ID417" s="28"/>
      <c r="IE417" s="28"/>
      <c r="IF417" s="28"/>
      <c r="IG417" s="28"/>
      <c r="IH417" s="28"/>
      <c r="II417" s="28"/>
      <c r="IJ417" s="28"/>
      <c r="IK417" s="28"/>
      <c r="IL417" s="28"/>
      <c r="IM417" s="28"/>
      <c r="IN417" s="28"/>
      <c r="IO417" s="28"/>
      <c r="IP417" s="28"/>
      <c r="IQ417" s="28"/>
      <c r="IR417" s="28"/>
      <c r="IS417" s="28"/>
      <c r="IT417" s="28"/>
      <c r="IU417" s="28"/>
      <c r="IV417" s="28"/>
      <c r="IW417" s="28"/>
    </row>
    <row r="418" customFormat="false" ht="15" hidden="false" customHeight="false" outlineLevel="0" collapsed="false">
      <c r="A418" s="28"/>
      <c r="B418" s="188"/>
      <c r="C418" s="183" t="s">
        <v>258</v>
      </c>
      <c r="D418" s="134"/>
      <c r="E418" s="134"/>
      <c r="F418" s="28" t="n">
        <f aca="false">+F376</f>
        <v>9279.25</v>
      </c>
      <c r="G418" s="28" t="n">
        <f aca="false">+G376+F418</f>
        <v>18558.5</v>
      </c>
      <c r="H418" s="28" t="n">
        <f aca="false">+H376+G418</f>
        <v>27837.75</v>
      </c>
      <c r="I418" s="28" t="n">
        <f aca="false">+I376+H418</f>
        <v>37117</v>
      </c>
      <c r="J418" s="28" t="n">
        <f aca="false">+J376+I418</f>
        <v>46791</v>
      </c>
      <c r="K418" s="28" t="n">
        <f aca="false">+K376+J418</f>
        <v>56465</v>
      </c>
      <c r="L418" s="28" t="n">
        <f aca="false">+L376+K418</f>
        <v>66139</v>
      </c>
      <c r="M418" s="28" t="n">
        <f aca="false">+M376+L418</f>
        <v>75813</v>
      </c>
      <c r="N418" s="28" t="n">
        <f aca="false">+N376+M418</f>
        <v>85487</v>
      </c>
      <c r="O418" s="28" t="n">
        <f aca="false">+O376+N418</f>
        <v>95161</v>
      </c>
      <c r="P418" s="28" t="n">
        <f aca="false">+P376+O418</f>
        <v>104835</v>
      </c>
      <c r="Q418" s="28" t="n">
        <f aca="false">+Q376+P418</f>
        <v>114509</v>
      </c>
      <c r="R418" s="135"/>
      <c r="S418" s="135"/>
      <c r="T418" s="135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  <c r="BL418" s="28"/>
      <c r="BM418" s="28"/>
      <c r="BN418" s="28"/>
      <c r="BO418" s="28"/>
      <c r="BP418" s="28"/>
      <c r="BQ418" s="28"/>
      <c r="BR418" s="28"/>
      <c r="BS418" s="28"/>
      <c r="BT418" s="28"/>
      <c r="BU418" s="28"/>
      <c r="BV418" s="28"/>
      <c r="BW418" s="28"/>
      <c r="BX418" s="28"/>
      <c r="BY418" s="28"/>
      <c r="BZ418" s="28"/>
      <c r="CA418" s="28"/>
      <c r="CB418" s="28"/>
      <c r="CC418" s="28"/>
      <c r="CD418" s="28"/>
      <c r="CE418" s="28"/>
      <c r="CF418" s="28"/>
      <c r="CG418" s="28"/>
      <c r="CH418" s="28"/>
      <c r="CI418" s="28"/>
      <c r="CJ418" s="28"/>
      <c r="CK418" s="28"/>
      <c r="CL418" s="28"/>
      <c r="CM418" s="28"/>
      <c r="CN418" s="28"/>
      <c r="CO418" s="28"/>
      <c r="CP418" s="28"/>
      <c r="CQ418" s="28"/>
      <c r="CR418" s="28"/>
      <c r="CS418" s="28"/>
      <c r="CT418" s="28"/>
      <c r="CU418" s="28"/>
      <c r="CV418" s="28"/>
      <c r="CW418" s="28"/>
      <c r="CX418" s="28"/>
      <c r="CY418" s="28"/>
      <c r="CZ418" s="28"/>
      <c r="DA418" s="28"/>
      <c r="DB418" s="28"/>
      <c r="DC418" s="28"/>
      <c r="DD418" s="28"/>
      <c r="DE418" s="28"/>
      <c r="DF418" s="28"/>
      <c r="DG418" s="28"/>
      <c r="DH418" s="28"/>
      <c r="DI418" s="28"/>
      <c r="DJ418" s="28"/>
      <c r="DK418" s="28"/>
      <c r="DL418" s="28"/>
      <c r="DM418" s="28"/>
      <c r="DN418" s="28"/>
      <c r="DO418" s="28"/>
      <c r="DP418" s="28"/>
      <c r="DQ418" s="28"/>
      <c r="DR418" s="28"/>
      <c r="DS418" s="28"/>
      <c r="DT418" s="28"/>
      <c r="DU418" s="28"/>
      <c r="DV418" s="28"/>
      <c r="DW418" s="28"/>
      <c r="DX418" s="28"/>
      <c r="DY418" s="28"/>
      <c r="DZ418" s="28"/>
      <c r="EA418" s="28"/>
      <c r="EB418" s="28"/>
      <c r="EC418" s="28"/>
      <c r="ED418" s="28"/>
      <c r="EE418" s="28"/>
      <c r="EF418" s="28"/>
      <c r="EG418" s="28"/>
      <c r="EH418" s="28"/>
      <c r="EI418" s="28"/>
      <c r="EJ418" s="28"/>
      <c r="EK418" s="28"/>
      <c r="EL418" s="28"/>
      <c r="EM418" s="28"/>
      <c r="EN418" s="28"/>
      <c r="EO418" s="28"/>
      <c r="EP418" s="28"/>
      <c r="EQ418" s="28"/>
      <c r="ER418" s="28"/>
      <c r="ES418" s="28"/>
      <c r="ET418" s="28"/>
      <c r="EU418" s="28"/>
      <c r="EV418" s="28"/>
      <c r="EW418" s="28"/>
      <c r="EX418" s="28"/>
      <c r="EY418" s="28"/>
      <c r="EZ418" s="28"/>
      <c r="FA418" s="28"/>
      <c r="FB418" s="28"/>
      <c r="FC418" s="28"/>
      <c r="FD418" s="28"/>
      <c r="FE418" s="28"/>
      <c r="FF418" s="28"/>
      <c r="FG418" s="28"/>
      <c r="FH418" s="28"/>
      <c r="FI418" s="28"/>
      <c r="FJ418" s="28"/>
      <c r="FK418" s="28"/>
      <c r="FL418" s="28"/>
      <c r="FM418" s="28"/>
      <c r="FN418" s="28"/>
      <c r="FO418" s="28"/>
      <c r="FP418" s="28"/>
      <c r="FQ418" s="28"/>
      <c r="FR418" s="28"/>
      <c r="FS418" s="28"/>
      <c r="FT418" s="28"/>
      <c r="FU418" s="28"/>
      <c r="FV418" s="28"/>
      <c r="FW418" s="28"/>
      <c r="FX418" s="28"/>
      <c r="FY418" s="28"/>
      <c r="FZ418" s="28"/>
      <c r="GA418" s="28"/>
      <c r="GB418" s="28"/>
      <c r="GC418" s="28"/>
      <c r="GD418" s="28"/>
      <c r="GE418" s="28"/>
      <c r="GF418" s="28"/>
      <c r="GG418" s="28"/>
      <c r="GH418" s="28"/>
      <c r="GI418" s="28"/>
      <c r="GJ418" s="28"/>
      <c r="GK418" s="28"/>
      <c r="GL418" s="28"/>
      <c r="GM418" s="28"/>
      <c r="GN418" s="28"/>
      <c r="GO418" s="28"/>
      <c r="GP418" s="28"/>
      <c r="GQ418" s="28"/>
      <c r="GR418" s="28"/>
      <c r="GS418" s="28"/>
      <c r="GT418" s="28"/>
      <c r="GU418" s="28"/>
      <c r="GV418" s="28"/>
      <c r="GW418" s="28"/>
      <c r="GX418" s="28"/>
      <c r="GY418" s="28"/>
      <c r="GZ418" s="28"/>
      <c r="HA418" s="28"/>
      <c r="HB418" s="28"/>
      <c r="HC418" s="28"/>
      <c r="HD418" s="28"/>
      <c r="HE418" s="28"/>
      <c r="HF418" s="28"/>
      <c r="HG418" s="28"/>
      <c r="HH418" s="28"/>
      <c r="HI418" s="28"/>
      <c r="HJ418" s="28"/>
      <c r="HK418" s="28"/>
      <c r="HL418" s="28"/>
      <c r="HM418" s="28"/>
      <c r="HN418" s="28"/>
      <c r="HO418" s="28"/>
      <c r="HP418" s="28"/>
      <c r="HQ418" s="28"/>
      <c r="HR418" s="28"/>
      <c r="HS418" s="28"/>
      <c r="HT418" s="28"/>
      <c r="HU418" s="28"/>
      <c r="HV418" s="28"/>
      <c r="HW418" s="28"/>
      <c r="HX418" s="28"/>
      <c r="HY418" s="28"/>
      <c r="HZ418" s="28"/>
      <c r="IA418" s="28"/>
      <c r="IB418" s="28"/>
      <c r="IC418" s="28"/>
      <c r="ID418" s="28"/>
      <c r="IE418" s="28"/>
      <c r="IF418" s="28"/>
      <c r="IG418" s="28"/>
      <c r="IH418" s="28"/>
      <c r="II418" s="28"/>
      <c r="IJ418" s="28"/>
      <c r="IK418" s="28"/>
      <c r="IL418" s="28"/>
      <c r="IM418" s="28"/>
      <c r="IN418" s="28"/>
      <c r="IO418" s="28"/>
      <c r="IP418" s="28"/>
      <c r="IQ418" s="28"/>
      <c r="IR418" s="28"/>
      <c r="IS418" s="28"/>
      <c r="IT418" s="28"/>
      <c r="IU418" s="28"/>
      <c r="IV418" s="28"/>
      <c r="IW418" s="28"/>
    </row>
    <row r="419" customFormat="false" ht="15" hidden="false" customHeight="false" outlineLevel="0" collapsed="false">
      <c r="A419" s="28"/>
      <c r="B419" s="188"/>
      <c r="C419" s="183" t="s">
        <v>259</v>
      </c>
      <c r="D419" s="134"/>
      <c r="E419" s="134"/>
      <c r="F419" s="28" t="n">
        <f aca="false">+F377</f>
        <v>9279.25</v>
      </c>
      <c r="G419" s="28" t="n">
        <f aca="false">+G377+F419</f>
        <v>18558.5</v>
      </c>
      <c r="H419" s="28" t="n">
        <f aca="false">+H377+G419</f>
        <v>27837.75</v>
      </c>
      <c r="I419" s="28" t="n">
        <f aca="false">+I377+H419</f>
        <v>37117</v>
      </c>
      <c r="J419" s="28" t="n">
        <f aca="false">+J377+I419</f>
        <v>46791</v>
      </c>
      <c r="K419" s="28" t="n">
        <f aca="false">+K377+J419</f>
        <v>56465</v>
      </c>
      <c r="L419" s="28" t="n">
        <f aca="false">+L377+K419</f>
        <v>66139</v>
      </c>
      <c r="M419" s="28" t="n">
        <f aca="false">+M377+L419</f>
        <v>75813</v>
      </c>
      <c r="N419" s="28" t="n">
        <f aca="false">+N377+M419</f>
        <v>85487</v>
      </c>
      <c r="O419" s="28" t="n">
        <f aca="false">+O377+N419</f>
        <v>95161</v>
      </c>
      <c r="P419" s="28" t="n">
        <f aca="false">+P377+O419</f>
        <v>104835</v>
      </c>
      <c r="Q419" s="28" t="n">
        <f aca="false">+Q377+P419</f>
        <v>114509</v>
      </c>
      <c r="R419" s="135"/>
      <c r="S419" s="135"/>
      <c r="T419" s="135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  <c r="BL419" s="28"/>
      <c r="BM419" s="28"/>
      <c r="BN419" s="28"/>
      <c r="BO419" s="28"/>
      <c r="BP419" s="28"/>
      <c r="BQ419" s="28"/>
      <c r="BR419" s="28"/>
      <c r="BS419" s="28"/>
      <c r="BT419" s="28"/>
      <c r="BU419" s="28"/>
      <c r="BV419" s="28"/>
      <c r="BW419" s="28"/>
      <c r="BX419" s="28"/>
      <c r="BY419" s="28"/>
      <c r="BZ419" s="28"/>
      <c r="CA419" s="28"/>
      <c r="CB419" s="28"/>
      <c r="CC419" s="28"/>
      <c r="CD419" s="28"/>
      <c r="CE419" s="28"/>
      <c r="CF419" s="28"/>
      <c r="CG419" s="28"/>
      <c r="CH419" s="28"/>
      <c r="CI419" s="28"/>
      <c r="CJ419" s="28"/>
      <c r="CK419" s="28"/>
      <c r="CL419" s="28"/>
      <c r="CM419" s="28"/>
      <c r="CN419" s="28"/>
      <c r="CO419" s="28"/>
      <c r="CP419" s="28"/>
      <c r="CQ419" s="28"/>
      <c r="CR419" s="28"/>
      <c r="CS419" s="28"/>
      <c r="CT419" s="28"/>
      <c r="CU419" s="28"/>
      <c r="CV419" s="28"/>
      <c r="CW419" s="28"/>
      <c r="CX419" s="28"/>
      <c r="CY419" s="28"/>
      <c r="CZ419" s="28"/>
      <c r="DA419" s="28"/>
      <c r="DB419" s="28"/>
      <c r="DC419" s="28"/>
      <c r="DD419" s="28"/>
      <c r="DE419" s="28"/>
      <c r="DF419" s="28"/>
      <c r="DG419" s="28"/>
      <c r="DH419" s="28"/>
      <c r="DI419" s="28"/>
      <c r="DJ419" s="28"/>
      <c r="DK419" s="28"/>
      <c r="DL419" s="28"/>
      <c r="DM419" s="28"/>
      <c r="DN419" s="28"/>
      <c r="DO419" s="28"/>
      <c r="DP419" s="28"/>
      <c r="DQ419" s="28"/>
      <c r="DR419" s="28"/>
      <c r="DS419" s="28"/>
      <c r="DT419" s="28"/>
      <c r="DU419" s="28"/>
      <c r="DV419" s="28"/>
      <c r="DW419" s="28"/>
      <c r="DX419" s="28"/>
      <c r="DY419" s="28"/>
      <c r="DZ419" s="28"/>
      <c r="EA419" s="28"/>
      <c r="EB419" s="28"/>
      <c r="EC419" s="28"/>
      <c r="ED419" s="28"/>
      <c r="EE419" s="28"/>
      <c r="EF419" s="28"/>
      <c r="EG419" s="28"/>
      <c r="EH419" s="28"/>
      <c r="EI419" s="28"/>
      <c r="EJ419" s="28"/>
      <c r="EK419" s="28"/>
      <c r="EL419" s="28"/>
      <c r="EM419" s="28"/>
      <c r="EN419" s="28"/>
      <c r="EO419" s="28"/>
      <c r="EP419" s="28"/>
      <c r="EQ419" s="28"/>
      <c r="ER419" s="28"/>
      <c r="ES419" s="28"/>
      <c r="ET419" s="28"/>
      <c r="EU419" s="28"/>
      <c r="EV419" s="28"/>
      <c r="EW419" s="28"/>
      <c r="EX419" s="28"/>
      <c r="EY419" s="28"/>
      <c r="EZ419" s="28"/>
      <c r="FA419" s="28"/>
      <c r="FB419" s="28"/>
      <c r="FC419" s="28"/>
      <c r="FD419" s="28"/>
      <c r="FE419" s="28"/>
      <c r="FF419" s="28"/>
      <c r="FG419" s="28"/>
      <c r="FH419" s="28"/>
      <c r="FI419" s="28"/>
      <c r="FJ419" s="28"/>
      <c r="FK419" s="28"/>
      <c r="FL419" s="28"/>
      <c r="FM419" s="28"/>
      <c r="FN419" s="28"/>
      <c r="FO419" s="28"/>
      <c r="FP419" s="28"/>
      <c r="FQ419" s="28"/>
      <c r="FR419" s="28"/>
      <c r="FS419" s="28"/>
      <c r="FT419" s="28"/>
      <c r="FU419" s="28"/>
      <c r="FV419" s="28"/>
      <c r="FW419" s="28"/>
      <c r="FX419" s="28"/>
      <c r="FY419" s="28"/>
      <c r="FZ419" s="28"/>
      <c r="GA419" s="28"/>
      <c r="GB419" s="28"/>
      <c r="GC419" s="28"/>
      <c r="GD419" s="28"/>
      <c r="GE419" s="28"/>
      <c r="GF419" s="28"/>
      <c r="GG419" s="28"/>
      <c r="GH419" s="28"/>
      <c r="GI419" s="28"/>
      <c r="GJ419" s="28"/>
      <c r="GK419" s="28"/>
      <c r="GL419" s="28"/>
      <c r="GM419" s="28"/>
      <c r="GN419" s="28"/>
      <c r="GO419" s="28"/>
      <c r="GP419" s="28"/>
      <c r="GQ419" s="28"/>
      <c r="GR419" s="28"/>
      <c r="GS419" s="28"/>
      <c r="GT419" s="28"/>
      <c r="GU419" s="28"/>
      <c r="GV419" s="28"/>
      <c r="GW419" s="28"/>
      <c r="GX419" s="28"/>
      <c r="GY419" s="28"/>
      <c r="GZ419" s="28"/>
      <c r="HA419" s="28"/>
      <c r="HB419" s="28"/>
      <c r="HC419" s="28"/>
      <c r="HD419" s="28"/>
      <c r="HE419" s="28"/>
      <c r="HF419" s="28"/>
      <c r="HG419" s="28"/>
      <c r="HH419" s="28"/>
      <c r="HI419" s="28"/>
      <c r="HJ419" s="28"/>
      <c r="HK419" s="28"/>
      <c r="HL419" s="28"/>
      <c r="HM419" s="28"/>
      <c r="HN419" s="28"/>
      <c r="HO419" s="28"/>
      <c r="HP419" s="28"/>
      <c r="HQ419" s="28"/>
      <c r="HR419" s="28"/>
      <c r="HS419" s="28"/>
      <c r="HT419" s="28"/>
      <c r="HU419" s="28"/>
      <c r="HV419" s="28"/>
      <c r="HW419" s="28"/>
      <c r="HX419" s="28"/>
      <c r="HY419" s="28"/>
      <c r="HZ419" s="28"/>
      <c r="IA419" s="28"/>
      <c r="IB419" s="28"/>
      <c r="IC419" s="28"/>
      <c r="ID419" s="28"/>
      <c r="IE419" s="28"/>
      <c r="IF419" s="28"/>
      <c r="IG419" s="28"/>
      <c r="IH419" s="28"/>
      <c r="II419" s="28"/>
      <c r="IJ419" s="28"/>
      <c r="IK419" s="28"/>
      <c r="IL419" s="28"/>
      <c r="IM419" s="28"/>
      <c r="IN419" s="28"/>
      <c r="IO419" s="28"/>
      <c r="IP419" s="28"/>
      <c r="IQ419" s="28"/>
      <c r="IR419" s="28"/>
      <c r="IS419" s="28"/>
      <c r="IT419" s="28"/>
      <c r="IU419" s="28"/>
      <c r="IV419" s="28"/>
      <c r="IW419" s="28"/>
    </row>
    <row r="420" customFormat="false" ht="15" hidden="false" customHeight="false" outlineLevel="0" collapsed="false">
      <c r="A420" s="28"/>
      <c r="B420" s="188"/>
      <c r="C420" s="183" t="s">
        <v>260</v>
      </c>
      <c r="D420" s="134"/>
      <c r="E420" s="134"/>
      <c r="F420" s="28" t="n">
        <f aca="false">+F378</f>
        <v>9279.25</v>
      </c>
      <c r="G420" s="28" t="n">
        <f aca="false">+G378+F420</f>
        <v>18558.5</v>
      </c>
      <c r="H420" s="28" t="n">
        <f aca="false">+H378+G420</f>
        <v>27837.75</v>
      </c>
      <c r="I420" s="28" t="n">
        <f aca="false">+I378+H420</f>
        <v>37117</v>
      </c>
      <c r="J420" s="28" t="n">
        <f aca="false">+J378+I420</f>
        <v>46791</v>
      </c>
      <c r="K420" s="28" t="n">
        <f aca="false">+K378+J420</f>
        <v>56465</v>
      </c>
      <c r="L420" s="28" t="n">
        <f aca="false">+L378+K420</f>
        <v>66139</v>
      </c>
      <c r="M420" s="28" t="n">
        <f aca="false">+M378+L420</f>
        <v>75813</v>
      </c>
      <c r="N420" s="28" t="n">
        <f aca="false">+N378+M420</f>
        <v>85487</v>
      </c>
      <c r="O420" s="28" t="n">
        <f aca="false">+O378+N420</f>
        <v>95161</v>
      </c>
      <c r="P420" s="28" t="n">
        <f aca="false">+P378+O420</f>
        <v>104835</v>
      </c>
      <c r="Q420" s="28" t="n">
        <f aca="false">+Q378+P420</f>
        <v>114509</v>
      </c>
      <c r="R420" s="135"/>
      <c r="S420" s="135"/>
      <c r="T420" s="135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  <c r="BL420" s="28"/>
      <c r="BM420" s="28"/>
      <c r="BN420" s="28"/>
      <c r="BO420" s="28"/>
      <c r="BP420" s="28"/>
      <c r="BQ420" s="28"/>
      <c r="BR420" s="28"/>
      <c r="BS420" s="28"/>
      <c r="BT420" s="28"/>
      <c r="BU420" s="28"/>
      <c r="BV420" s="28"/>
      <c r="BW420" s="28"/>
      <c r="BX420" s="28"/>
      <c r="BY420" s="28"/>
      <c r="BZ420" s="28"/>
      <c r="CA420" s="28"/>
      <c r="CB420" s="28"/>
      <c r="CC420" s="28"/>
      <c r="CD420" s="28"/>
      <c r="CE420" s="28"/>
      <c r="CF420" s="28"/>
      <c r="CG420" s="28"/>
      <c r="CH420" s="28"/>
      <c r="CI420" s="28"/>
      <c r="CJ420" s="28"/>
      <c r="CK420" s="28"/>
      <c r="CL420" s="28"/>
      <c r="CM420" s="28"/>
      <c r="CN420" s="28"/>
      <c r="CO420" s="28"/>
      <c r="CP420" s="28"/>
      <c r="CQ420" s="28"/>
      <c r="CR420" s="28"/>
      <c r="CS420" s="28"/>
      <c r="CT420" s="28"/>
      <c r="CU420" s="28"/>
      <c r="CV420" s="28"/>
      <c r="CW420" s="28"/>
      <c r="CX420" s="28"/>
      <c r="CY420" s="28"/>
      <c r="CZ420" s="28"/>
      <c r="DA420" s="28"/>
      <c r="DB420" s="28"/>
      <c r="DC420" s="28"/>
      <c r="DD420" s="28"/>
      <c r="DE420" s="28"/>
      <c r="DF420" s="28"/>
      <c r="DG420" s="28"/>
      <c r="DH420" s="28"/>
      <c r="DI420" s="28"/>
      <c r="DJ420" s="28"/>
      <c r="DK420" s="28"/>
      <c r="DL420" s="28"/>
      <c r="DM420" s="28"/>
      <c r="DN420" s="28"/>
      <c r="DO420" s="28"/>
      <c r="DP420" s="28"/>
      <c r="DQ420" s="28"/>
      <c r="DR420" s="28"/>
      <c r="DS420" s="28"/>
      <c r="DT420" s="28"/>
      <c r="DU420" s="28"/>
      <c r="DV420" s="28"/>
      <c r="DW420" s="28"/>
      <c r="DX420" s="28"/>
      <c r="DY420" s="28"/>
      <c r="DZ420" s="28"/>
      <c r="EA420" s="28"/>
      <c r="EB420" s="28"/>
      <c r="EC420" s="28"/>
      <c r="ED420" s="28"/>
      <c r="EE420" s="28"/>
      <c r="EF420" s="28"/>
      <c r="EG420" s="28"/>
      <c r="EH420" s="28"/>
      <c r="EI420" s="28"/>
      <c r="EJ420" s="28"/>
      <c r="EK420" s="28"/>
      <c r="EL420" s="28"/>
      <c r="EM420" s="28"/>
      <c r="EN420" s="28"/>
      <c r="EO420" s="28"/>
      <c r="EP420" s="28"/>
      <c r="EQ420" s="28"/>
      <c r="ER420" s="28"/>
      <c r="ES420" s="28"/>
      <c r="ET420" s="28"/>
      <c r="EU420" s="28"/>
      <c r="EV420" s="28"/>
      <c r="EW420" s="28"/>
      <c r="EX420" s="28"/>
      <c r="EY420" s="28"/>
      <c r="EZ420" s="28"/>
      <c r="FA420" s="28"/>
      <c r="FB420" s="28"/>
      <c r="FC420" s="28"/>
      <c r="FD420" s="28"/>
      <c r="FE420" s="28"/>
      <c r="FF420" s="28"/>
      <c r="FG420" s="28"/>
      <c r="FH420" s="28"/>
      <c r="FI420" s="28"/>
      <c r="FJ420" s="28"/>
      <c r="FK420" s="28"/>
      <c r="FL420" s="28"/>
      <c r="FM420" s="28"/>
      <c r="FN420" s="28"/>
      <c r="FO420" s="28"/>
      <c r="FP420" s="28"/>
      <c r="FQ420" s="28"/>
      <c r="FR420" s="28"/>
      <c r="FS420" s="28"/>
      <c r="FT420" s="28"/>
      <c r="FU420" s="28"/>
      <c r="FV420" s="28"/>
      <c r="FW420" s="28"/>
      <c r="FX420" s="28"/>
      <c r="FY420" s="28"/>
      <c r="FZ420" s="28"/>
      <c r="GA420" s="28"/>
      <c r="GB420" s="28"/>
      <c r="GC420" s="28"/>
      <c r="GD420" s="28"/>
      <c r="GE420" s="28"/>
      <c r="GF420" s="28"/>
      <c r="GG420" s="28"/>
      <c r="GH420" s="28"/>
      <c r="GI420" s="28"/>
      <c r="GJ420" s="28"/>
      <c r="GK420" s="28"/>
      <c r="GL420" s="28"/>
      <c r="GM420" s="28"/>
      <c r="GN420" s="28"/>
      <c r="GO420" s="28"/>
      <c r="GP420" s="28"/>
      <c r="GQ420" s="28"/>
      <c r="GR420" s="28"/>
      <c r="GS420" s="28"/>
      <c r="GT420" s="28"/>
      <c r="GU420" s="28"/>
      <c r="GV420" s="28"/>
      <c r="GW420" s="28"/>
      <c r="GX420" s="28"/>
      <c r="GY420" s="28"/>
      <c r="GZ420" s="28"/>
      <c r="HA420" s="28"/>
      <c r="HB420" s="28"/>
      <c r="HC420" s="28"/>
      <c r="HD420" s="28"/>
      <c r="HE420" s="28"/>
      <c r="HF420" s="28"/>
      <c r="HG420" s="28"/>
      <c r="HH420" s="28"/>
      <c r="HI420" s="28"/>
      <c r="HJ420" s="28"/>
      <c r="HK420" s="28"/>
      <c r="HL420" s="28"/>
      <c r="HM420" s="28"/>
      <c r="HN420" s="28"/>
      <c r="HO420" s="28"/>
      <c r="HP420" s="28"/>
      <c r="HQ420" s="28"/>
      <c r="HR420" s="28"/>
      <c r="HS420" s="28"/>
      <c r="HT420" s="28"/>
      <c r="HU420" s="28"/>
      <c r="HV420" s="28"/>
      <c r="HW420" s="28"/>
      <c r="HX420" s="28"/>
      <c r="HY420" s="28"/>
      <c r="HZ420" s="28"/>
      <c r="IA420" s="28"/>
      <c r="IB420" s="28"/>
      <c r="IC420" s="28"/>
      <c r="ID420" s="28"/>
      <c r="IE420" s="28"/>
      <c r="IF420" s="28"/>
      <c r="IG420" s="28"/>
      <c r="IH420" s="28"/>
      <c r="II420" s="28"/>
      <c r="IJ420" s="28"/>
      <c r="IK420" s="28"/>
      <c r="IL420" s="28"/>
      <c r="IM420" s="28"/>
      <c r="IN420" s="28"/>
      <c r="IO420" s="28"/>
      <c r="IP420" s="28"/>
      <c r="IQ420" s="28"/>
      <c r="IR420" s="28"/>
      <c r="IS420" s="28"/>
      <c r="IT420" s="28"/>
      <c r="IU420" s="28"/>
      <c r="IV420" s="28"/>
      <c r="IW420" s="28"/>
    </row>
    <row r="421" customFormat="false" ht="15" hidden="false" customHeight="false" outlineLevel="0" collapsed="false">
      <c r="A421" s="28"/>
      <c r="B421" s="188"/>
      <c r="C421" s="183" t="s">
        <v>261</v>
      </c>
      <c r="D421" s="134"/>
      <c r="E421" s="134"/>
      <c r="F421" s="28" t="n">
        <f aca="false">+F379</f>
        <v>9279.25</v>
      </c>
      <c r="G421" s="28" t="n">
        <f aca="false">+G379+F421</f>
        <v>18558.5</v>
      </c>
      <c r="H421" s="28" t="n">
        <f aca="false">+H379+G421</f>
        <v>27837.75</v>
      </c>
      <c r="I421" s="28" t="n">
        <f aca="false">+I379+H421</f>
        <v>37117</v>
      </c>
      <c r="J421" s="28" t="n">
        <f aca="false">+J379+I421</f>
        <v>46791</v>
      </c>
      <c r="K421" s="28" t="n">
        <f aca="false">+K379+J421</f>
        <v>56465</v>
      </c>
      <c r="L421" s="28" t="n">
        <f aca="false">+L379+K421</f>
        <v>66139</v>
      </c>
      <c r="M421" s="28" t="n">
        <f aca="false">+M379+L421</f>
        <v>75813</v>
      </c>
      <c r="N421" s="28" t="n">
        <f aca="false">+N379+M421</f>
        <v>85487</v>
      </c>
      <c r="O421" s="28" t="n">
        <f aca="false">+O379+N421</f>
        <v>95161</v>
      </c>
      <c r="P421" s="28" t="n">
        <f aca="false">+P379+O421</f>
        <v>104835</v>
      </c>
      <c r="Q421" s="28" t="n">
        <f aca="false">+Q379+P421</f>
        <v>114509</v>
      </c>
      <c r="R421" s="135"/>
      <c r="S421" s="135"/>
      <c r="T421" s="135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  <c r="BL421" s="28"/>
      <c r="BM421" s="28"/>
      <c r="BN421" s="28"/>
      <c r="BO421" s="28"/>
      <c r="BP421" s="28"/>
      <c r="BQ421" s="28"/>
      <c r="BR421" s="28"/>
      <c r="BS421" s="28"/>
      <c r="BT421" s="28"/>
      <c r="BU421" s="28"/>
      <c r="BV421" s="28"/>
      <c r="BW421" s="28"/>
      <c r="BX421" s="28"/>
      <c r="BY421" s="28"/>
      <c r="BZ421" s="28"/>
      <c r="CA421" s="28"/>
      <c r="CB421" s="28"/>
      <c r="CC421" s="28"/>
      <c r="CD421" s="28"/>
      <c r="CE421" s="28"/>
      <c r="CF421" s="28"/>
      <c r="CG421" s="28"/>
      <c r="CH421" s="28"/>
      <c r="CI421" s="28"/>
      <c r="CJ421" s="28"/>
      <c r="CK421" s="28"/>
      <c r="CL421" s="28"/>
      <c r="CM421" s="28"/>
      <c r="CN421" s="28"/>
      <c r="CO421" s="28"/>
      <c r="CP421" s="28"/>
      <c r="CQ421" s="28"/>
      <c r="CR421" s="28"/>
      <c r="CS421" s="28"/>
      <c r="CT421" s="28"/>
      <c r="CU421" s="28"/>
      <c r="CV421" s="28"/>
      <c r="CW421" s="28"/>
      <c r="CX421" s="28"/>
      <c r="CY421" s="28"/>
      <c r="CZ421" s="28"/>
      <c r="DA421" s="28"/>
      <c r="DB421" s="28"/>
      <c r="DC421" s="28"/>
      <c r="DD421" s="28"/>
      <c r="DE421" s="28"/>
      <c r="DF421" s="28"/>
      <c r="DG421" s="28"/>
      <c r="DH421" s="28"/>
      <c r="DI421" s="28"/>
      <c r="DJ421" s="28"/>
      <c r="DK421" s="28"/>
      <c r="DL421" s="28"/>
      <c r="DM421" s="28"/>
      <c r="DN421" s="28"/>
      <c r="DO421" s="28"/>
      <c r="DP421" s="28"/>
      <c r="DQ421" s="28"/>
      <c r="DR421" s="28"/>
      <c r="DS421" s="28"/>
      <c r="DT421" s="28"/>
      <c r="DU421" s="28"/>
      <c r="DV421" s="28"/>
      <c r="DW421" s="28"/>
      <c r="DX421" s="28"/>
      <c r="DY421" s="28"/>
      <c r="DZ421" s="28"/>
      <c r="EA421" s="28"/>
      <c r="EB421" s="28"/>
      <c r="EC421" s="28"/>
      <c r="ED421" s="28"/>
      <c r="EE421" s="28"/>
      <c r="EF421" s="28"/>
      <c r="EG421" s="28"/>
      <c r="EH421" s="28"/>
      <c r="EI421" s="28"/>
      <c r="EJ421" s="28"/>
      <c r="EK421" s="28"/>
      <c r="EL421" s="28"/>
      <c r="EM421" s="28"/>
      <c r="EN421" s="28"/>
      <c r="EO421" s="28"/>
      <c r="EP421" s="28"/>
      <c r="EQ421" s="28"/>
      <c r="ER421" s="28"/>
      <c r="ES421" s="28"/>
      <c r="ET421" s="28"/>
      <c r="EU421" s="28"/>
      <c r="EV421" s="28"/>
      <c r="EW421" s="28"/>
      <c r="EX421" s="28"/>
      <c r="EY421" s="28"/>
      <c r="EZ421" s="28"/>
      <c r="FA421" s="28"/>
      <c r="FB421" s="28"/>
      <c r="FC421" s="28"/>
      <c r="FD421" s="28"/>
      <c r="FE421" s="28"/>
      <c r="FF421" s="28"/>
      <c r="FG421" s="28"/>
      <c r="FH421" s="28"/>
      <c r="FI421" s="28"/>
      <c r="FJ421" s="28"/>
      <c r="FK421" s="28"/>
      <c r="FL421" s="28"/>
      <c r="FM421" s="28"/>
      <c r="FN421" s="28"/>
      <c r="FO421" s="28"/>
      <c r="FP421" s="28"/>
      <c r="FQ421" s="28"/>
      <c r="FR421" s="28"/>
      <c r="FS421" s="28"/>
      <c r="FT421" s="28"/>
      <c r="FU421" s="28"/>
      <c r="FV421" s="28"/>
      <c r="FW421" s="28"/>
      <c r="FX421" s="28"/>
      <c r="FY421" s="28"/>
      <c r="FZ421" s="28"/>
      <c r="GA421" s="28"/>
      <c r="GB421" s="28"/>
      <c r="GC421" s="28"/>
      <c r="GD421" s="28"/>
      <c r="GE421" s="28"/>
      <c r="GF421" s="28"/>
      <c r="GG421" s="28"/>
      <c r="GH421" s="28"/>
      <c r="GI421" s="28"/>
      <c r="GJ421" s="28"/>
      <c r="GK421" s="28"/>
      <c r="GL421" s="28"/>
      <c r="GM421" s="28"/>
      <c r="GN421" s="28"/>
      <c r="GO421" s="28"/>
      <c r="GP421" s="28"/>
      <c r="GQ421" s="28"/>
      <c r="GR421" s="28"/>
      <c r="GS421" s="28"/>
      <c r="GT421" s="28"/>
      <c r="GU421" s="28"/>
      <c r="GV421" s="28"/>
      <c r="GW421" s="28"/>
      <c r="GX421" s="28"/>
      <c r="GY421" s="28"/>
      <c r="GZ421" s="28"/>
      <c r="HA421" s="28"/>
      <c r="HB421" s="28"/>
      <c r="HC421" s="28"/>
      <c r="HD421" s="28"/>
      <c r="HE421" s="28"/>
      <c r="HF421" s="28"/>
      <c r="HG421" s="28"/>
      <c r="HH421" s="28"/>
      <c r="HI421" s="28"/>
      <c r="HJ421" s="28"/>
      <c r="HK421" s="28"/>
      <c r="HL421" s="28"/>
      <c r="HM421" s="28"/>
      <c r="HN421" s="28"/>
      <c r="HO421" s="28"/>
      <c r="HP421" s="28"/>
      <c r="HQ421" s="28"/>
      <c r="HR421" s="28"/>
      <c r="HS421" s="28"/>
      <c r="HT421" s="28"/>
      <c r="HU421" s="28"/>
      <c r="HV421" s="28"/>
      <c r="HW421" s="28"/>
      <c r="HX421" s="28"/>
      <c r="HY421" s="28"/>
      <c r="HZ421" s="28"/>
      <c r="IA421" s="28"/>
      <c r="IB421" s="28"/>
      <c r="IC421" s="28"/>
      <c r="ID421" s="28"/>
      <c r="IE421" s="28"/>
      <c r="IF421" s="28"/>
      <c r="IG421" s="28"/>
      <c r="IH421" s="28"/>
      <c r="II421" s="28"/>
      <c r="IJ421" s="28"/>
      <c r="IK421" s="28"/>
      <c r="IL421" s="28"/>
      <c r="IM421" s="28"/>
      <c r="IN421" s="28"/>
      <c r="IO421" s="28"/>
      <c r="IP421" s="28"/>
      <c r="IQ421" s="28"/>
      <c r="IR421" s="28"/>
      <c r="IS421" s="28"/>
      <c r="IT421" s="28"/>
      <c r="IU421" s="28"/>
      <c r="IV421" s="28"/>
      <c r="IW421" s="28"/>
    </row>
    <row r="422" customFormat="false" ht="15" hidden="false" customHeight="false" outlineLevel="0" collapsed="false">
      <c r="A422" s="28"/>
      <c r="B422" s="188"/>
      <c r="C422" s="183" t="s">
        <v>262</v>
      </c>
      <c r="D422" s="134"/>
      <c r="E422" s="134"/>
      <c r="F422" s="28" t="n">
        <f aca="false">+F380</f>
        <v>9279.25</v>
      </c>
      <c r="G422" s="28" t="n">
        <f aca="false">+G380+F422</f>
        <v>18558.5</v>
      </c>
      <c r="H422" s="28" t="n">
        <f aca="false">+H380+G422</f>
        <v>27837.75</v>
      </c>
      <c r="I422" s="28" t="n">
        <f aca="false">+I380+H422</f>
        <v>37117</v>
      </c>
      <c r="J422" s="28" t="n">
        <f aca="false">+J380+I422</f>
        <v>46791</v>
      </c>
      <c r="K422" s="28" t="n">
        <f aca="false">+K380+J422</f>
        <v>56465</v>
      </c>
      <c r="L422" s="28" t="n">
        <f aca="false">+L380+K422</f>
        <v>66139</v>
      </c>
      <c r="M422" s="28" t="n">
        <f aca="false">+M380+L422</f>
        <v>75813</v>
      </c>
      <c r="N422" s="28" t="n">
        <f aca="false">+N380+M422</f>
        <v>85487</v>
      </c>
      <c r="O422" s="28" t="n">
        <f aca="false">+O380+N422</f>
        <v>95161</v>
      </c>
      <c r="P422" s="28" t="n">
        <f aca="false">+P380+O422</f>
        <v>104835</v>
      </c>
      <c r="Q422" s="28" t="n">
        <f aca="false">+Q380+P422</f>
        <v>114509</v>
      </c>
      <c r="R422" s="135"/>
      <c r="S422" s="135"/>
      <c r="T422" s="135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  <c r="BL422" s="28"/>
      <c r="BM422" s="28"/>
      <c r="BN422" s="28"/>
      <c r="BO422" s="28"/>
      <c r="BP422" s="28"/>
      <c r="BQ422" s="28"/>
      <c r="BR422" s="28"/>
      <c r="BS422" s="28"/>
      <c r="BT422" s="28"/>
      <c r="BU422" s="28"/>
      <c r="BV422" s="28"/>
      <c r="BW422" s="28"/>
      <c r="BX422" s="28"/>
      <c r="BY422" s="28"/>
      <c r="BZ422" s="28"/>
      <c r="CA422" s="28"/>
      <c r="CB422" s="28"/>
      <c r="CC422" s="28"/>
      <c r="CD422" s="28"/>
      <c r="CE422" s="28"/>
      <c r="CF422" s="28"/>
      <c r="CG422" s="28"/>
      <c r="CH422" s="28"/>
      <c r="CI422" s="28"/>
      <c r="CJ422" s="28"/>
      <c r="CK422" s="28"/>
      <c r="CL422" s="28"/>
      <c r="CM422" s="28"/>
      <c r="CN422" s="28"/>
      <c r="CO422" s="28"/>
      <c r="CP422" s="28"/>
      <c r="CQ422" s="28"/>
      <c r="CR422" s="28"/>
      <c r="CS422" s="28"/>
      <c r="CT422" s="28"/>
      <c r="CU422" s="28"/>
      <c r="CV422" s="28"/>
      <c r="CW422" s="28"/>
      <c r="CX422" s="28"/>
      <c r="CY422" s="28"/>
      <c r="CZ422" s="28"/>
      <c r="DA422" s="28"/>
      <c r="DB422" s="28"/>
      <c r="DC422" s="28"/>
      <c r="DD422" s="28"/>
      <c r="DE422" s="28"/>
      <c r="DF422" s="28"/>
      <c r="DG422" s="28"/>
      <c r="DH422" s="28"/>
      <c r="DI422" s="28"/>
      <c r="DJ422" s="28"/>
      <c r="DK422" s="28"/>
      <c r="DL422" s="28"/>
      <c r="DM422" s="28"/>
      <c r="DN422" s="28"/>
      <c r="DO422" s="28"/>
      <c r="DP422" s="28"/>
      <c r="DQ422" s="28"/>
      <c r="DR422" s="28"/>
      <c r="DS422" s="28"/>
      <c r="DT422" s="28"/>
      <c r="DU422" s="28"/>
      <c r="DV422" s="28"/>
      <c r="DW422" s="28"/>
      <c r="DX422" s="28"/>
      <c r="DY422" s="28"/>
      <c r="DZ422" s="28"/>
      <c r="EA422" s="28"/>
      <c r="EB422" s="28"/>
      <c r="EC422" s="28"/>
      <c r="ED422" s="28"/>
      <c r="EE422" s="28"/>
      <c r="EF422" s="28"/>
      <c r="EG422" s="28"/>
      <c r="EH422" s="28"/>
      <c r="EI422" s="28"/>
      <c r="EJ422" s="28"/>
      <c r="EK422" s="28"/>
      <c r="EL422" s="28"/>
      <c r="EM422" s="28"/>
      <c r="EN422" s="28"/>
      <c r="EO422" s="28"/>
      <c r="EP422" s="28"/>
      <c r="EQ422" s="28"/>
      <c r="ER422" s="28"/>
      <c r="ES422" s="28"/>
      <c r="ET422" s="28"/>
      <c r="EU422" s="28"/>
      <c r="EV422" s="28"/>
      <c r="EW422" s="28"/>
      <c r="EX422" s="28"/>
      <c r="EY422" s="28"/>
      <c r="EZ422" s="28"/>
      <c r="FA422" s="28"/>
      <c r="FB422" s="28"/>
      <c r="FC422" s="28"/>
      <c r="FD422" s="28"/>
      <c r="FE422" s="28"/>
      <c r="FF422" s="28"/>
      <c r="FG422" s="28"/>
      <c r="FH422" s="28"/>
      <c r="FI422" s="28"/>
      <c r="FJ422" s="28"/>
      <c r="FK422" s="28"/>
      <c r="FL422" s="28"/>
      <c r="FM422" s="28"/>
      <c r="FN422" s="28"/>
      <c r="FO422" s="28"/>
      <c r="FP422" s="28"/>
      <c r="FQ422" s="28"/>
      <c r="FR422" s="28"/>
      <c r="FS422" s="28"/>
      <c r="FT422" s="28"/>
      <c r="FU422" s="28"/>
      <c r="FV422" s="28"/>
      <c r="FW422" s="28"/>
      <c r="FX422" s="28"/>
      <c r="FY422" s="28"/>
      <c r="FZ422" s="28"/>
      <c r="GA422" s="28"/>
      <c r="GB422" s="28"/>
      <c r="GC422" s="28"/>
      <c r="GD422" s="28"/>
      <c r="GE422" s="28"/>
      <c r="GF422" s="28"/>
      <c r="GG422" s="28"/>
      <c r="GH422" s="28"/>
      <c r="GI422" s="28"/>
      <c r="GJ422" s="28"/>
      <c r="GK422" s="28"/>
      <c r="GL422" s="28"/>
      <c r="GM422" s="28"/>
      <c r="GN422" s="28"/>
      <c r="GO422" s="28"/>
      <c r="GP422" s="28"/>
      <c r="GQ422" s="28"/>
      <c r="GR422" s="28"/>
      <c r="GS422" s="28"/>
      <c r="GT422" s="28"/>
      <c r="GU422" s="28"/>
      <c r="GV422" s="28"/>
      <c r="GW422" s="28"/>
      <c r="GX422" s="28"/>
      <c r="GY422" s="28"/>
      <c r="GZ422" s="28"/>
      <c r="HA422" s="28"/>
      <c r="HB422" s="28"/>
      <c r="HC422" s="28"/>
      <c r="HD422" s="28"/>
      <c r="HE422" s="28"/>
      <c r="HF422" s="28"/>
      <c r="HG422" s="28"/>
      <c r="HH422" s="28"/>
      <c r="HI422" s="28"/>
      <c r="HJ422" s="28"/>
      <c r="HK422" s="28"/>
      <c r="HL422" s="28"/>
      <c r="HM422" s="28"/>
      <c r="HN422" s="28"/>
      <c r="HO422" s="28"/>
      <c r="HP422" s="28"/>
      <c r="HQ422" s="28"/>
      <c r="HR422" s="28"/>
      <c r="HS422" s="28"/>
      <c r="HT422" s="28"/>
      <c r="HU422" s="28"/>
      <c r="HV422" s="28"/>
      <c r="HW422" s="28"/>
      <c r="HX422" s="28"/>
      <c r="HY422" s="28"/>
      <c r="HZ422" s="28"/>
      <c r="IA422" s="28"/>
      <c r="IB422" s="28"/>
      <c r="IC422" s="28"/>
      <c r="ID422" s="28"/>
      <c r="IE422" s="28"/>
      <c r="IF422" s="28"/>
      <c r="IG422" s="28"/>
      <c r="IH422" s="28"/>
      <c r="II422" s="28"/>
      <c r="IJ422" s="28"/>
      <c r="IK422" s="28"/>
      <c r="IL422" s="28"/>
      <c r="IM422" s="28"/>
      <c r="IN422" s="28"/>
      <c r="IO422" s="28"/>
      <c r="IP422" s="28"/>
      <c r="IQ422" s="28"/>
      <c r="IR422" s="28"/>
      <c r="IS422" s="28"/>
      <c r="IT422" s="28"/>
      <c r="IU422" s="28"/>
      <c r="IV422" s="28"/>
      <c r="IW422" s="28"/>
    </row>
    <row r="423" customFormat="false" ht="15" hidden="false" customHeight="false" outlineLevel="0" collapsed="false">
      <c r="A423" s="28"/>
      <c r="B423" s="188"/>
      <c r="C423" s="183" t="s">
        <v>263</v>
      </c>
      <c r="D423" s="134"/>
      <c r="E423" s="134"/>
      <c r="F423" s="28" t="n">
        <f aca="false">+F381</f>
        <v>5833.33333333333</v>
      </c>
      <c r="G423" s="28" t="n">
        <f aca="false">+G381+F423</f>
        <v>11666.6666666667</v>
      </c>
      <c r="H423" s="28" t="n">
        <f aca="false">+H381+G423</f>
        <v>17500</v>
      </c>
      <c r="I423" s="28" t="n">
        <f aca="false">+I381+H423</f>
        <v>23333.3333333333</v>
      </c>
      <c r="J423" s="28" t="n">
        <f aca="false">+J381+I423</f>
        <v>29414.3333333333</v>
      </c>
      <c r="K423" s="28" t="n">
        <f aca="false">+K381+J423</f>
        <v>35495.3333333333</v>
      </c>
      <c r="L423" s="28" t="n">
        <f aca="false">+L381+K423</f>
        <v>41576.3333333333</v>
      </c>
      <c r="M423" s="28" t="n">
        <f aca="false">+M381+L423</f>
        <v>47657.3333333333</v>
      </c>
      <c r="N423" s="28" t="n">
        <f aca="false">+N381+M423</f>
        <v>53738.3333333333</v>
      </c>
      <c r="O423" s="28" t="n">
        <f aca="false">+O381+N423</f>
        <v>59819.3333333333</v>
      </c>
      <c r="P423" s="28" t="n">
        <f aca="false">+P381+O423</f>
        <v>65900.3333333333</v>
      </c>
      <c r="Q423" s="28" t="n">
        <f aca="false">+Q381+P423</f>
        <v>71981.3333333333</v>
      </c>
      <c r="R423" s="135"/>
      <c r="S423" s="135"/>
      <c r="T423" s="135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  <c r="BL423" s="28"/>
      <c r="BM423" s="28"/>
      <c r="BN423" s="28"/>
      <c r="BO423" s="28"/>
      <c r="BP423" s="28"/>
      <c r="BQ423" s="28"/>
      <c r="BR423" s="28"/>
      <c r="BS423" s="28"/>
      <c r="BT423" s="28"/>
      <c r="BU423" s="28"/>
      <c r="BV423" s="28"/>
      <c r="BW423" s="28"/>
      <c r="BX423" s="28"/>
      <c r="BY423" s="28"/>
      <c r="BZ423" s="28"/>
      <c r="CA423" s="28"/>
      <c r="CB423" s="28"/>
      <c r="CC423" s="28"/>
      <c r="CD423" s="28"/>
      <c r="CE423" s="28"/>
      <c r="CF423" s="28"/>
      <c r="CG423" s="28"/>
      <c r="CH423" s="28"/>
      <c r="CI423" s="28"/>
      <c r="CJ423" s="28"/>
      <c r="CK423" s="28"/>
      <c r="CL423" s="28"/>
      <c r="CM423" s="28"/>
      <c r="CN423" s="28"/>
      <c r="CO423" s="28"/>
      <c r="CP423" s="28"/>
      <c r="CQ423" s="28"/>
      <c r="CR423" s="28"/>
      <c r="CS423" s="28"/>
      <c r="CT423" s="28"/>
      <c r="CU423" s="28"/>
      <c r="CV423" s="28"/>
      <c r="CW423" s="28"/>
      <c r="CX423" s="28"/>
      <c r="CY423" s="28"/>
      <c r="CZ423" s="28"/>
      <c r="DA423" s="28"/>
      <c r="DB423" s="28"/>
      <c r="DC423" s="28"/>
      <c r="DD423" s="28"/>
      <c r="DE423" s="28"/>
      <c r="DF423" s="28"/>
      <c r="DG423" s="28"/>
      <c r="DH423" s="28"/>
      <c r="DI423" s="28"/>
      <c r="DJ423" s="28"/>
      <c r="DK423" s="28"/>
      <c r="DL423" s="28"/>
      <c r="DM423" s="28"/>
      <c r="DN423" s="28"/>
      <c r="DO423" s="28"/>
      <c r="DP423" s="28"/>
      <c r="DQ423" s="28"/>
      <c r="DR423" s="28"/>
      <c r="DS423" s="28"/>
      <c r="DT423" s="28"/>
      <c r="DU423" s="28"/>
      <c r="DV423" s="28"/>
      <c r="DW423" s="28"/>
      <c r="DX423" s="28"/>
      <c r="DY423" s="28"/>
      <c r="DZ423" s="28"/>
      <c r="EA423" s="28"/>
      <c r="EB423" s="28"/>
      <c r="EC423" s="28"/>
      <c r="ED423" s="28"/>
      <c r="EE423" s="28"/>
      <c r="EF423" s="28"/>
      <c r="EG423" s="28"/>
      <c r="EH423" s="28"/>
      <c r="EI423" s="28"/>
      <c r="EJ423" s="28"/>
      <c r="EK423" s="28"/>
      <c r="EL423" s="28"/>
      <c r="EM423" s="28"/>
      <c r="EN423" s="28"/>
      <c r="EO423" s="28"/>
      <c r="EP423" s="28"/>
      <c r="EQ423" s="28"/>
      <c r="ER423" s="28"/>
      <c r="ES423" s="28"/>
      <c r="ET423" s="28"/>
      <c r="EU423" s="28"/>
      <c r="EV423" s="28"/>
      <c r="EW423" s="28"/>
      <c r="EX423" s="28"/>
      <c r="EY423" s="28"/>
      <c r="EZ423" s="28"/>
      <c r="FA423" s="28"/>
      <c r="FB423" s="28"/>
      <c r="FC423" s="28"/>
      <c r="FD423" s="28"/>
      <c r="FE423" s="28"/>
      <c r="FF423" s="28"/>
      <c r="FG423" s="28"/>
      <c r="FH423" s="28"/>
      <c r="FI423" s="28"/>
      <c r="FJ423" s="28"/>
      <c r="FK423" s="28"/>
      <c r="FL423" s="28"/>
      <c r="FM423" s="28"/>
      <c r="FN423" s="28"/>
      <c r="FO423" s="28"/>
      <c r="FP423" s="28"/>
      <c r="FQ423" s="28"/>
      <c r="FR423" s="28"/>
      <c r="FS423" s="28"/>
      <c r="FT423" s="28"/>
      <c r="FU423" s="28"/>
      <c r="FV423" s="28"/>
      <c r="FW423" s="28"/>
      <c r="FX423" s="28"/>
      <c r="FY423" s="28"/>
      <c r="FZ423" s="28"/>
      <c r="GA423" s="28"/>
      <c r="GB423" s="28"/>
      <c r="GC423" s="28"/>
      <c r="GD423" s="28"/>
      <c r="GE423" s="28"/>
      <c r="GF423" s="28"/>
      <c r="GG423" s="28"/>
      <c r="GH423" s="28"/>
      <c r="GI423" s="28"/>
      <c r="GJ423" s="28"/>
      <c r="GK423" s="28"/>
      <c r="GL423" s="28"/>
      <c r="GM423" s="28"/>
      <c r="GN423" s="28"/>
      <c r="GO423" s="28"/>
      <c r="GP423" s="28"/>
      <c r="GQ423" s="28"/>
      <c r="GR423" s="28"/>
      <c r="GS423" s="28"/>
      <c r="GT423" s="28"/>
      <c r="GU423" s="28"/>
      <c r="GV423" s="28"/>
      <c r="GW423" s="28"/>
      <c r="GX423" s="28"/>
      <c r="GY423" s="28"/>
      <c r="GZ423" s="28"/>
      <c r="HA423" s="28"/>
      <c r="HB423" s="28"/>
      <c r="HC423" s="28"/>
      <c r="HD423" s="28"/>
      <c r="HE423" s="28"/>
      <c r="HF423" s="28"/>
      <c r="HG423" s="28"/>
      <c r="HH423" s="28"/>
      <c r="HI423" s="28"/>
      <c r="HJ423" s="28"/>
      <c r="HK423" s="28"/>
      <c r="HL423" s="28"/>
      <c r="HM423" s="28"/>
      <c r="HN423" s="28"/>
      <c r="HO423" s="28"/>
      <c r="HP423" s="28"/>
      <c r="HQ423" s="28"/>
      <c r="HR423" s="28"/>
      <c r="HS423" s="28"/>
      <c r="HT423" s="28"/>
      <c r="HU423" s="28"/>
      <c r="HV423" s="28"/>
      <c r="HW423" s="28"/>
      <c r="HX423" s="28"/>
      <c r="HY423" s="28"/>
      <c r="HZ423" s="28"/>
      <c r="IA423" s="28"/>
      <c r="IB423" s="28"/>
      <c r="IC423" s="28"/>
      <c r="ID423" s="28"/>
      <c r="IE423" s="28"/>
      <c r="IF423" s="28"/>
      <c r="IG423" s="28"/>
      <c r="IH423" s="28"/>
      <c r="II423" s="28"/>
      <c r="IJ423" s="28"/>
      <c r="IK423" s="28"/>
      <c r="IL423" s="28"/>
      <c r="IM423" s="28"/>
      <c r="IN423" s="28"/>
      <c r="IO423" s="28"/>
      <c r="IP423" s="28"/>
      <c r="IQ423" s="28"/>
      <c r="IR423" s="28"/>
      <c r="IS423" s="28"/>
      <c r="IT423" s="28"/>
      <c r="IU423" s="28"/>
      <c r="IV423" s="28"/>
      <c r="IW423" s="28"/>
    </row>
    <row r="424" customFormat="false" ht="15" hidden="false" customHeight="false" outlineLevel="0" collapsed="false">
      <c r="A424" s="28"/>
      <c r="B424" s="188"/>
      <c r="C424" s="183" t="s">
        <v>264</v>
      </c>
      <c r="D424" s="134"/>
      <c r="E424" s="134"/>
      <c r="F424" s="28" t="n">
        <f aca="false">+F382</f>
        <v>5833.33333333333</v>
      </c>
      <c r="G424" s="28" t="n">
        <f aca="false">+G382+F424</f>
        <v>11666.6666666667</v>
      </c>
      <c r="H424" s="28" t="n">
        <f aca="false">+H382+G424</f>
        <v>17500</v>
      </c>
      <c r="I424" s="28" t="n">
        <f aca="false">+I382+H424</f>
        <v>23333.3333333333</v>
      </c>
      <c r="J424" s="28" t="n">
        <f aca="false">+J382+I424</f>
        <v>29414.3333333333</v>
      </c>
      <c r="K424" s="28" t="n">
        <f aca="false">+K382+J424</f>
        <v>35495.3333333333</v>
      </c>
      <c r="L424" s="28" t="n">
        <f aca="false">+L382+K424</f>
        <v>41576.3333333333</v>
      </c>
      <c r="M424" s="28" t="n">
        <f aca="false">+M382+L424</f>
        <v>47657.3333333333</v>
      </c>
      <c r="N424" s="28" t="n">
        <f aca="false">+N382+M424</f>
        <v>53738.3333333333</v>
      </c>
      <c r="O424" s="28" t="n">
        <f aca="false">+O382+N424</f>
        <v>59819.3333333333</v>
      </c>
      <c r="P424" s="28" t="n">
        <f aca="false">+P382+O424</f>
        <v>65900.3333333333</v>
      </c>
      <c r="Q424" s="28" t="n">
        <f aca="false">+Q382+P424</f>
        <v>71981.3333333333</v>
      </c>
      <c r="R424" s="135"/>
      <c r="S424" s="135"/>
      <c r="T424" s="135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  <c r="BL424" s="28"/>
      <c r="BM424" s="28"/>
      <c r="BN424" s="28"/>
      <c r="BO424" s="28"/>
      <c r="BP424" s="28"/>
      <c r="BQ424" s="28"/>
      <c r="BR424" s="28"/>
      <c r="BS424" s="28"/>
      <c r="BT424" s="28"/>
      <c r="BU424" s="28"/>
      <c r="BV424" s="28"/>
      <c r="BW424" s="28"/>
      <c r="BX424" s="28"/>
      <c r="BY424" s="28"/>
      <c r="BZ424" s="28"/>
      <c r="CA424" s="28"/>
      <c r="CB424" s="28"/>
      <c r="CC424" s="28"/>
      <c r="CD424" s="28"/>
      <c r="CE424" s="28"/>
      <c r="CF424" s="28"/>
      <c r="CG424" s="28"/>
      <c r="CH424" s="28"/>
      <c r="CI424" s="28"/>
      <c r="CJ424" s="28"/>
      <c r="CK424" s="28"/>
      <c r="CL424" s="28"/>
      <c r="CM424" s="28"/>
      <c r="CN424" s="28"/>
      <c r="CO424" s="28"/>
      <c r="CP424" s="28"/>
      <c r="CQ424" s="28"/>
      <c r="CR424" s="28"/>
      <c r="CS424" s="28"/>
      <c r="CT424" s="28"/>
      <c r="CU424" s="28"/>
      <c r="CV424" s="28"/>
      <c r="CW424" s="28"/>
      <c r="CX424" s="28"/>
      <c r="CY424" s="28"/>
      <c r="CZ424" s="28"/>
      <c r="DA424" s="28"/>
      <c r="DB424" s="28"/>
      <c r="DC424" s="28"/>
      <c r="DD424" s="28"/>
      <c r="DE424" s="28"/>
      <c r="DF424" s="28"/>
      <c r="DG424" s="28"/>
      <c r="DH424" s="28"/>
      <c r="DI424" s="28"/>
      <c r="DJ424" s="28"/>
      <c r="DK424" s="28"/>
      <c r="DL424" s="28"/>
      <c r="DM424" s="28"/>
      <c r="DN424" s="28"/>
      <c r="DO424" s="28"/>
      <c r="DP424" s="28"/>
      <c r="DQ424" s="28"/>
      <c r="DR424" s="28"/>
      <c r="DS424" s="28"/>
      <c r="DT424" s="28"/>
      <c r="DU424" s="28"/>
      <c r="DV424" s="28"/>
      <c r="DW424" s="28"/>
      <c r="DX424" s="28"/>
      <c r="DY424" s="28"/>
      <c r="DZ424" s="28"/>
      <c r="EA424" s="28"/>
      <c r="EB424" s="28"/>
      <c r="EC424" s="28"/>
      <c r="ED424" s="28"/>
      <c r="EE424" s="28"/>
      <c r="EF424" s="28"/>
      <c r="EG424" s="28"/>
      <c r="EH424" s="28"/>
      <c r="EI424" s="28"/>
      <c r="EJ424" s="28"/>
      <c r="EK424" s="28"/>
      <c r="EL424" s="28"/>
      <c r="EM424" s="28"/>
      <c r="EN424" s="28"/>
      <c r="EO424" s="28"/>
      <c r="EP424" s="28"/>
      <c r="EQ424" s="28"/>
      <c r="ER424" s="28"/>
      <c r="ES424" s="28"/>
      <c r="ET424" s="28"/>
      <c r="EU424" s="28"/>
      <c r="EV424" s="28"/>
      <c r="EW424" s="28"/>
      <c r="EX424" s="28"/>
      <c r="EY424" s="28"/>
      <c r="EZ424" s="28"/>
      <c r="FA424" s="28"/>
      <c r="FB424" s="28"/>
      <c r="FC424" s="28"/>
      <c r="FD424" s="28"/>
      <c r="FE424" s="28"/>
      <c r="FF424" s="28"/>
      <c r="FG424" s="28"/>
      <c r="FH424" s="28"/>
      <c r="FI424" s="28"/>
      <c r="FJ424" s="28"/>
      <c r="FK424" s="28"/>
      <c r="FL424" s="28"/>
      <c r="FM424" s="28"/>
      <c r="FN424" s="28"/>
      <c r="FO424" s="28"/>
      <c r="FP424" s="28"/>
      <c r="FQ424" s="28"/>
      <c r="FR424" s="28"/>
      <c r="FS424" s="28"/>
      <c r="FT424" s="28"/>
      <c r="FU424" s="28"/>
      <c r="FV424" s="28"/>
      <c r="FW424" s="28"/>
      <c r="FX424" s="28"/>
      <c r="FY424" s="28"/>
      <c r="FZ424" s="28"/>
      <c r="GA424" s="28"/>
      <c r="GB424" s="28"/>
      <c r="GC424" s="28"/>
      <c r="GD424" s="28"/>
      <c r="GE424" s="28"/>
      <c r="GF424" s="28"/>
      <c r="GG424" s="28"/>
      <c r="GH424" s="28"/>
      <c r="GI424" s="28"/>
      <c r="GJ424" s="28"/>
      <c r="GK424" s="28"/>
      <c r="GL424" s="28"/>
      <c r="GM424" s="28"/>
      <c r="GN424" s="28"/>
      <c r="GO424" s="28"/>
      <c r="GP424" s="28"/>
      <c r="GQ424" s="28"/>
      <c r="GR424" s="28"/>
      <c r="GS424" s="28"/>
      <c r="GT424" s="28"/>
      <c r="GU424" s="28"/>
      <c r="GV424" s="28"/>
      <c r="GW424" s="28"/>
      <c r="GX424" s="28"/>
      <c r="GY424" s="28"/>
      <c r="GZ424" s="28"/>
      <c r="HA424" s="28"/>
      <c r="HB424" s="28"/>
      <c r="HC424" s="28"/>
      <c r="HD424" s="28"/>
      <c r="HE424" s="28"/>
      <c r="HF424" s="28"/>
      <c r="HG424" s="28"/>
      <c r="HH424" s="28"/>
      <c r="HI424" s="28"/>
      <c r="HJ424" s="28"/>
      <c r="HK424" s="28"/>
      <c r="HL424" s="28"/>
      <c r="HM424" s="28"/>
      <c r="HN424" s="28"/>
      <c r="HO424" s="28"/>
      <c r="HP424" s="28"/>
      <c r="HQ424" s="28"/>
      <c r="HR424" s="28"/>
      <c r="HS424" s="28"/>
      <c r="HT424" s="28"/>
      <c r="HU424" s="28"/>
      <c r="HV424" s="28"/>
      <c r="HW424" s="28"/>
      <c r="HX424" s="28"/>
      <c r="HY424" s="28"/>
      <c r="HZ424" s="28"/>
      <c r="IA424" s="28"/>
      <c r="IB424" s="28"/>
      <c r="IC424" s="28"/>
      <c r="ID424" s="28"/>
      <c r="IE424" s="28"/>
      <c r="IF424" s="28"/>
      <c r="IG424" s="28"/>
      <c r="IH424" s="28"/>
      <c r="II424" s="28"/>
      <c r="IJ424" s="28"/>
      <c r="IK424" s="28"/>
      <c r="IL424" s="28"/>
      <c r="IM424" s="28"/>
      <c r="IN424" s="28"/>
      <c r="IO424" s="28"/>
      <c r="IP424" s="28"/>
      <c r="IQ424" s="28"/>
      <c r="IR424" s="28"/>
      <c r="IS424" s="28"/>
      <c r="IT424" s="28"/>
      <c r="IU424" s="28"/>
      <c r="IV424" s="28"/>
      <c r="IW424" s="28"/>
    </row>
    <row r="425" customFormat="false" ht="15" hidden="false" customHeight="false" outlineLevel="0" collapsed="false">
      <c r="A425" s="28"/>
      <c r="B425" s="188"/>
      <c r="C425" s="183" t="s">
        <v>265</v>
      </c>
      <c r="D425" s="134"/>
      <c r="E425" s="134"/>
      <c r="F425" s="28" t="n">
        <f aca="false">+F383</f>
        <v>5833.33333333333</v>
      </c>
      <c r="G425" s="28" t="n">
        <f aca="false">+G383+F425</f>
        <v>11666.6666666667</v>
      </c>
      <c r="H425" s="28" t="n">
        <f aca="false">+H383+G425</f>
        <v>17500</v>
      </c>
      <c r="I425" s="28" t="n">
        <f aca="false">+I383+H425</f>
        <v>23333.3333333333</v>
      </c>
      <c r="J425" s="28" t="n">
        <f aca="false">+J383+I425</f>
        <v>29414.3333333333</v>
      </c>
      <c r="K425" s="28" t="n">
        <f aca="false">+K383+J425</f>
        <v>35495.3333333333</v>
      </c>
      <c r="L425" s="28" t="n">
        <f aca="false">+L383+K425</f>
        <v>41576.3333333333</v>
      </c>
      <c r="M425" s="28" t="n">
        <f aca="false">+M383+L425</f>
        <v>47657.3333333333</v>
      </c>
      <c r="N425" s="28" t="n">
        <f aca="false">+N383+M425</f>
        <v>53738.3333333333</v>
      </c>
      <c r="O425" s="28" t="n">
        <f aca="false">+O383+N425</f>
        <v>59819.3333333333</v>
      </c>
      <c r="P425" s="28" t="n">
        <f aca="false">+P383+O425</f>
        <v>65900.3333333333</v>
      </c>
      <c r="Q425" s="28" t="n">
        <f aca="false">+Q383+P425</f>
        <v>71981.3333333333</v>
      </c>
      <c r="R425" s="135"/>
      <c r="S425" s="135"/>
      <c r="T425" s="135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  <c r="BL425" s="28"/>
      <c r="BM425" s="28"/>
      <c r="BN425" s="28"/>
      <c r="BO425" s="28"/>
      <c r="BP425" s="28"/>
      <c r="BQ425" s="28"/>
      <c r="BR425" s="28"/>
      <c r="BS425" s="28"/>
      <c r="BT425" s="28"/>
      <c r="BU425" s="28"/>
      <c r="BV425" s="28"/>
      <c r="BW425" s="28"/>
      <c r="BX425" s="28"/>
      <c r="BY425" s="28"/>
      <c r="BZ425" s="28"/>
      <c r="CA425" s="28"/>
      <c r="CB425" s="28"/>
      <c r="CC425" s="28"/>
      <c r="CD425" s="28"/>
      <c r="CE425" s="28"/>
      <c r="CF425" s="28"/>
      <c r="CG425" s="28"/>
      <c r="CH425" s="28"/>
      <c r="CI425" s="28"/>
      <c r="CJ425" s="28"/>
      <c r="CK425" s="28"/>
      <c r="CL425" s="28"/>
      <c r="CM425" s="28"/>
      <c r="CN425" s="28"/>
      <c r="CO425" s="28"/>
      <c r="CP425" s="28"/>
      <c r="CQ425" s="28"/>
      <c r="CR425" s="28"/>
      <c r="CS425" s="28"/>
      <c r="CT425" s="28"/>
      <c r="CU425" s="28"/>
      <c r="CV425" s="28"/>
      <c r="CW425" s="28"/>
      <c r="CX425" s="28"/>
      <c r="CY425" s="28"/>
      <c r="CZ425" s="28"/>
      <c r="DA425" s="28"/>
      <c r="DB425" s="28"/>
      <c r="DC425" s="28"/>
      <c r="DD425" s="28"/>
      <c r="DE425" s="28"/>
      <c r="DF425" s="28"/>
      <c r="DG425" s="28"/>
      <c r="DH425" s="28"/>
      <c r="DI425" s="28"/>
      <c r="DJ425" s="28"/>
      <c r="DK425" s="28"/>
      <c r="DL425" s="28"/>
      <c r="DM425" s="28"/>
      <c r="DN425" s="28"/>
      <c r="DO425" s="28"/>
      <c r="DP425" s="28"/>
      <c r="DQ425" s="28"/>
      <c r="DR425" s="28"/>
      <c r="DS425" s="28"/>
      <c r="DT425" s="28"/>
      <c r="DU425" s="28"/>
      <c r="DV425" s="28"/>
      <c r="DW425" s="28"/>
      <c r="DX425" s="28"/>
      <c r="DY425" s="28"/>
      <c r="DZ425" s="28"/>
      <c r="EA425" s="28"/>
      <c r="EB425" s="28"/>
      <c r="EC425" s="28"/>
      <c r="ED425" s="28"/>
      <c r="EE425" s="28"/>
      <c r="EF425" s="28"/>
      <c r="EG425" s="28"/>
      <c r="EH425" s="28"/>
      <c r="EI425" s="28"/>
      <c r="EJ425" s="28"/>
      <c r="EK425" s="28"/>
      <c r="EL425" s="28"/>
      <c r="EM425" s="28"/>
      <c r="EN425" s="28"/>
      <c r="EO425" s="28"/>
      <c r="EP425" s="28"/>
      <c r="EQ425" s="28"/>
      <c r="ER425" s="28"/>
      <c r="ES425" s="28"/>
      <c r="ET425" s="28"/>
      <c r="EU425" s="28"/>
      <c r="EV425" s="28"/>
      <c r="EW425" s="28"/>
      <c r="EX425" s="28"/>
      <c r="EY425" s="28"/>
      <c r="EZ425" s="28"/>
      <c r="FA425" s="28"/>
      <c r="FB425" s="28"/>
      <c r="FC425" s="28"/>
      <c r="FD425" s="28"/>
      <c r="FE425" s="28"/>
      <c r="FF425" s="28"/>
      <c r="FG425" s="28"/>
      <c r="FH425" s="28"/>
      <c r="FI425" s="28"/>
      <c r="FJ425" s="28"/>
      <c r="FK425" s="28"/>
      <c r="FL425" s="28"/>
      <c r="FM425" s="28"/>
      <c r="FN425" s="28"/>
      <c r="FO425" s="28"/>
      <c r="FP425" s="28"/>
      <c r="FQ425" s="28"/>
      <c r="FR425" s="28"/>
      <c r="FS425" s="28"/>
      <c r="FT425" s="28"/>
      <c r="FU425" s="28"/>
      <c r="FV425" s="28"/>
      <c r="FW425" s="28"/>
      <c r="FX425" s="28"/>
      <c r="FY425" s="28"/>
      <c r="FZ425" s="28"/>
      <c r="GA425" s="28"/>
      <c r="GB425" s="28"/>
      <c r="GC425" s="28"/>
      <c r="GD425" s="28"/>
      <c r="GE425" s="28"/>
      <c r="GF425" s="28"/>
      <c r="GG425" s="28"/>
      <c r="GH425" s="28"/>
      <c r="GI425" s="28"/>
      <c r="GJ425" s="28"/>
      <c r="GK425" s="28"/>
      <c r="GL425" s="28"/>
      <c r="GM425" s="28"/>
      <c r="GN425" s="28"/>
      <c r="GO425" s="28"/>
      <c r="GP425" s="28"/>
      <c r="GQ425" s="28"/>
      <c r="GR425" s="28"/>
      <c r="GS425" s="28"/>
      <c r="GT425" s="28"/>
      <c r="GU425" s="28"/>
      <c r="GV425" s="28"/>
      <c r="GW425" s="28"/>
      <c r="GX425" s="28"/>
      <c r="GY425" s="28"/>
      <c r="GZ425" s="28"/>
      <c r="HA425" s="28"/>
      <c r="HB425" s="28"/>
      <c r="HC425" s="28"/>
      <c r="HD425" s="28"/>
      <c r="HE425" s="28"/>
      <c r="HF425" s="28"/>
      <c r="HG425" s="28"/>
      <c r="HH425" s="28"/>
      <c r="HI425" s="28"/>
      <c r="HJ425" s="28"/>
      <c r="HK425" s="28"/>
      <c r="HL425" s="28"/>
      <c r="HM425" s="28"/>
      <c r="HN425" s="28"/>
      <c r="HO425" s="28"/>
      <c r="HP425" s="28"/>
      <c r="HQ425" s="28"/>
      <c r="HR425" s="28"/>
      <c r="HS425" s="28"/>
      <c r="HT425" s="28"/>
      <c r="HU425" s="28"/>
      <c r="HV425" s="28"/>
      <c r="HW425" s="28"/>
      <c r="HX425" s="28"/>
      <c r="HY425" s="28"/>
      <c r="HZ425" s="28"/>
      <c r="IA425" s="28"/>
      <c r="IB425" s="28"/>
      <c r="IC425" s="28"/>
      <c r="ID425" s="28"/>
      <c r="IE425" s="28"/>
      <c r="IF425" s="28"/>
      <c r="IG425" s="28"/>
      <c r="IH425" s="28"/>
      <c r="II425" s="28"/>
      <c r="IJ425" s="28"/>
      <c r="IK425" s="28"/>
      <c r="IL425" s="28"/>
      <c r="IM425" s="28"/>
      <c r="IN425" s="28"/>
      <c r="IO425" s="28"/>
      <c r="IP425" s="28"/>
      <c r="IQ425" s="28"/>
      <c r="IR425" s="28"/>
      <c r="IS425" s="28"/>
      <c r="IT425" s="28"/>
      <c r="IU425" s="28"/>
      <c r="IV425" s="28"/>
      <c r="IW425" s="28"/>
    </row>
    <row r="426" customFormat="false" ht="15" hidden="false" customHeight="false" outlineLevel="0" collapsed="false">
      <c r="A426" s="28"/>
      <c r="B426" s="188"/>
      <c r="C426" s="183" t="s">
        <v>266</v>
      </c>
      <c r="D426" s="134"/>
      <c r="E426" s="134"/>
      <c r="F426" s="28" t="n">
        <f aca="false">+F384</f>
        <v>5833.33333333333</v>
      </c>
      <c r="G426" s="28" t="n">
        <f aca="false">+G384+F426</f>
        <v>11666.6666666667</v>
      </c>
      <c r="H426" s="28" t="n">
        <f aca="false">+H384+G426</f>
        <v>17500</v>
      </c>
      <c r="I426" s="28" t="n">
        <f aca="false">+I384+H426</f>
        <v>23333.3333333333</v>
      </c>
      <c r="J426" s="28" t="n">
        <f aca="false">+J384+I426</f>
        <v>29414.3333333333</v>
      </c>
      <c r="K426" s="28" t="n">
        <f aca="false">+K384+J426</f>
        <v>35495.3333333333</v>
      </c>
      <c r="L426" s="28" t="n">
        <f aca="false">+L384+K426</f>
        <v>41576.3333333333</v>
      </c>
      <c r="M426" s="28" t="n">
        <f aca="false">+M384+L426</f>
        <v>47657.3333333333</v>
      </c>
      <c r="N426" s="28" t="n">
        <f aca="false">+N384+M426</f>
        <v>53738.3333333333</v>
      </c>
      <c r="O426" s="28" t="n">
        <f aca="false">+O384+N426</f>
        <v>59819.3333333333</v>
      </c>
      <c r="P426" s="28" t="n">
        <f aca="false">+P384+O426</f>
        <v>65900.3333333333</v>
      </c>
      <c r="Q426" s="28" t="n">
        <f aca="false">+Q384+P426</f>
        <v>71981.3333333333</v>
      </c>
      <c r="R426" s="135"/>
      <c r="S426" s="135"/>
      <c r="T426" s="135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  <c r="BL426" s="28"/>
      <c r="BM426" s="28"/>
      <c r="BN426" s="28"/>
      <c r="BO426" s="28"/>
      <c r="BP426" s="28"/>
      <c r="BQ426" s="28"/>
      <c r="BR426" s="28"/>
      <c r="BS426" s="28"/>
      <c r="BT426" s="28"/>
      <c r="BU426" s="28"/>
      <c r="BV426" s="28"/>
      <c r="BW426" s="28"/>
      <c r="BX426" s="28"/>
      <c r="BY426" s="28"/>
      <c r="BZ426" s="28"/>
      <c r="CA426" s="28"/>
      <c r="CB426" s="28"/>
      <c r="CC426" s="28"/>
      <c r="CD426" s="28"/>
      <c r="CE426" s="28"/>
      <c r="CF426" s="28"/>
      <c r="CG426" s="28"/>
      <c r="CH426" s="28"/>
      <c r="CI426" s="28"/>
      <c r="CJ426" s="28"/>
      <c r="CK426" s="28"/>
      <c r="CL426" s="28"/>
      <c r="CM426" s="28"/>
      <c r="CN426" s="28"/>
      <c r="CO426" s="28"/>
      <c r="CP426" s="28"/>
      <c r="CQ426" s="28"/>
      <c r="CR426" s="28"/>
      <c r="CS426" s="28"/>
      <c r="CT426" s="28"/>
      <c r="CU426" s="28"/>
      <c r="CV426" s="28"/>
      <c r="CW426" s="28"/>
      <c r="CX426" s="28"/>
      <c r="CY426" s="28"/>
      <c r="CZ426" s="28"/>
      <c r="DA426" s="28"/>
      <c r="DB426" s="28"/>
      <c r="DC426" s="28"/>
      <c r="DD426" s="28"/>
      <c r="DE426" s="28"/>
      <c r="DF426" s="28"/>
      <c r="DG426" s="28"/>
      <c r="DH426" s="28"/>
      <c r="DI426" s="28"/>
      <c r="DJ426" s="28"/>
      <c r="DK426" s="28"/>
      <c r="DL426" s="28"/>
      <c r="DM426" s="28"/>
      <c r="DN426" s="28"/>
      <c r="DO426" s="28"/>
      <c r="DP426" s="28"/>
      <c r="DQ426" s="28"/>
      <c r="DR426" s="28"/>
      <c r="DS426" s="28"/>
      <c r="DT426" s="28"/>
      <c r="DU426" s="28"/>
      <c r="DV426" s="28"/>
      <c r="DW426" s="28"/>
      <c r="DX426" s="28"/>
      <c r="DY426" s="28"/>
      <c r="DZ426" s="28"/>
      <c r="EA426" s="28"/>
      <c r="EB426" s="28"/>
      <c r="EC426" s="28"/>
      <c r="ED426" s="28"/>
      <c r="EE426" s="28"/>
      <c r="EF426" s="28"/>
      <c r="EG426" s="28"/>
      <c r="EH426" s="28"/>
      <c r="EI426" s="28"/>
      <c r="EJ426" s="28"/>
      <c r="EK426" s="28"/>
      <c r="EL426" s="28"/>
      <c r="EM426" s="28"/>
      <c r="EN426" s="28"/>
      <c r="EO426" s="28"/>
      <c r="EP426" s="28"/>
      <c r="EQ426" s="28"/>
      <c r="ER426" s="28"/>
      <c r="ES426" s="28"/>
      <c r="ET426" s="28"/>
      <c r="EU426" s="28"/>
      <c r="EV426" s="28"/>
      <c r="EW426" s="28"/>
      <c r="EX426" s="28"/>
      <c r="EY426" s="28"/>
      <c r="EZ426" s="28"/>
      <c r="FA426" s="28"/>
      <c r="FB426" s="28"/>
      <c r="FC426" s="28"/>
      <c r="FD426" s="28"/>
      <c r="FE426" s="28"/>
      <c r="FF426" s="28"/>
      <c r="FG426" s="28"/>
      <c r="FH426" s="28"/>
      <c r="FI426" s="28"/>
      <c r="FJ426" s="28"/>
      <c r="FK426" s="28"/>
      <c r="FL426" s="28"/>
      <c r="FM426" s="28"/>
      <c r="FN426" s="28"/>
      <c r="FO426" s="28"/>
      <c r="FP426" s="28"/>
      <c r="FQ426" s="28"/>
      <c r="FR426" s="28"/>
      <c r="FS426" s="28"/>
      <c r="FT426" s="28"/>
      <c r="FU426" s="28"/>
      <c r="FV426" s="28"/>
      <c r="FW426" s="28"/>
      <c r="FX426" s="28"/>
      <c r="FY426" s="28"/>
      <c r="FZ426" s="28"/>
      <c r="GA426" s="28"/>
      <c r="GB426" s="28"/>
      <c r="GC426" s="28"/>
      <c r="GD426" s="28"/>
      <c r="GE426" s="28"/>
      <c r="GF426" s="28"/>
      <c r="GG426" s="28"/>
      <c r="GH426" s="28"/>
      <c r="GI426" s="28"/>
      <c r="GJ426" s="28"/>
      <c r="GK426" s="28"/>
      <c r="GL426" s="28"/>
      <c r="GM426" s="28"/>
      <c r="GN426" s="28"/>
      <c r="GO426" s="28"/>
      <c r="GP426" s="28"/>
      <c r="GQ426" s="28"/>
      <c r="GR426" s="28"/>
      <c r="GS426" s="28"/>
      <c r="GT426" s="28"/>
      <c r="GU426" s="28"/>
      <c r="GV426" s="28"/>
      <c r="GW426" s="28"/>
      <c r="GX426" s="28"/>
      <c r="GY426" s="28"/>
      <c r="GZ426" s="28"/>
      <c r="HA426" s="28"/>
      <c r="HB426" s="28"/>
      <c r="HC426" s="28"/>
      <c r="HD426" s="28"/>
      <c r="HE426" s="28"/>
      <c r="HF426" s="28"/>
      <c r="HG426" s="28"/>
      <c r="HH426" s="28"/>
      <c r="HI426" s="28"/>
      <c r="HJ426" s="28"/>
      <c r="HK426" s="28"/>
      <c r="HL426" s="28"/>
      <c r="HM426" s="28"/>
      <c r="HN426" s="28"/>
      <c r="HO426" s="28"/>
      <c r="HP426" s="28"/>
      <c r="HQ426" s="28"/>
      <c r="HR426" s="28"/>
      <c r="HS426" s="28"/>
      <c r="HT426" s="28"/>
      <c r="HU426" s="28"/>
      <c r="HV426" s="28"/>
      <c r="HW426" s="28"/>
      <c r="HX426" s="28"/>
      <c r="HY426" s="28"/>
      <c r="HZ426" s="28"/>
      <c r="IA426" s="28"/>
      <c r="IB426" s="28"/>
      <c r="IC426" s="28"/>
      <c r="ID426" s="28"/>
      <c r="IE426" s="28"/>
      <c r="IF426" s="28"/>
      <c r="IG426" s="28"/>
      <c r="IH426" s="28"/>
      <c r="II426" s="28"/>
      <c r="IJ426" s="28"/>
      <c r="IK426" s="28"/>
      <c r="IL426" s="28"/>
      <c r="IM426" s="28"/>
      <c r="IN426" s="28"/>
      <c r="IO426" s="28"/>
      <c r="IP426" s="28"/>
      <c r="IQ426" s="28"/>
      <c r="IR426" s="28"/>
      <c r="IS426" s="28"/>
      <c r="IT426" s="28"/>
      <c r="IU426" s="28"/>
      <c r="IV426" s="28"/>
      <c r="IW426" s="28"/>
    </row>
    <row r="427" customFormat="false" ht="15" hidden="false" customHeight="false" outlineLevel="0" collapsed="false">
      <c r="A427" s="28"/>
      <c r="B427" s="188"/>
      <c r="C427" s="183" t="s">
        <v>267</v>
      </c>
      <c r="D427" s="134"/>
      <c r="E427" s="134"/>
      <c r="F427" s="28" t="n">
        <f aca="false">+F385</f>
        <v>5833.33333333333</v>
      </c>
      <c r="G427" s="28" t="n">
        <f aca="false">+G385+F427</f>
        <v>11666.6666666667</v>
      </c>
      <c r="H427" s="28" t="n">
        <f aca="false">+H385+G427</f>
        <v>17500</v>
      </c>
      <c r="I427" s="28" t="n">
        <f aca="false">+I385+H427</f>
        <v>23333.3333333333</v>
      </c>
      <c r="J427" s="28" t="n">
        <f aca="false">+J385+I427</f>
        <v>29414.3333333333</v>
      </c>
      <c r="K427" s="28" t="n">
        <f aca="false">+K385+J427</f>
        <v>35495.3333333333</v>
      </c>
      <c r="L427" s="28" t="n">
        <f aca="false">+L385+K427</f>
        <v>41576.3333333333</v>
      </c>
      <c r="M427" s="28" t="n">
        <f aca="false">+M385+L427</f>
        <v>47657.3333333333</v>
      </c>
      <c r="N427" s="28" t="n">
        <f aca="false">+N385+M427</f>
        <v>53738.3333333333</v>
      </c>
      <c r="O427" s="28" t="n">
        <f aca="false">+O385+N427</f>
        <v>59819.3333333333</v>
      </c>
      <c r="P427" s="28" t="n">
        <f aca="false">+P385+O427</f>
        <v>65900.3333333333</v>
      </c>
      <c r="Q427" s="28" t="n">
        <f aca="false">+Q385+P427</f>
        <v>71981.3333333333</v>
      </c>
      <c r="R427" s="135"/>
      <c r="S427" s="135"/>
      <c r="T427" s="135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  <c r="BL427" s="28"/>
      <c r="BM427" s="28"/>
      <c r="BN427" s="28"/>
      <c r="BO427" s="28"/>
      <c r="BP427" s="28"/>
      <c r="BQ427" s="28"/>
      <c r="BR427" s="28"/>
      <c r="BS427" s="28"/>
      <c r="BT427" s="28"/>
      <c r="BU427" s="28"/>
      <c r="BV427" s="28"/>
      <c r="BW427" s="28"/>
      <c r="BX427" s="28"/>
      <c r="BY427" s="28"/>
      <c r="BZ427" s="28"/>
      <c r="CA427" s="28"/>
      <c r="CB427" s="28"/>
      <c r="CC427" s="28"/>
      <c r="CD427" s="28"/>
      <c r="CE427" s="28"/>
      <c r="CF427" s="28"/>
      <c r="CG427" s="28"/>
      <c r="CH427" s="28"/>
      <c r="CI427" s="28"/>
      <c r="CJ427" s="28"/>
      <c r="CK427" s="28"/>
      <c r="CL427" s="28"/>
      <c r="CM427" s="28"/>
      <c r="CN427" s="28"/>
      <c r="CO427" s="28"/>
      <c r="CP427" s="28"/>
      <c r="CQ427" s="28"/>
      <c r="CR427" s="28"/>
      <c r="CS427" s="28"/>
      <c r="CT427" s="28"/>
      <c r="CU427" s="28"/>
      <c r="CV427" s="28"/>
      <c r="CW427" s="28"/>
      <c r="CX427" s="28"/>
      <c r="CY427" s="28"/>
      <c r="CZ427" s="28"/>
      <c r="DA427" s="28"/>
      <c r="DB427" s="28"/>
      <c r="DC427" s="28"/>
      <c r="DD427" s="28"/>
      <c r="DE427" s="28"/>
      <c r="DF427" s="28"/>
      <c r="DG427" s="28"/>
      <c r="DH427" s="28"/>
      <c r="DI427" s="28"/>
      <c r="DJ427" s="28"/>
      <c r="DK427" s="28"/>
      <c r="DL427" s="28"/>
      <c r="DM427" s="28"/>
      <c r="DN427" s="28"/>
      <c r="DO427" s="28"/>
      <c r="DP427" s="28"/>
      <c r="DQ427" s="28"/>
      <c r="DR427" s="28"/>
      <c r="DS427" s="28"/>
      <c r="DT427" s="28"/>
      <c r="DU427" s="28"/>
      <c r="DV427" s="28"/>
      <c r="DW427" s="28"/>
      <c r="DX427" s="28"/>
      <c r="DY427" s="28"/>
      <c r="DZ427" s="28"/>
      <c r="EA427" s="28"/>
      <c r="EB427" s="28"/>
      <c r="EC427" s="28"/>
      <c r="ED427" s="28"/>
      <c r="EE427" s="28"/>
      <c r="EF427" s="28"/>
      <c r="EG427" s="28"/>
      <c r="EH427" s="28"/>
      <c r="EI427" s="28"/>
      <c r="EJ427" s="28"/>
      <c r="EK427" s="28"/>
      <c r="EL427" s="28"/>
      <c r="EM427" s="28"/>
      <c r="EN427" s="28"/>
      <c r="EO427" s="28"/>
      <c r="EP427" s="28"/>
      <c r="EQ427" s="28"/>
      <c r="ER427" s="28"/>
      <c r="ES427" s="28"/>
      <c r="ET427" s="28"/>
      <c r="EU427" s="28"/>
      <c r="EV427" s="28"/>
      <c r="EW427" s="28"/>
      <c r="EX427" s="28"/>
      <c r="EY427" s="28"/>
      <c r="EZ427" s="28"/>
      <c r="FA427" s="28"/>
      <c r="FB427" s="28"/>
      <c r="FC427" s="28"/>
      <c r="FD427" s="28"/>
      <c r="FE427" s="28"/>
      <c r="FF427" s="28"/>
      <c r="FG427" s="28"/>
      <c r="FH427" s="28"/>
      <c r="FI427" s="28"/>
      <c r="FJ427" s="28"/>
      <c r="FK427" s="28"/>
      <c r="FL427" s="28"/>
      <c r="FM427" s="28"/>
      <c r="FN427" s="28"/>
      <c r="FO427" s="28"/>
      <c r="FP427" s="28"/>
      <c r="FQ427" s="28"/>
      <c r="FR427" s="28"/>
      <c r="FS427" s="28"/>
      <c r="FT427" s="28"/>
      <c r="FU427" s="28"/>
      <c r="FV427" s="28"/>
      <c r="FW427" s="28"/>
      <c r="FX427" s="28"/>
      <c r="FY427" s="28"/>
      <c r="FZ427" s="28"/>
      <c r="GA427" s="28"/>
      <c r="GB427" s="28"/>
      <c r="GC427" s="28"/>
      <c r="GD427" s="28"/>
      <c r="GE427" s="28"/>
      <c r="GF427" s="28"/>
      <c r="GG427" s="28"/>
      <c r="GH427" s="28"/>
      <c r="GI427" s="28"/>
      <c r="GJ427" s="28"/>
      <c r="GK427" s="28"/>
      <c r="GL427" s="28"/>
      <c r="GM427" s="28"/>
      <c r="GN427" s="28"/>
      <c r="GO427" s="28"/>
      <c r="GP427" s="28"/>
      <c r="GQ427" s="28"/>
      <c r="GR427" s="28"/>
      <c r="GS427" s="28"/>
      <c r="GT427" s="28"/>
      <c r="GU427" s="28"/>
      <c r="GV427" s="28"/>
      <c r="GW427" s="28"/>
      <c r="GX427" s="28"/>
      <c r="GY427" s="28"/>
      <c r="GZ427" s="28"/>
      <c r="HA427" s="28"/>
      <c r="HB427" s="28"/>
      <c r="HC427" s="28"/>
      <c r="HD427" s="28"/>
      <c r="HE427" s="28"/>
      <c r="HF427" s="28"/>
      <c r="HG427" s="28"/>
      <c r="HH427" s="28"/>
      <c r="HI427" s="28"/>
      <c r="HJ427" s="28"/>
      <c r="HK427" s="28"/>
      <c r="HL427" s="28"/>
      <c r="HM427" s="28"/>
      <c r="HN427" s="28"/>
      <c r="HO427" s="28"/>
      <c r="HP427" s="28"/>
      <c r="HQ427" s="28"/>
      <c r="HR427" s="28"/>
      <c r="HS427" s="28"/>
      <c r="HT427" s="28"/>
      <c r="HU427" s="28"/>
      <c r="HV427" s="28"/>
      <c r="HW427" s="28"/>
      <c r="HX427" s="28"/>
      <c r="HY427" s="28"/>
      <c r="HZ427" s="28"/>
      <c r="IA427" s="28"/>
      <c r="IB427" s="28"/>
      <c r="IC427" s="28"/>
      <c r="ID427" s="28"/>
      <c r="IE427" s="28"/>
      <c r="IF427" s="28"/>
      <c r="IG427" s="28"/>
      <c r="IH427" s="28"/>
      <c r="II427" s="28"/>
      <c r="IJ427" s="28"/>
      <c r="IK427" s="28"/>
      <c r="IL427" s="28"/>
      <c r="IM427" s="28"/>
      <c r="IN427" s="28"/>
      <c r="IO427" s="28"/>
      <c r="IP427" s="28"/>
      <c r="IQ427" s="28"/>
      <c r="IR427" s="28"/>
      <c r="IS427" s="28"/>
      <c r="IT427" s="28"/>
      <c r="IU427" s="28"/>
      <c r="IV427" s="28"/>
      <c r="IW427" s="28"/>
    </row>
    <row r="428" customFormat="false" ht="15" hidden="false" customHeight="false" outlineLevel="0" collapsed="false">
      <c r="A428" s="28"/>
      <c r="B428" s="188"/>
      <c r="C428" s="183" t="s">
        <v>268</v>
      </c>
      <c r="D428" s="134"/>
      <c r="E428" s="134"/>
      <c r="F428" s="28" t="n">
        <f aca="false">+F386</f>
        <v>3609.5</v>
      </c>
      <c r="G428" s="28" t="n">
        <f aca="false">+G386+F428</f>
        <v>7219</v>
      </c>
      <c r="H428" s="28" t="n">
        <f aca="false">+H386+G428</f>
        <v>10828.5</v>
      </c>
      <c r="I428" s="28" t="n">
        <f aca="false">+I386+H428</f>
        <v>14438</v>
      </c>
      <c r="J428" s="28" t="n">
        <f aca="false">+J386+I428</f>
        <v>18201</v>
      </c>
      <c r="K428" s="28" t="n">
        <f aca="false">+K386+J428</f>
        <v>21964</v>
      </c>
      <c r="L428" s="28" t="n">
        <f aca="false">+L386+K428</f>
        <v>25727</v>
      </c>
      <c r="M428" s="28" t="n">
        <f aca="false">+M386+L428</f>
        <v>29490</v>
      </c>
      <c r="N428" s="28" t="n">
        <f aca="false">+N386+M428</f>
        <v>33253</v>
      </c>
      <c r="O428" s="28" t="n">
        <f aca="false">+O386+N428</f>
        <v>37016</v>
      </c>
      <c r="P428" s="28" t="n">
        <f aca="false">+P386+O428</f>
        <v>40779</v>
      </c>
      <c r="Q428" s="28" t="n">
        <f aca="false">+Q386+P428</f>
        <v>44542</v>
      </c>
      <c r="R428" s="135"/>
      <c r="S428" s="135"/>
      <c r="T428" s="135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  <c r="BL428" s="28"/>
      <c r="BM428" s="28"/>
      <c r="BN428" s="28"/>
      <c r="BO428" s="28"/>
      <c r="BP428" s="28"/>
      <c r="BQ428" s="28"/>
      <c r="BR428" s="28"/>
      <c r="BS428" s="28"/>
      <c r="BT428" s="28"/>
      <c r="BU428" s="28"/>
      <c r="BV428" s="28"/>
      <c r="BW428" s="28"/>
      <c r="BX428" s="28"/>
      <c r="BY428" s="28"/>
      <c r="BZ428" s="28"/>
      <c r="CA428" s="28"/>
      <c r="CB428" s="28"/>
      <c r="CC428" s="28"/>
      <c r="CD428" s="28"/>
      <c r="CE428" s="28"/>
      <c r="CF428" s="28"/>
      <c r="CG428" s="28"/>
      <c r="CH428" s="28"/>
      <c r="CI428" s="28"/>
      <c r="CJ428" s="28"/>
      <c r="CK428" s="28"/>
      <c r="CL428" s="28"/>
      <c r="CM428" s="28"/>
      <c r="CN428" s="28"/>
      <c r="CO428" s="28"/>
      <c r="CP428" s="28"/>
      <c r="CQ428" s="28"/>
      <c r="CR428" s="28"/>
      <c r="CS428" s="28"/>
      <c r="CT428" s="28"/>
      <c r="CU428" s="28"/>
      <c r="CV428" s="28"/>
      <c r="CW428" s="28"/>
      <c r="CX428" s="28"/>
      <c r="CY428" s="28"/>
      <c r="CZ428" s="28"/>
      <c r="DA428" s="28"/>
      <c r="DB428" s="28"/>
      <c r="DC428" s="28"/>
      <c r="DD428" s="28"/>
      <c r="DE428" s="28"/>
      <c r="DF428" s="28"/>
      <c r="DG428" s="28"/>
      <c r="DH428" s="28"/>
      <c r="DI428" s="28"/>
      <c r="DJ428" s="28"/>
      <c r="DK428" s="28"/>
      <c r="DL428" s="28"/>
      <c r="DM428" s="28"/>
      <c r="DN428" s="28"/>
      <c r="DO428" s="28"/>
      <c r="DP428" s="28"/>
      <c r="DQ428" s="28"/>
      <c r="DR428" s="28"/>
      <c r="DS428" s="28"/>
      <c r="DT428" s="28"/>
      <c r="DU428" s="28"/>
      <c r="DV428" s="28"/>
      <c r="DW428" s="28"/>
      <c r="DX428" s="28"/>
      <c r="DY428" s="28"/>
      <c r="DZ428" s="28"/>
      <c r="EA428" s="28"/>
      <c r="EB428" s="28"/>
      <c r="EC428" s="28"/>
      <c r="ED428" s="28"/>
      <c r="EE428" s="28"/>
      <c r="EF428" s="28"/>
      <c r="EG428" s="28"/>
      <c r="EH428" s="28"/>
      <c r="EI428" s="28"/>
      <c r="EJ428" s="28"/>
      <c r="EK428" s="28"/>
      <c r="EL428" s="28"/>
      <c r="EM428" s="28"/>
      <c r="EN428" s="28"/>
      <c r="EO428" s="28"/>
      <c r="EP428" s="28"/>
      <c r="EQ428" s="28"/>
      <c r="ER428" s="28"/>
      <c r="ES428" s="28"/>
      <c r="ET428" s="28"/>
      <c r="EU428" s="28"/>
      <c r="EV428" s="28"/>
      <c r="EW428" s="28"/>
      <c r="EX428" s="28"/>
      <c r="EY428" s="28"/>
      <c r="EZ428" s="28"/>
      <c r="FA428" s="28"/>
      <c r="FB428" s="28"/>
      <c r="FC428" s="28"/>
      <c r="FD428" s="28"/>
      <c r="FE428" s="28"/>
      <c r="FF428" s="28"/>
      <c r="FG428" s="28"/>
      <c r="FH428" s="28"/>
      <c r="FI428" s="28"/>
      <c r="FJ428" s="28"/>
      <c r="FK428" s="28"/>
      <c r="FL428" s="28"/>
      <c r="FM428" s="28"/>
      <c r="FN428" s="28"/>
      <c r="FO428" s="28"/>
      <c r="FP428" s="28"/>
      <c r="FQ428" s="28"/>
      <c r="FR428" s="28"/>
      <c r="FS428" s="28"/>
      <c r="FT428" s="28"/>
      <c r="FU428" s="28"/>
      <c r="FV428" s="28"/>
      <c r="FW428" s="28"/>
      <c r="FX428" s="28"/>
      <c r="FY428" s="28"/>
      <c r="FZ428" s="28"/>
      <c r="GA428" s="28"/>
      <c r="GB428" s="28"/>
      <c r="GC428" s="28"/>
      <c r="GD428" s="28"/>
      <c r="GE428" s="28"/>
      <c r="GF428" s="28"/>
      <c r="GG428" s="28"/>
      <c r="GH428" s="28"/>
      <c r="GI428" s="28"/>
      <c r="GJ428" s="28"/>
      <c r="GK428" s="28"/>
      <c r="GL428" s="28"/>
      <c r="GM428" s="28"/>
      <c r="GN428" s="28"/>
      <c r="GO428" s="28"/>
      <c r="GP428" s="28"/>
      <c r="GQ428" s="28"/>
      <c r="GR428" s="28"/>
      <c r="GS428" s="28"/>
      <c r="GT428" s="28"/>
      <c r="GU428" s="28"/>
      <c r="GV428" s="28"/>
      <c r="GW428" s="28"/>
      <c r="GX428" s="28"/>
      <c r="GY428" s="28"/>
      <c r="GZ428" s="28"/>
      <c r="HA428" s="28"/>
      <c r="HB428" s="28"/>
      <c r="HC428" s="28"/>
      <c r="HD428" s="28"/>
      <c r="HE428" s="28"/>
      <c r="HF428" s="28"/>
      <c r="HG428" s="28"/>
      <c r="HH428" s="28"/>
      <c r="HI428" s="28"/>
      <c r="HJ428" s="28"/>
      <c r="HK428" s="28"/>
      <c r="HL428" s="28"/>
      <c r="HM428" s="28"/>
      <c r="HN428" s="28"/>
      <c r="HO428" s="28"/>
      <c r="HP428" s="28"/>
      <c r="HQ428" s="28"/>
      <c r="HR428" s="28"/>
      <c r="HS428" s="28"/>
      <c r="HT428" s="28"/>
      <c r="HU428" s="28"/>
      <c r="HV428" s="28"/>
      <c r="HW428" s="28"/>
      <c r="HX428" s="28"/>
      <c r="HY428" s="28"/>
      <c r="HZ428" s="28"/>
      <c r="IA428" s="28"/>
      <c r="IB428" s="28"/>
      <c r="IC428" s="28"/>
      <c r="ID428" s="28"/>
      <c r="IE428" s="28"/>
      <c r="IF428" s="28"/>
      <c r="IG428" s="28"/>
      <c r="IH428" s="28"/>
      <c r="II428" s="28"/>
      <c r="IJ428" s="28"/>
      <c r="IK428" s="28"/>
      <c r="IL428" s="28"/>
      <c r="IM428" s="28"/>
      <c r="IN428" s="28"/>
      <c r="IO428" s="28"/>
      <c r="IP428" s="28"/>
      <c r="IQ428" s="28"/>
      <c r="IR428" s="28"/>
      <c r="IS428" s="28"/>
      <c r="IT428" s="28"/>
      <c r="IU428" s="28"/>
      <c r="IV428" s="28"/>
      <c r="IW428" s="28"/>
    </row>
    <row r="429" customFormat="false" ht="15" hidden="false" customHeight="false" outlineLevel="0" collapsed="false">
      <c r="D429" s="81"/>
      <c r="E429" s="81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107"/>
      <c r="S429" s="107"/>
      <c r="T429" s="107"/>
    </row>
    <row r="430" customFormat="false" ht="15.75" hidden="false" customHeight="false" outlineLevel="0" collapsed="false">
      <c r="C430" s="180" t="s">
        <v>270</v>
      </c>
      <c r="D430" s="81"/>
      <c r="E430" s="81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107"/>
      <c r="S430" s="107"/>
      <c r="T430" s="107"/>
    </row>
    <row r="431" customFormat="false" ht="15" hidden="false" customHeight="false" outlineLevel="0" collapsed="false">
      <c r="A431" s="28"/>
      <c r="B431" s="188"/>
      <c r="C431" s="183" t="s">
        <v>230</v>
      </c>
      <c r="D431" s="134" t="n">
        <f aca="false">IF(+D348&gt;65000,+(+(D348-65000)*0.02)+(65000*0.09),+D348*0.09)</f>
        <v>0</v>
      </c>
      <c r="E431" s="134" t="n">
        <f aca="false">IF(+E348&gt;65000,+(+(E348-65000)*0.02)+(65000*0.09),+E348*0.09)</f>
        <v>0</v>
      </c>
      <c r="F431" s="28" t="n">
        <f aca="false">ROUND(IF(+F390&gt;76200,+F348*0.02,+F348*0.09),0)</f>
        <v>1500</v>
      </c>
      <c r="G431" s="28" t="n">
        <f aca="false">ROUND(IF(+G390&gt;76200,+G348*0.02,+G348*0.09),0)</f>
        <v>1500</v>
      </c>
      <c r="H431" s="28" t="n">
        <f aca="false">ROUND(IF(+H390&gt;76200,+H348*0.02,+H348*0.09),0)</f>
        <v>1500</v>
      </c>
      <c r="I431" s="28" t="n">
        <f aca="false">ROUND(IF(+I390&gt;76200,+I348*0.02,+I348*0.09),0)</f>
        <v>1500</v>
      </c>
      <c r="J431" s="28" t="n">
        <f aca="false">ROUND(IF(+J390&gt;76200,+J348*0.02,+J348*0.09),0)</f>
        <v>348</v>
      </c>
      <c r="K431" s="28" t="n">
        <f aca="false">ROUND(IF(+K390&gt;76200,+K348*0.02,+K348*0.09),0)</f>
        <v>348</v>
      </c>
      <c r="L431" s="28" t="n">
        <f aca="false">ROUND(IF(+L390&gt;76200,+L348*0.02,+L348*0.09),0)</f>
        <v>348</v>
      </c>
      <c r="M431" s="28" t="n">
        <f aca="false">ROUND(IF(+M390&gt;76200,+M348*0.02,+M348*0.09),0)</f>
        <v>348</v>
      </c>
      <c r="N431" s="28" t="n">
        <f aca="false">ROUND(IF(+N390&gt;76200,+N348*0.02,+N348*0.09),0)</f>
        <v>348</v>
      </c>
      <c r="O431" s="28" t="n">
        <f aca="false">ROUND(IF(+O390&gt;76200,+O348*0.02,+O348*0.09),0)</f>
        <v>348</v>
      </c>
      <c r="P431" s="28" t="n">
        <f aca="false">ROUND(IF(+P390&gt;76200,+P348*0.02,+P348*0.09),0)</f>
        <v>348</v>
      </c>
      <c r="Q431" s="28" t="n">
        <f aca="false">ROUND(IF(+Q390&gt;76200,+Q348*0.02,+Q348*0.09),0)</f>
        <v>348</v>
      </c>
      <c r="R431" s="135" t="n">
        <f aca="false">SUM(F431:Q431)</f>
        <v>8784</v>
      </c>
      <c r="S431" s="135" t="n">
        <f aca="false">ROUND(IF(+S348&gt;78000,+(+(S348-78000)*0.02)+(78000*0.09),+S348*0.09),0)</f>
        <v>9738</v>
      </c>
      <c r="T431" s="135" t="n">
        <f aca="false">ROUND(IF(+T348&gt;81000,+(+(T348-81000)*0.02)+(81000*0.09),+T348*0.09),0)</f>
        <v>10119</v>
      </c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  <c r="BL431" s="28"/>
      <c r="BM431" s="28"/>
      <c r="BN431" s="28"/>
      <c r="BO431" s="28"/>
      <c r="BP431" s="28"/>
      <c r="BQ431" s="28"/>
      <c r="BR431" s="28"/>
      <c r="BS431" s="28"/>
      <c r="BT431" s="28"/>
      <c r="BU431" s="28"/>
      <c r="BV431" s="28"/>
      <c r="BW431" s="28"/>
      <c r="BX431" s="28"/>
      <c r="BY431" s="28"/>
      <c r="BZ431" s="28"/>
      <c r="CA431" s="28"/>
      <c r="CB431" s="28"/>
      <c r="CC431" s="28"/>
      <c r="CD431" s="28"/>
      <c r="CE431" s="28"/>
      <c r="CF431" s="28"/>
      <c r="CG431" s="28"/>
      <c r="CH431" s="28"/>
      <c r="CI431" s="28"/>
      <c r="CJ431" s="28"/>
      <c r="CK431" s="28"/>
      <c r="CL431" s="28"/>
      <c r="CM431" s="28"/>
      <c r="CN431" s="28"/>
      <c r="CO431" s="28"/>
      <c r="CP431" s="28"/>
      <c r="CQ431" s="28"/>
      <c r="CR431" s="28"/>
      <c r="CS431" s="28"/>
      <c r="CT431" s="28"/>
      <c r="CU431" s="28"/>
      <c r="CV431" s="28"/>
      <c r="CW431" s="28"/>
      <c r="CX431" s="28"/>
      <c r="CY431" s="28"/>
      <c r="CZ431" s="28"/>
      <c r="DA431" s="28"/>
      <c r="DB431" s="28"/>
      <c r="DC431" s="28"/>
      <c r="DD431" s="28"/>
      <c r="DE431" s="28"/>
      <c r="DF431" s="28"/>
      <c r="DG431" s="28"/>
      <c r="DH431" s="28"/>
      <c r="DI431" s="28"/>
      <c r="DJ431" s="28"/>
      <c r="DK431" s="28"/>
      <c r="DL431" s="28"/>
      <c r="DM431" s="28"/>
      <c r="DN431" s="28"/>
      <c r="DO431" s="28"/>
      <c r="DP431" s="28"/>
      <c r="DQ431" s="28"/>
      <c r="DR431" s="28"/>
      <c r="DS431" s="28"/>
      <c r="DT431" s="28"/>
      <c r="DU431" s="28"/>
      <c r="DV431" s="28"/>
      <c r="DW431" s="28"/>
      <c r="DX431" s="28"/>
      <c r="DY431" s="28"/>
      <c r="DZ431" s="28"/>
      <c r="EA431" s="28"/>
      <c r="EB431" s="28"/>
      <c r="EC431" s="28"/>
      <c r="ED431" s="28"/>
      <c r="EE431" s="28"/>
      <c r="EF431" s="28"/>
      <c r="EG431" s="28"/>
      <c r="EH431" s="28"/>
      <c r="EI431" s="28"/>
      <c r="EJ431" s="28"/>
      <c r="EK431" s="28"/>
      <c r="EL431" s="28"/>
      <c r="EM431" s="28"/>
      <c r="EN431" s="28"/>
      <c r="EO431" s="28"/>
      <c r="EP431" s="28"/>
      <c r="EQ431" s="28"/>
      <c r="ER431" s="28"/>
      <c r="ES431" s="28"/>
      <c r="ET431" s="28"/>
      <c r="EU431" s="28"/>
      <c r="EV431" s="28"/>
      <c r="EW431" s="28"/>
      <c r="EX431" s="28"/>
      <c r="EY431" s="28"/>
      <c r="EZ431" s="28"/>
      <c r="FA431" s="28"/>
      <c r="FB431" s="28"/>
      <c r="FC431" s="28"/>
      <c r="FD431" s="28"/>
      <c r="FE431" s="28"/>
      <c r="FF431" s="28"/>
      <c r="FG431" s="28"/>
      <c r="FH431" s="28"/>
      <c r="FI431" s="28"/>
      <c r="FJ431" s="28"/>
      <c r="FK431" s="28"/>
      <c r="FL431" s="28"/>
      <c r="FM431" s="28"/>
      <c r="FN431" s="28"/>
      <c r="FO431" s="28"/>
      <c r="FP431" s="28"/>
      <c r="FQ431" s="28"/>
      <c r="FR431" s="28"/>
      <c r="FS431" s="28"/>
      <c r="FT431" s="28"/>
      <c r="FU431" s="28"/>
      <c r="FV431" s="28"/>
      <c r="FW431" s="28"/>
      <c r="FX431" s="28"/>
      <c r="FY431" s="28"/>
      <c r="FZ431" s="28"/>
      <c r="GA431" s="28"/>
      <c r="GB431" s="28"/>
      <c r="GC431" s="28"/>
      <c r="GD431" s="28"/>
      <c r="GE431" s="28"/>
      <c r="GF431" s="28"/>
      <c r="GG431" s="28"/>
      <c r="GH431" s="28"/>
      <c r="GI431" s="28"/>
      <c r="GJ431" s="28"/>
      <c r="GK431" s="28"/>
      <c r="GL431" s="28"/>
      <c r="GM431" s="28"/>
      <c r="GN431" s="28"/>
      <c r="GO431" s="28"/>
      <c r="GP431" s="28"/>
      <c r="GQ431" s="28"/>
      <c r="GR431" s="28"/>
      <c r="GS431" s="28"/>
      <c r="GT431" s="28"/>
      <c r="GU431" s="28"/>
      <c r="GV431" s="28"/>
      <c r="GW431" s="28"/>
      <c r="GX431" s="28"/>
      <c r="GY431" s="28"/>
      <c r="GZ431" s="28"/>
      <c r="HA431" s="28"/>
      <c r="HB431" s="28"/>
      <c r="HC431" s="28"/>
      <c r="HD431" s="28"/>
      <c r="HE431" s="28"/>
      <c r="HF431" s="28"/>
      <c r="HG431" s="28"/>
      <c r="HH431" s="28"/>
      <c r="HI431" s="28"/>
      <c r="HJ431" s="28"/>
      <c r="HK431" s="28"/>
      <c r="HL431" s="28"/>
      <c r="HM431" s="28"/>
      <c r="HN431" s="28"/>
      <c r="HO431" s="28"/>
      <c r="HP431" s="28"/>
      <c r="HQ431" s="28"/>
      <c r="HR431" s="28"/>
      <c r="HS431" s="28"/>
      <c r="HT431" s="28"/>
      <c r="HU431" s="28"/>
      <c r="HV431" s="28"/>
      <c r="HW431" s="28"/>
      <c r="HX431" s="28"/>
      <c r="HY431" s="28"/>
      <c r="HZ431" s="28"/>
      <c r="IA431" s="28"/>
      <c r="IB431" s="28"/>
      <c r="IC431" s="28"/>
      <c r="ID431" s="28"/>
      <c r="IE431" s="28"/>
      <c r="IF431" s="28"/>
      <c r="IG431" s="28"/>
      <c r="IH431" s="28"/>
      <c r="II431" s="28"/>
      <c r="IJ431" s="28"/>
      <c r="IK431" s="28"/>
      <c r="IL431" s="28"/>
      <c r="IM431" s="28"/>
      <c r="IN431" s="28"/>
      <c r="IO431" s="28"/>
      <c r="IP431" s="28"/>
      <c r="IQ431" s="28"/>
      <c r="IR431" s="28"/>
      <c r="IS431" s="28"/>
      <c r="IT431" s="28"/>
      <c r="IU431" s="28"/>
      <c r="IV431" s="28"/>
      <c r="IW431" s="28"/>
    </row>
    <row r="432" customFormat="false" ht="15" hidden="false" customHeight="false" outlineLevel="0" collapsed="false">
      <c r="A432" s="28"/>
      <c r="B432" s="188"/>
      <c r="C432" s="183" t="s">
        <v>231</v>
      </c>
      <c r="D432" s="134" t="n">
        <f aca="false">IF(+D349&gt;65000,+(+(D349-65000)*0.02)+(65000*0.09),+D349*0.09)</f>
        <v>0</v>
      </c>
      <c r="E432" s="134" t="n">
        <f aca="false">IF(+E349&gt;65000,+(+(E349-65000)*0.02)+(65000*0.09),+E349*0.09)</f>
        <v>0</v>
      </c>
      <c r="F432" s="28" t="n">
        <f aca="false">ROUND(IF(+F391&gt;76200,+F349*0.02,+F349*0.09),0)</f>
        <v>1500</v>
      </c>
      <c r="G432" s="28" t="n">
        <f aca="false">ROUND(IF(+G391&gt;76200,+G349*0.02,+G349*0.09),0)</f>
        <v>1500</v>
      </c>
      <c r="H432" s="28" t="n">
        <f aca="false">ROUND(IF(+H391&gt;76200,+H349*0.02,+H349*0.09),0)</f>
        <v>1500</v>
      </c>
      <c r="I432" s="28" t="n">
        <f aca="false">ROUND(IF(+I391&gt;76200,+I349*0.02,+I349*0.09),0)</f>
        <v>1500</v>
      </c>
      <c r="J432" s="28" t="n">
        <f aca="false">ROUND(IF(+J391&gt;76200,+J349*0.02,+J349*0.09),0)</f>
        <v>348</v>
      </c>
      <c r="K432" s="28" t="n">
        <f aca="false">ROUND(IF(+K391&gt;76200,+K349*0.02,+K349*0.09),0)</f>
        <v>348</v>
      </c>
      <c r="L432" s="28" t="n">
        <f aca="false">ROUND(IF(+L391&gt;76200,+L349*0.02,+L349*0.09),0)</f>
        <v>348</v>
      </c>
      <c r="M432" s="28" t="n">
        <f aca="false">ROUND(IF(+M391&gt;76200,+M349*0.02,+M349*0.09),0)</f>
        <v>348</v>
      </c>
      <c r="N432" s="28" t="n">
        <f aca="false">ROUND(IF(+N391&gt;76200,+N349*0.02,+N349*0.09),0)</f>
        <v>348</v>
      </c>
      <c r="O432" s="28" t="n">
        <f aca="false">ROUND(IF(+O391&gt;76200,+O349*0.02,+O349*0.09),0)</f>
        <v>348</v>
      </c>
      <c r="P432" s="28" t="n">
        <f aca="false">ROUND(IF(+P391&gt;76200,+P349*0.02,+P349*0.09),0)</f>
        <v>348</v>
      </c>
      <c r="Q432" s="28" t="n">
        <f aca="false">ROUND(IF(+Q391&gt;76200,+Q349*0.02,+Q349*0.09),0)</f>
        <v>348</v>
      </c>
      <c r="R432" s="135" t="n">
        <f aca="false">SUM(F432:Q432)</f>
        <v>8784</v>
      </c>
      <c r="S432" s="135" t="n">
        <f aca="false">ROUND(IF(+S349&gt;78000,+(+(S349-78000)*0.02)+(78000*0.09),+S349*0.09),0)</f>
        <v>9738</v>
      </c>
      <c r="T432" s="135" t="n">
        <f aca="false">ROUND(IF(+T349&gt;81000,+(+(T349-81000)*0.02)+(81000*0.09),+T349*0.09),0)</f>
        <v>10119</v>
      </c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  <c r="BL432" s="28"/>
      <c r="BM432" s="28"/>
      <c r="BN432" s="28"/>
      <c r="BO432" s="28"/>
      <c r="BP432" s="28"/>
      <c r="BQ432" s="28"/>
      <c r="BR432" s="28"/>
      <c r="BS432" s="28"/>
      <c r="BT432" s="28"/>
      <c r="BU432" s="28"/>
      <c r="BV432" s="28"/>
      <c r="BW432" s="28"/>
      <c r="BX432" s="28"/>
      <c r="BY432" s="28"/>
      <c r="BZ432" s="28"/>
      <c r="CA432" s="28"/>
      <c r="CB432" s="28"/>
      <c r="CC432" s="28"/>
      <c r="CD432" s="28"/>
      <c r="CE432" s="28"/>
      <c r="CF432" s="28"/>
      <c r="CG432" s="28"/>
      <c r="CH432" s="28"/>
      <c r="CI432" s="28"/>
      <c r="CJ432" s="28"/>
      <c r="CK432" s="28"/>
      <c r="CL432" s="28"/>
      <c r="CM432" s="28"/>
      <c r="CN432" s="28"/>
      <c r="CO432" s="28"/>
      <c r="CP432" s="28"/>
      <c r="CQ432" s="28"/>
      <c r="CR432" s="28"/>
      <c r="CS432" s="28"/>
      <c r="CT432" s="28"/>
      <c r="CU432" s="28"/>
      <c r="CV432" s="28"/>
      <c r="CW432" s="28"/>
      <c r="CX432" s="28"/>
      <c r="CY432" s="28"/>
      <c r="CZ432" s="28"/>
      <c r="DA432" s="28"/>
      <c r="DB432" s="28"/>
      <c r="DC432" s="28"/>
      <c r="DD432" s="28"/>
      <c r="DE432" s="28"/>
      <c r="DF432" s="28"/>
      <c r="DG432" s="28"/>
      <c r="DH432" s="28"/>
      <c r="DI432" s="28"/>
      <c r="DJ432" s="28"/>
      <c r="DK432" s="28"/>
      <c r="DL432" s="28"/>
      <c r="DM432" s="28"/>
      <c r="DN432" s="28"/>
      <c r="DO432" s="28"/>
      <c r="DP432" s="28"/>
      <c r="DQ432" s="28"/>
      <c r="DR432" s="28"/>
      <c r="DS432" s="28"/>
      <c r="DT432" s="28"/>
      <c r="DU432" s="28"/>
      <c r="DV432" s="28"/>
      <c r="DW432" s="28"/>
      <c r="DX432" s="28"/>
      <c r="DY432" s="28"/>
      <c r="DZ432" s="28"/>
      <c r="EA432" s="28"/>
      <c r="EB432" s="28"/>
      <c r="EC432" s="28"/>
      <c r="ED432" s="28"/>
      <c r="EE432" s="28"/>
      <c r="EF432" s="28"/>
      <c r="EG432" s="28"/>
      <c r="EH432" s="28"/>
      <c r="EI432" s="28"/>
      <c r="EJ432" s="28"/>
      <c r="EK432" s="28"/>
      <c r="EL432" s="28"/>
      <c r="EM432" s="28"/>
      <c r="EN432" s="28"/>
      <c r="EO432" s="28"/>
      <c r="EP432" s="28"/>
      <c r="EQ432" s="28"/>
      <c r="ER432" s="28"/>
      <c r="ES432" s="28"/>
      <c r="ET432" s="28"/>
      <c r="EU432" s="28"/>
      <c r="EV432" s="28"/>
      <c r="EW432" s="28"/>
      <c r="EX432" s="28"/>
      <c r="EY432" s="28"/>
      <c r="EZ432" s="28"/>
      <c r="FA432" s="28"/>
      <c r="FB432" s="28"/>
      <c r="FC432" s="28"/>
      <c r="FD432" s="28"/>
      <c r="FE432" s="28"/>
      <c r="FF432" s="28"/>
      <c r="FG432" s="28"/>
      <c r="FH432" s="28"/>
      <c r="FI432" s="28"/>
      <c r="FJ432" s="28"/>
      <c r="FK432" s="28"/>
      <c r="FL432" s="28"/>
      <c r="FM432" s="28"/>
      <c r="FN432" s="28"/>
      <c r="FO432" s="28"/>
      <c r="FP432" s="28"/>
      <c r="FQ432" s="28"/>
      <c r="FR432" s="28"/>
      <c r="FS432" s="28"/>
      <c r="FT432" s="28"/>
      <c r="FU432" s="28"/>
      <c r="FV432" s="28"/>
      <c r="FW432" s="28"/>
      <c r="FX432" s="28"/>
      <c r="FY432" s="28"/>
      <c r="FZ432" s="28"/>
      <c r="GA432" s="28"/>
      <c r="GB432" s="28"/>
      <c r="GC432" s="28"/>
      <c r="GD432" s="28"/>
      <c r="GE432" s="28"/>
      <c r="GF432" s="28"/>
      <c r="GG432" s="28"/>
      <c r="GH432" s="28"/>
      <c r="GI432" s="28"/>
      <c r="GJ432" s="28"/>
      <c r="GK432" s="28"/>
      <c r="GL432" s="28"/>
      <c r="GM432" s="28"/>
      <c r="GN432" s="28"/>
      <c r="GO432" s="28"/>
      <c r="GP432" s="28"/>
      <c r="GQ432" s="28"/>
      <c r="GR432" s="28"/>
      <c r="GS432" s="28"/>
      <c r="GT432" s="28"/>
      <c r="GU432" s="28"/>
      <c r="GV432" s="28"/>
      <c r="GW432" s="28"/>
      <c r="GX432" s="28"/>
      <c r="GY432" s="28"/>
      <c r="GZ432" s="28"/>
      <c r="HA432" s="28"/>
      <c r="HB432" s="28"/>
      <c r="HC432" s="28"/>
      <c r="HD432" s="28"/>
      <c r="HE432" s="28"/>
      <c r="HF432" s="28"/>
      <c r="HG432" s="28"/>
      <c r="HH432" s="28"/>
      <c r="HI432" s="28"/>
      <c r="HJ432" s="28"/>
      <c r="HK432" s="28"/>
      <c r="HL432" s="28"/>
      <c r="HM432" s="28"/>
      <c r="HN432" s="28"/>
      <c r="HO432" s="28"/>
      <c r="HP432" s="28"/>
      <c r="HQ432" s="28"/>
      <c r="HR432" s="28"/>
      <c r="HS432" s="28"/>
      <c r="HT432" s="28"/>
      <c r="HU432" s="28"/>
      <c r="HV432" s="28"/>
      <c r="HW432" s="28"/>
      <c r="HX432" s="28"/>
      <c r="HY432" s="28"/>
      <c r="HZ432" s="28"/>
      <c r="IA432" s="28"/>
      <c r="IB432" s="28"/>
      <c r="IC432" s="28"/>
      <c r="ID432" s="28"/>
      <c r="IE432" s="28"/>
      <c r="IF432" s="28"/>
      <c r="IG432" s="28"/>
      <c r="IH432" s="28"/>
      <c r="II432" s="28"/>
      <c r="IJ432" s="28"/>
      <c r="IK432" s="28"/>
      <c r="IL432" s="28"/>
      <c r="IM432" s="28"/>
      <c r="IN432" s="28"/>
      <c r="IO432" s="28"/>
      <c r="IP432" s="28"/>
      <c r="IQ432" s="28"/>
      <c r="IR432" s="28"/>
      <c r="IS432" s="28"/>
      <c r="IT432" s="28"/>
      <c r="IU432" s="28"/>
      <c r="IV432" s="28"/>
      <c r="IW432" s="28"/>
    </row>
    <row r="433" customFormat="false" ht="15" hidden="false" customHeight="false" outlineLevel="0" collapsed="false">
      <c r="A433" s="28"/>
      <c r="B433" s="188"/>
      <c r="C433" s="183" t="s">
        <v>232</v>
      </c>
      <c r="D433" s="134" t="n">
        <f aca="false">IF(+D350&gt;65000,+(+(D350-65000)*0.02)+(65000*0.09),+D350*0.09)</f>
        <v>0</v>
      </c>
      <c r="E433" s="134" t="n">
        <f aca="false">IF(+E350&gt;65000,+(+(E350-65000)*0.02)+(65000*0.09),+E350*0.09)</f>
        <v>0</v>
      </c>
      <c r="F433" s="28" t="n">
        <f aca="false">ROUND(IF(+F392&gt;76200,+F350*0.02,+F350*0.09),0)</f>
        <v>1500</v>
      </c>
      <c r="G433" s="28" t="n">
        <f aca="false">ROUND(IF(+G392&gt;76200,+G350*0.02,+G350*0.09),0)</f>
        <v>1500</v>
      </c>
      <c r="H433" s="28" t="n">
        <f aca="false">ROUND(IF(+H392&gt;76200,+H350*0.02,+H350*0.09),0)</f>
        <v>1500</v>
      </c>
      <c r="I433" s="28" t="n">
        <f aca="false">ROUND(IF(+I392&gt;76200,+I350*0.02,+I350*0.09),0)</f>
        <v>1500</v>
      </c>
      <c r="J433" s="28" t="n">
        <f aca="false">ROUND(IF(+J392&gt;76200,+J350*0.02,+J350*0.09),0)</f>
        <v>348</v>
      </c>
      <c r="K433" s="28" t="n">
        <f aca="false">ROUND(IF(+K392&gt;76200,+K350*0.02,+K350*0.09),0)</f>
        <v>348</v>
      </c>
      <c r="L433" s="28" t="n">
        <f aca="false">ROUND(IF(+L392&gt;76200,+L350*0.02,+L350*0.09),0)</f>
        <v>348</v>
      </c>
      <c r="M433" s="28" t="n">
        <f aca="false">ROUND(IF(+M392&gt;76200,+M350*0.02,+M350*0.09),0)</f>
        <v>348</v>
      </c>
      <c r="N433" s="28" t="n">
        <f aca="false">ROUND(IF(+N392&gt;76200,+N350*0.02,+N350*0.09),0)</f>
        <v>348</v>
      </c>
      <c r="O433" s="28" t="n">
        <f aca="false">ROUND(IF(+O392&gt;76200,+O350*0.02,+O350*0.09),0)</f>
        <v>348</v>
      </c>
      <c r="P433" s="28" t="n">
        <f aca="false">ROUND(IF(+P392&gt;76200,+P350*0.02,+P350*0.09),0)</f>
        <v>348</v>
      </c>
      <c r="Q433" s="28" t="n">
        <f aca="false">ROUND(IF(+Q392&gt;76200,+Q350*0.02,+Q350*0.09),0)</f>
        <v>348</v>
      </c>
      <c r="R433" s="135" t="n">
        <f aca="false">SUM(F433:Q433)</f>
        <v>8784</v>
      </c>
      <c r="S433" s="135" t="n">
        <f aca="false">ROUND(IF(+S350&gt;78000,+(+(S350-78000)*0.02)+(78000*0.09),+S350*0.09),0)</f>
        <v>9738</v>
      </c>
      <c r="T433" s="135" t="n">
        <f aca="false">ROUND(IF(+T350&gt;81000,+(+(T350-81000)*0.02)+(81000*0.09),+T350*0.09),0)</f>
        <v>10119</v>
      </c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  <c r="BL433" s="28"/>
      <c r="BM433" s="28"/>
      <c r="BN433" s="28"/>
      <c r="BO433" s="28"/>
      <c r="BP433" s="28"/>
      <c r="BQ433" s="28"/>
      <c r="BR433" s="28"/>
      <c r="BS433" s="28"/>
      <c r="BT433" s="28"/>
      <c r="BU433" s="28"/>
      <c r="BV433" s="28"/>
      <c r="BW433" s="28"/>
      <c r="BX433" s="28"/>
      <c r="BY433" s="28"/>
      <c r="BZ433" s="28"/>
      <c r="CA433" s="28"/>
      <c r="CB433" s="28"/>
      <c r="CC433" s="28"/>
      <c r="CD433" s="28"/>
      <c r="CE433" s="28"/>
      <c r="CF433" s="28"/>
      <c r="CG433" s="28"/>
      <c r="CH433" s="28"/>
      <c r="CI433" s="28"/>
      <c r="CJ433" s="28"/>
      <c r="CK433" s="28"/>
      <c r="CL433" s="28"/>
      <c r="CM433" s="28"/>
      <c r="CN433" s="28"/>
      <c r="CO433" s="28"/>
      <c r="CP433" s="28"/>
      <c r="CQ433" s="28"/>
      <c r="CR433" s="28"/>
      <c r="CS433" s="28"/>
      <c r="CT433" s="28"/>
      <c r="CU433" s="28"/>
      <c r="CV433" s="28"/>
      <c r="CW433" s="28"/>
      <c r="CX433" s="28"/>
      <c r="CY433" s="28"/>
      <c r="CZ433" s="28"/>
      <c r="DA433" s="28"/>
      <c r="DB433" s="28"/>
      <c r="DC433" s="28"/>
      <c r="DD433" s="28"/>
      <c r="DE433" s="28"/>
      <c r="DF433" s="28"/>
      <c r="DG433" s="28"/>
      <c r="DH433" s="28"/>
      <c r="DI433" s="28"/>
      <c r="DJ433" s="28"/>
      <c r="DK433" s="28"/>
      <c r="DL433" s="28"/>
      <c r="DM433" s="28"/>
      <c r="DN433" s="28"/>
      <c r="DO433" s="28"/>
      <c r="DP433" s="28"/>
      <c r="DQ433" s="28"/>
      <c r="DR433" s="28"/>
      <c r="DS433" s="28"/>
      <c r="DT433" s="28"/>
      <c r="DU433" s="28"/>
      <c r="DV433" s="28"/>
      <c r="DW433" s="28"/>
      <c r="DX433" s="28"/>
      <c r="DY433" s="28"/>
      <c r="DZ433" s="28"/>
      <c r="EA433" s="28"/>
      <c r="EB433" s="28"/>
      <c r="EC433" s="28"/>
      <c r="ED433" s="28"/>
      <c r="EE433" s="28"/>
      <c r="EF433" s="28"/>
      <c r="EG433" s="28"/>
      <c r="EH433" s="28"/>
      <c r="EI433" s="28"/>
      <c r="EJ433" s="28"/>
      <c r="EK433" s="28"/>
      <c r="EL433" s="28"/>
      <c r="EM433" s="28"/>
      <c r="EN433" s="28"/>
      <c r="EO433" s="28"/>
      <c r="EP433" s="28"/>
      <c r="EQ433" s="28"/>
      <c r="ER433" s="28"/>
      <c r="ES433" s="28"/>
      <c r="ET433" s="28"/>
      <c r="EU433" s="28"/>
      <c r="EV433" s="28"/>
      <c r="EW433" s="28"/>
      <c r="EX433" s="28"/>
      <c r="EY433" s="28"/>
      <c r="EZ433" s="28"/>
      <c r="FA433" s="28"/>
      <c r="FB433" s="28"/>
      <c r="FC433" s="28"/>
      <c r="FD433" s="28"/>
      <c r="FE433" s="28"/>
      <c r="FF433" s="28"/>
      <c r="FG433" s="28"/>
      <c r="FH433" s="28"/>
      <c r="FI433" s="28"/>
      <c r="FJ433" s="28"/>
      <c r="FK433" s="28"/>
      <c r="FL433" s="28"/>
      <c r="FM433" s="28"/>
      <c r="FN433" s="28"/>
      <c r="FO433" s="28"/>
      <c r="FP433" s="28"/>
      <c r="FQ433" s="28"/>
      <c r="FR433" s="28"/>
      <c r="FS433" s="28"/>
      <c r="FT433" s="28"/>
      <c r="FU433" s="28"/>
      <c r="FV433" s="28"/>
      <c r="FW433" s="28"/>
      <c r="FX433" s="28"/>
      <c r="FY433" s="28"/>
      <c r="FZ433" s="28"/>
      <c r="GA433" s="28"/>
      <c r="GB433" s="28"/>
      <c r="GC433" s="28"/>
      <c r="GD433" s="28"/>
      <c r="GE433" s="28"/>
      <c r="GF433" s="28"/>
      <c r="GG433" s="28"/>
      <c r="GH433" s="28"/>
      <c r="GI433" s="28"/>
      <c r="GJ433" s="28"/>
      <c r="GK433" s="28"/>
      <c r="GL433" s="28"/>
      <c r="GM433" s="28"/>
      <c r="GN433" s="28"/>
      <c r="GO433" s="28"/>
      <c r="GP433" s="28"/>
      <c r="GQ433" s="28"/>
      <c r="GR433" s="28"/>
      <c r="GS433" s="28"/>
      <c r="GT433" s="28"/>
      <c r="GU433" s="28"/>
      <c r="GV433" s="28"/>
      <c r="GW433" s="28"/>
      <c r="GX433" s="28"/>
      <c r="GY433" s="28"/>
      <c r="GZ433" s="28"/>
      <c r="HA433" s="28"/>
      <c r="HB433" s="28"/>
      <c r="HC433" s="28"/>
      <c r="HD433" s="28"/>
      <c r="HE433" s="28"/>
      <c r="HF433" s="28"/>
      <c r="HG433" s="28"/>
      <c r="HH433" s="28"/>
      <c r="HI433" s="28"/>
      <c r="HJ433" s="28"/>
      <c r="HK433" s="28"/>
      <c r="HL433" s="28"/>
      <c r="HM433" s="28"/>
      <c r="HN433" s="28"/>
      <c r="HO433" s="28"/>
      <c r="HP433" s="28"/>
      <c r="HQ433" s="28"/>
      <c r="HR433" s="28"/>
      <c r="HS433" s="28"/>
      <c r="HT433" s="28"/>
      <c r="HU433" s="28"/>
      <c r="HV433" s="28"/>
      <c r="HW433" s="28"/>
      <c r="HX433" s="28"/>
      <c r="HY433" s="28"/>
      <c r="HZ433" s="28"/>
      <c r="IA433" s="28"/>
      <c r="IB433" s="28"/>
      <c r="IC433" s="28"/>
      <c r="ID433" s="28"/>
      <c r="IE433" s="28"/>
      <c r="IF433" s="28"/>
      <c r="IG433" s="28"/>
      <c r="IH433" s="28"/>
      <c r="II433" s="28"/>
      <c r="IJ433" s="28"/>
      <c r="IK433" s="28"/>
      <c r="IL433" s="28"/>
      <c r="IM433" s="28"/>
      <c r="IN433" s="28"/>
      <c r="IO433" s="28"/>
      <c r="IP433" s="28"/>
      <c r="IQ433" s="28"/>
      <c r="IR433" s="28"/>
      <c r="IS433" s="28"/>
      <c r="IT433" s="28"/>
      <c r="IU433" s="28"/>
      <c r="IV433" s="28"/>
      <c r="IW433" s="28"/>
    </row>
    <row r="434" customFormat="false" ht="15" hidden="false" customHeight="false" outlineLevel="0" collapsed="false">
      <c r="A434" s="28"/>
      <c r="B434" s="188"/>
      <c r="C434" s="183" t="s">
        <v>233</v>
      </c>
      <c r="D434" s="134" t="n">
        <f aca="false">IF(+D351&gt;65000,+(+(D351-65000)*0.02)+(65000*0.09),+D351*0.09)</f>
        <v>0</v>
      </c>
      <c r="E434" s="134" t="n">
        <f aca="false">IF(+E351&gt;65000,+(+(E351-65000)*0.02)+(65000*0.09),+E351*0.09)</f>
        <v>0</v>
      </c>
      <c r="F434" s="28" t="n">
        <f aca="false">ROUND(IF(+F393&gt;76200,+F351*0.02,+F351*0.09),0)</f>
        <v>1500</v>
      </c>
      <c r="G434" s="28" t="n">
        <f aca="false">ROUND(IF(+G393&gt;76200,+G351*0.02,+G351*0.09),0)</f>
        <v>1500</v>
      </c>
      <c r="H434" s="28" t="n">
        <f aca="false">ROUND(IF(+H393&gt;76200,+H351*0.02,+H351*0.09),0)</f>
        <v>1500</v>
      </c>
      <c r="I434" s="28" t="n">
        <f aca="false">ROUND(IF(+I393&gt;76200,+I351*0.02,+I351*0.09),0)</f>
        <v>1500</v>
      </c>
      <c r="J434" s="28" t="n">
        <f aca="false">ROUND(IF(+J393&gt;76200,+J351*0.02,+J351*0.09),0)</f>
        <v>348</v>
      </c>
      <c r="K434" s="28" t="n">
        <f aca="false">ROUND(IF(+K393&gt;76200,+K351*0.02,+K351*0.09),0)</f>
        <v>348</v>
      </c>
      <c r="L434" s="28" t="n">
        <f aca="false">ROUND(IF(+L393&gt;76200,+L351*0.02,+L351*0.09),0)</f>
        <v>348</v>
      </c>
      <c r="M434" s="28" t="n">
        <f aca="false">ROUND(IF(+M393&gt;76200,+M351*0.02,+M351*0.09),0)</f>
        <v>348</v>
      </c>
      <c r="N434" s="28" t="n">
        <f aca="false">ROUND(IF(+N393&gt;76200,+N351*0.02,+N351*0.09),0)</f>
        <v>348</v>
      </c>
      <c r="O434" s="28" t="n">
        <f aca="false">ROUND(IF(+O393&gt;76200,+O351*0.02,+O351*0.09),0)</f>
        <v>348</v>
      </c>
      <c r="P434" s="28" t="n">
        <f aca="false">ROUND(IF(+P393&gt;76200,+P351*0.02,+P351*0.09),0)</f>
        <v>348</v>
      </c>
      <c r="Q434" s="28" t="n">
        <f aca="false">ROUND(IF(+Q393&gt;76200,+Q351*0.02,+Q351*0.09),0)</f>
        <v>348</v>
      </c>
      <c r="R434" s="135" t="n">
        <f aca="false">SUM(F434:Q434)</f>
        <v>8784</v>
      </c>
      <c r="S434" s="135" t="n">
        <f aca="false">ROUND(IF(+S351&gt;78000,+(+(S351-78000)*0.02)+(78000*0.09),+S351*0.09),0)</f>
        <v>9738</v>
      </c>
      <c r="T434" s="135" t="n">
        <f aca="false">ROUND(IF(+T351&gt;81000,+(+(T351-81000)*0.02)+(81000*0.09),+T351*0.09),0)</f>
        <v>10119</v>
      </c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  <c r="BL434" s="28"/>
      <c r="BM434" s="28"/>
      <c r="BN434" s="28"/>
      <c r="BO434" s="28"/>
      <c r="BP434" s="28"/>
      <c r="BQ434" s="28"/>
      <c r="BR434" s="28"/>
      <c r="BS434" s="28"/>
      <c r="BT434" s="28"/>
      <c r="BU434" s="28"/>
      <c r="BV434" s="28"/>
      <c r="BW434" s="28"/>
      <c r="BX434" s="28"/>
      <c r="BY434" s="28"/>
      <c r="BZ434" s="28"/>
      <c r="CA434" s="28"/>
      <c r="CB434" s="28"/>
      <c r="CC434" s="28"/>
      <c r="CD434" s="28"/>
      <c r="CE434" s="28"/>
      <c r="CF434" s="28"/>
      <c r="CG434" s="28"/>
      <c r="CH434" s="28"/>
      <c r="CI434" s="28"/>
      <c r="CJ434" s="28"/>
      <c r="CK434" s="28"/>
      <c r="CL434" s="28"/>
      <c r="CM434" s="28"/>
      <c r="CN434" s="28"/>
      <c r="CO434" s="28"/>
      <c r="CP434" s="28"/>
      <c r="CQ434" s="28"/>
      <c r="CR434" s="28"/>
      <c r="CS434" s="28"/>
      <c r="CT434" s="28"/>
      <c r="CU434" s="28"/>
      <c r="CV434" s="28"/>
      <c r="CW434" s="28"/>
      <c r="CX434" s="28"/>
      <c r="CY434" s="28"/>
      <c r="CZ434" s="28"/>
      <c r="DA434" s="28"/>
      <c r="DB434" s="28"/>
      <c r="DC434" s="28"/>
      <c r="DD434" s="28"/>
      <c r="DE434" s="28"/>
      <c r="DF434" s="28"/>
      <c r="DG434" s="28"/>
      <c r="DH434" s="28"/>
      <c r="DI434" s="28"/>
      <c r="DJ434" s="28"/>
      <c r="DK434" s="28"/>
      <c r="DL434" s="28"/>
      <c r="DM434" s="28"/>
      <c r="DN434" s="28"/>
      <c r="DO434" s="28"/>
      <c r="DP434" s="28"/>
      <c r="DQ434" s="28"/>
      <c r="DR434" s="28"/>
      <c r="DS434" s="28"/>
      <c r="DT434" s="28"/>
      <c r="DU434" s="28"/>
      <c r="DV434" s="28"/>
      <c r="DW434" s="28"/>
      <c r="DX434" s="28"/>
      <c r="DY434" s="28"/>
      <c r="DZ434" s="28"/>
      <c r="EA434" s="28"/>
      <c r="EB434" s="28"/>
      <c r="EC434" s="28"/>
      <c r="ED434" s="28"/>
      <c r="EE434" s="28"/>
      <c r="EF434" s="28"/>
      <c r="EG434" s="28"/>
      <c r="EH434" s="28"/>
      <c r="EI434" s="28"/>
      <c r="EJ434" s="28"/>
      <c r="EK434" s="28"/>
      <c r="EL434" s="28"/>
      <c r="EM434" s="28"/>
      <c r="EN434" s="28"/>
      <c r="EO434" s="28"/>
      <c r="EP434" s="28"/>
      <c r="EQ434" s="28"/>
      <c r="ER434" s="28"/>
      <c r="ES434" s="28"/>
      <c r="ET434" s="28"/>
      <c r="EU434" s="28"/>
      <c r="EV434" s="28"/>
      <c r="EW434" s="28"/>
      <c r="EX434" s="28"/>
      <c r="EY434" s="28"/>
      <c r="EZ434" s="28"/>
      <c r="FA434" s="28"/>
      <c r="FB434" s="28"/>
      <c r="FC434" s="28"/>
      <c r="FD434" s="28"/>
      <c r="FE434" s="28"/>
      <c r="FF434" s="28"/>
      <c r="FG434" s="28"/>
      <c r="FH434" s="28"/>
      <c r="FI434" s="28"/>
      <c r="FJ434" s="28"/>
      <c r="FK434" s="28"/>
      <c r="FL434" s="28"/>
      <c r="FM434" s="28"/>
      <c r="FN434" s="28"/>
      <c r="FO434" s="28"/>
      <c r="FP434" s="28"/>
      <c r="FQ434" s="28"/>
      <c r="FR434" s="28"/>
      <c r="FS434" s="28"/>
      <c r="FT434" s="28"/>
      <c r="FU434" s="28"/>
      <c r="FV434" s="28"/>
      <c r="FW434" s="28"/>
      <c r="FX434" s="28"/>
      <c r="FY434" s="28"/>
      <c r="FZ434" s="28"/>
      <c r="GA434" s="28"/>
      <c r="GB434" s="28"/>
      <c r="GC434" s="28"/>
      <c r="GD434" s="28"/>
      <c r="GE434" s="28"/>
      <c r="GF434" s="28"/>
      <c r="GG434" s="28"/>
      <c r="GH434" s="28"/>
      <c r="GI434" s="28"/>
      <c r="GJ434" s="28"/>
      <c r="GK434" s="28"/>
      <c r="GL434" s="28"/>
      <c r="GM434" s="28"/>
      <c r="GN434" s="28"/>
      <c r="GO434" s="28"/>
      <c r="GP434" s="28"/>
      <c r="GQ434" s="28"/>
      <c r="GR434" s="28"/>
      <c r="GS434" s="28"/>
      <c r="GT434" s="28"/>
      <c r="GU434" s="28"/>
      <c r="GV434" s="28"/>
      <c r="GW434" s="28"/>
      <c r="GX434" s="28"/>
      <c r="GY434" s="28"/>
      <c r="GZ434" s="28"/>
      <c r="HA434" s="28"/>
      <c r="HB434" s="28"/>
      <c r="HC434" s="28"/>
      <c r="HD434" s="28"/>
      <c r="HE434" s="28"/>
      <c r="HF434" s="28"/>
      <c r="HG434" s="28"/>
      <c r="HH434" s="28"/>
      <c r="HI434" s="28"/>
      <c r="HJ434" s="28"/>
      <c r="HK434" s="28"/>
      <c r="HL434" s="28"/>
      <c r="HM434" s="28"/>
      <c r="HN434" s="28"/>
      <c r="HO434" s="28"/>
      <c r="HP434" s="28"/>
      <c r="HQ434" s="28"/>
      <c r="HR434" s="28"/>
      <c r="HS434" s="28"/>
      <c r="HT434" s="28"/>
      <c r="HU434" s="28"/>
      <c r="HV434" s="28"/>
      <c r="HW434" s="28"/>
      <c r="HX434" s="28"/>
      <c r="HY434" s="28"/>
      <c r="HZ434" s="28"/>
      <c r="IA434" s="28"/>
      <c r="IB434" s="28"/>
      <c r="IC434" s="28"/>
      <c r="ID434" s="28"/>
      <c r="IE434" s="28"/>
      <c r="IF434" s="28"/>
      <c r="IG434" s="28"/>
      <c r="IH434" s="28"/>
      <c r="II434" s="28"/>
      <c r="IJ434" s="28"/>
      <c r="IK434" s="28"/>
      <c r="IL434" s="28"/>
      <c r="IM434" s="28"/>
      <c r="IN434" s="28"/>
      <c r="IO434" s="28"/>
      <c r="IP434" s="28"/>
      <c r="IQ434" s="28"/>
      <c r="IR434" s="28"/>
      <c r="IS434" s="28"/>
      <c r="IT434" s="28"/>
      <c r="IU434" s="28"/>
      <c r="IV434" s="28"/>
      <c r="IW434" s="28"/>
    </row>
    <row r="435" customFormat="false" ht="15" hidden="false" customHeight="false" outlineLevel="0" collapsed="false">
      <c r="A435" s="28"/>
      <c r="B435" s="188"/>
      <c r="C435" s="183" t="s">
        <v>234</v>
      </c>
      <c r="D435" s="134" t="n">
        <f aca="false">IF(+D352&gt;65000,+(+(D352-65000)*0.02)+(65000*0.09),+D352*0.09)</f>
        <v>0</v>
      </c>
      <c r="E435" s="134" t="n">
        <f aca="false">IF(+E352&gt;65000,+(+(E352-65000)*0.02)+(65000*0.09),+E352*0.09)</f>
        <v>0</v>
      </c>
      <c r="F435" s="28" t="n">
        <f aca="false">ROUND(IF(+F394&gt;76200,+F352*0.02,+F352*0.09),0)</f>
        <v>1052</v>
      </c>
      <c r="G435" s="28" t="n">
        <f aca="false">ROUND(IF(+G394&gt;76200,+G352*0.02,+G352*0.09),0)</f>
        <v>1052</v>
      </c>
      <c r="H435" s="28" t="n">
        <f aca="false">ROUND(IF(+H394&gt;76200,+H352*0.02,+H352*0.09),0)</f>
        <v>1052</v>
      </c>
      <c r="I435" s="28" t="n">
        <f aca="false">ROUND(IF(+I394&gt;76200,+I352*0.02,+I352*0.09),0)</f>
        <v>1052</v>
      </c>
      <c r="J435" s="28" t="n">
        <f aca="false">ROUND(IF(+J394&gt;76200,+J352*0.02,+J352*0.09),0)</f>
        <v>1096</v>
      </c>
      <c r="K435" s="28" t="n">
        <f aca="false">ROUND(IF(+K394&gt;76200,+K352*0.02,+K352*0.09),0)</f>
        <v>1096</v>
      </c>
      <c r="L435" s="28" t="n">
        <f aca="false">ROUND(IF(+L394&gt;76200,+L352*0.02,+L352*0.09),0)</f>
        <v>244</v>
      </c>
      <c r="M435" s="28" t="n">
        <f aca="false">ROUND(IF(+M394&gt;76200,+M352*0.02,+M352*0.09),0)</f>
        <v>244</v>
      </c>
      <c r="N435" s="28" t="n">
        <f aca="false">ROUND(IF(+N394&gt;76200,+N352*0.02,+N352*0.09),0)</f>
        <v>244</v>
      </c>
      <c r="O435" s="28" t="n">
        <f aca="false">ROUND(IF(+O394&gt;76200,+O352*0.02,+O352*0.09),0)</f>
        <v>244</v>
      </c>
      <c r="P435" s="28" t="n">
        <f aca="false">ROUND(IF(+P394&gt;76200,+P352*0.02,+P352*0.09),0)</f>
        <v>244</v>
      </c>
      <c r="Q435" s="28" t="n">
        <f aca="false">ROUND(IF(+Q394&gt;76200,+Q352*0.02,+Q352*0.09),0)</f>
        <v>244</v>
      </c>
      <c r="R435" s="135" t="n">
        <f aca="false">SUM(F435:Q435)</f>
        <v>7864</v>
      </c>
      <c r="S435" s="135" t="n">
        <f aca="false">ROUND(IF(+S352&gt;78000,+(+(S352-78000)*0.02)+(78000*0.09),+S352*0.09),0)</f>
        <v>8459</v>
      </c>
      <c r="T435" s="135" t="n">
        <f aca="false">ROUND(IF(+T352&gt;81000,+(+(T352-81000)*0.02)+(81000*0.09),+T352*0.09),0)</f>
        <v>8789</v>
      </c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  <c r="BL435" s="28"/>
      <c r="BM435" s="28"/>
      <c r="BN435" s="28"/>
      <c r="BO435" s="28"/>
      <c r="BP435" s="28"/>
      <c r="BQ435" s="28"/>
      <c r="BR435" s="28"/>
      <c r="BS435" s="28"/>
      <c r="BT435" s="28"/>
      <c r="BU435" s="28"/>
      <c r="BV435" s="28"/>
      <c r="BW435" s="28"/>
      <c r="BX435" s="28"/>
      <c r="BY435" s="28"/>
      <c r="BZ435" s="28"/>
      <c r="CA435" s="28"/>
      <c r="CB435" s="28"/>
      <c r="CC435" s="28"/>
      <c r="CD435" s="28"/>
      <c r="CE435" s="28"/>
      <c r="CF435" s="28"/>
      <c r="CG435" s="28"/>
      <c r="CH435" s="28"/>
      <c r="CI435" s="28"/>
      <c r="CJ435" s="28"/>
      <c r="CK435" s="28"/>
      <c r="CL435" s="28"/>
      <c r="CM435" s="28"/>
      <c r="CN435" s="28"/>
      <c r="CO435" s="28"/>
      <c r="CP435" s="28"/>
      <c r="CQ435" s="28"/>
      <c r="CR435" s="28"/>
      <c r="CS435" s="28"/>
      <c r="CT435" s="28"/>
      <c r="CU435" s="28"/>
      <c r="CV435" s="28"/>
      <c r="CW435" s="28"/>
      <c r="CX435" s="28"/>
      <c r="CY435" s="28"/>
      <c r="CZ435" s="28"/>
      <c r="DA435" s="28"/>
      <c r="DB435" s="28"/>
      <c r="DC435" s="28"/>
      <c r="DD435" s="28"/>
      <c r="DE435" s="28"/>
      <c r="DF435" s="28"/>
      <c r="DG435" s="28"/>
      <c r="DH435" s="28"/>
      <c r="DI435" s="28"/>
      <c r="DJ435" s="28"/>
      <c r="DK435" s="28"/>
      <c r="DL435" s="28"/>
      <c r="DM435" s="28"/>
      <c r="DN435" s="28"/>
      <c r="DO435" s="28"/>
      <c r="DP435" s="28"/>
      <c r="DQ435" s="28"/>
      <c r="DR435" s="28"/>
      <c r="DS435" s="28"/>
      <c r="DT435" s="28"/>
      <c r="DU435" s="28"/>
      <c r="DV435" s="28"/>
      <c r="DW435" s="28"/>
      <c r="DX435" s="28"/>
      <c r="DY435" s="28"/>
      <c r="DZ435" s="28"/>
      <c r="EA435" s="28"/>
      <c r="EB435" s="28"/>
      <c r="EC435" s="28"/>
      <c r="ED435" s="28"/>
      <c r="EE435" s="28"/>
      <c r="EF435" s="28"/>
      <c r="EG435" s="28"/>
      <c r="EH435" s="28"/>
      <c r="EI435" s="28"/>
      <c r="EJ435" s="28"/>
      <c r="EK435" s="28"/>
      <c r="EL435" s="28"/>
      <c r="EM435" s="28"/>
      <c r="EN435" s="28"/>
      <c r="EO435" s="28"/>
      <c r="EP435" s="28"/>
      <c r="EQ435" s="28"/>
      <c r="ER435" s="28"/>
      <c r="ES435" s="28"/>
      <c r="ET435" s="28"/>
      <c r="EU435" s="28"/>
      <c r="EV435" s="28"/>
      <c r="EW435" s="28"/>
      <c r="EX435" s="28"/>
      <c r="EY435" s="28"/>
      <c r="EZ435" s="28"/>
      <c r="FA435" s="28"/>
      <c r="FB435" s="28"/>
      <c r="FC435" s="28"/>
      <c r="FD435" s="28"/>
      <c r="FE435" s="28"/>
      <c r="FF435" s="28"/>
      <c r="FG435" s="28"/>
      <c r="FH435" s="28"/>
      <c r="FI435" s="28"/>
      <c r="FJ435" s="28"/>
      <c r="FK435" s="28"/>
      <c r="FL435" s="28"/>
      <c r="FM435" s="28"/>
      <c r="FN435" s="28"/>
      <c r="FO435" s="28"/>
      <c r="FP435" s="28"/>
      <c r="FQ435" s="28"/>
      <c r="FR435" s="28"/>
      <c r="FS435" s="28"/>
      <c r="FT435" s="28"/>
      <c r="FU435" s="28"/>
      <c r="FV435" s="28"/>
      <c r="FW435" s="28"/>
      <c r="FX435" s="28"/>
      <c r="FY435" s="28"/>
      <c r="FZ435" s="28"/>
      <c r="GA435" s="28"/>
      <c r="GB435" s="28"/>
      <c r="GC435" s="28"/>
      <c r="GD435" s="28"/>
      <c r="GE435" s="28"/>
      <c r="GF435" s="28"/>
      <c r="GG435" s="28"/>
      <c r="GH435" s="28"/>
      <c r="GI435" s="28"/>
      <c r="GJ435" s="28"/>
      <c r="GK435" s="28"/>
      <c r="GL435" s="28"/>
      <c r="GM435" s="28"/>
      <c r="GN435" s="28"/>
      <c r="GO435" s="28"/>
      <c r="GP435" s="28"/>
      <c r="GQ435" s="28"/>
      <c r="GR435" s="28"/>
      <c r="GS435" s="28"/>
      <c r="GT435" s="28"/>
      <c r="GU435" s="28"/>
      <c r="GV435" s="28"/>
      <c r="GW435" s="28"/>
      <c r="GX435" s="28"/>
      <c r="GY435" s="28"/>
      <c r="GZ435" s="28"/>
      <c r="HA435" s="28"/>
      <c r="HB435" s="28"/>
      <c r="HC435" s="28"/>
      <c r="HD435" s="28"/>
      <c r="HE435" s="28"/>
      <c r="HF435" s="28"/>
      <c r="HG435" s="28"/>
      <c r="HH435" s="28"/>
      <c r="HI435" s="28"/>
      <c r="HJ435" s="28"/>
      <c r="HK435" s="28"/>
      <c r="HL435" s="28"/>
      <c r="HM435" s="28"/>
      <c r="HN435" s="28"/>
      <c r="HO435" s="28"/>
      <c r="HP435" s="28"/>
      <c r="HQ435" s="28"/>
      <c r="HR435" s="28"/>
      <c r="HS435" s="28"/>
      <c r="HT435" s="28"/>
      <c r="HU435" s="28"/>
      <c r="HV435" s="28"/>
      <c r="HW435" s="28"/>
      <c r="HX435" s="28"/>
      <c r="HY435" s="28"/>
      <c r="HZ435" s="28"/>
      <c r="IA435" s="28"/>
      <c r="IB435" s="28"/>
      <c r="IC435" s="28"/>
      <c r="ID435" s="28"/>
      <c r="IE435" s="28"/>
      <c r="IF435" s="28"/>
      <c r="IG435" s="28"/>
      <c r="IH435" s="28"/>
      <c r="II435" s="28"/>
      <c r="IJ435" s="28"/>
      <c r="IK435" s="28"/>
      <c r="IL435" s="28"/>
      <c r="IM435" s="28"/>
      <c r="IN435" s="28"/>
      <c r="IO435" s="28"/>
      <c r="IP435" s="28"/>
      <c r="IQ435" s="28"/>
      <c r="IR435" s="28"/>
      <c r="IS435" s="28"/>
      <c r="IT435" s="28"/>
      <c r="IU435" s="28"/>
      <c r="IV435" s="28"/>
      <c r="IW435" s="28"/>
    </row>
    <row r="436" customFormat="false" ht="15" hidden="false" customHeight="false" outlineLevel="0" collapsed="false">
      <c r="A436" s="28"/>
      <c r="B436" s="188"/>
      <c r="C436" s="183" t="s">
        <v>235</v>
      </c>
      <c r="D436" s="134" t="n">
        <f aca="false">IF(+D353&gt;65000,+(+(D353-65000)*0.02)+(65000*0.09),+D353*0.09)</f>
        <v>0</v>
      </c>
      <c r="E436" s="134" t="n">
        <f aca="false">IF(+E353&gt;65000,+(+(E353-65000)*0.02)+(65000*0.09),+E353*0.09)</f>
        <v>0</v>
      </c>
      <c r="F436" s="28" t="n">
        <f aca="false">ROUND(IF(+F395&gt;76200,+F353*0.02,+F353*0.09),0)</f>
        <v>835</v>
      </c>
      <c r="G436" s="28" t="n">
        <f aca="false">ROUND(IF(+G395&gt;76200,+G353*0.02,+G353*0.09),0)</f>
        <v>835</v>
      </c>
      <c r="H436" s="28" t="n">
        <f aca="false">ROUND(IF(+H395&gt;76200,+H353*0.02,+H353*0.09),0)</f>
        <v>835</v>
      </c>
      <c r="I436" s="28" t="n">
        <f aca="false">ROUND(IF(+I395&gt;76200,+I353*0.02,+I353*0.09),0)</f>
        <v>835</v>
      </c>
      <c r="J436" s="28" t="n">
        <f aca="false">ROUND(IF(+J395&gt;76200,+J353*0.02,+J353*0.09),0)</f>
        <v>871</v>
      </c>
      <c r="K436" s="28" t="n">
        <f aca="false">ROUND(IF(+K395&gt;76200,+K353*0.02,+K353*0.09),0)</f>
        <v>871</v>
      </c>
      <c r="L436" s="28" t="n">
        <f aca="false">ROUND(IF(+L395&gt;76200,+L353*0.02,+L353*0.09),0)</f>
        <v>871</v>
      </c>
      <c r="M436" s="28" t="n">
        <f aca="false">ROUND(IF(+M395&gt;76200,+M353*0.02,+M353*0.09),0)</f>
        <v>871</v>
      </c>
      <c r="N436" s="28" t="n">
        <f aca="false">ROUND(IF(+N395&gt;76200,+N353*0.02,+N353*0.09),0)</f>
        <v>193</v>
      </c>
      <c r="O436" s="28" t="n">
        <f aca="false">ROUND(IF(+O395&gt;76200,+O353*0.02,+O353*0.09),0)</f>
        <v>193</v>
      </c>
      <c r="P436" s="28" t="n">
        <f aca="false">ROUND(IF(+P395&gt;76200,+P353*0.02,+P353*0.09),0)</f>
        <v>193</v>
      </c>
      <c r="Q436" s="28" t="n">
        <f aca="false">ROUND(IF(+Q395&gt;76200,+Q353*0.02,+Q353*0.09),0)</f>
        <v>193</v>
      </c>
      <c r="R436" s="135" t="n">
        <f aca="false">SUM(F436:Q436)</f>
        <v>7596</v>
      </c>
      <c r="S436" s="135" t="n">
        <f aca="false">ROUND(IF(+S353&gt;78000,+(+(S353-78000)*0.02)+(78000*0.09),+S353*0.09),0)</f>
        <v>7842</v>
      </c>
      <c r="T436" s="135" t="n">
        <f aca="false">ROUND(IF(+T353&gt;81000,+(+(T353-81000)*0.02)+(81000*0.09),+T353*0.09),0)</f>
        <v>8147</v>
      </c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  <c r="BL436" s="28"/>
      <c r="BM436" s="28"/>
      <c r="BN436" s="28"/>
      <c r="BO436" s="28"/>
      <c r="BP436" s="28"/>
      <c r="BQ436" s="28"/>
      <c r="BR436" s="28"/>
      <c r="BS436" s="28"/>
      <c r="BT436" s="28"/>
      <c r="BU436" s="28"/>
      <c r="BV436" s="28"/>
      <c r="BW436" s="28"/>
      <c r="BX436" s="28"/>
      <c r="BY436" s="28"/>
      <c r="BZ436" s="28"/>
      <c r="CA436" s="28"/>
      <c r="CB436" s="28"/>
      <c r="CC436" s="28"/>
      <c r="CD436" s="28"/>
      <c r="CE436" s="28"/>
      <c r="CF436" s="28"/>
      <c r="CG436" s="28"/>
      <c r="CH436" s="28"/>
      <c r="CI436" s="28"/>
      <c r="CJ436" s="28"/>
      <c r="CK436" s="28"/>
      <c r="CL436" s="28"/>
      <c r="CM436" s="28"/>
      <c r="CN436" s="28"/>
      <c r="CO436" s="28"/>
      <c r="CP436" s="28"/>
      <c r="CQ436" s="28"/>
      <c r="CR436" s="28"/>
      <c r="CS436" s="28"/>
      <c r="CT436" s="28"/>
      <c r="CU436" s="28"/>
      <c r="CV436" s="28"/>
      <c r="CW436" s="28"/>
      <c r="CX436" s="28"/>
      <c r="CY436" s="28"/>
      <c r="CZ436" s="28"/>
      <c r="DA436" s="28"/>
      <c r="DB436" s="28"/>
      <c r="DC436" s="28"/>
      <c r="DD436" s="28"/>
      <c r="DE436" s="28"/>
      <c r="DF436" s="28"/>
      <c r="DG436" s="28"/>
      <c r="DH436" s="28"/>
      <c r="DI436" s="28"/>
      <c r="DJ436" s="28"/>
      <c r="DK436" s="28"/>
      <c r="DL436" s="28"/>
      <c r="DM436" s="28"/>
      <c r="DN436" s="28"/>
      <c r="DO436" s="28"/>
      <c r="DP436" s="28"/>
      <c r="DQ436" s="28"/>
      <c r="DR436" s="28"/>
      <c r="DS436" s="28"/>
      <c r="DT436" s="28"/>
      <c r="DU436" s="28"/>
      <c r="DV436" s="28"/>
      <c r="DW436" s="28"/>
      <c r="DX436" s="28"/>
      <c r="DY436" s="28"/>
      <c r="DZ436" s="28"/>
      <c r="EA436" s="28"/>
      <c r="EB436" s="28"/>
      <c r="EC436" s="28"/>
      <c r="ED436" s="28"/>
      <c r="EE436" s="28"/>
      <c r="EF436" s="28"/>
      <c r="EG436" s="28"/>
      <c r="EH436" s="28"/>
      <c r="EI436" s="28"/>
      <c r="EJ436" s="28"/>
      <c r="EK436" s="28"/>
      <c r="EL436" s="28"/>
      <c r="EM436" s="28"/>
      <c r="EN436" s="28"/>
      <c r="EO436" s="28"/>
      <c r="EP436" s="28"/>
      <c r="EQ436" s="28"/>
      <c r="ER436" s="28"/>
      <c r="ES436" s="28"/>
      <c r="ET436" s="28"/>
      <c r="EU436" s="28"/>
      <c r="EV436" s="28"/>
      <c r="EW436" s="28"/>
      <c r="EX436" s="28"/>
      <c r="EY436" s="28"/>
      <c r="EZ436" s="28"/>
      <c r="FA436" s="28"/>
      <c r="FB436" s="28"/>
      <c r="FC436" s="28"/>
      <c r="FD436" s="28"/>
      <c r="FE436" s="28"/>
      <c r="FF436" s="28"/>
      <c r="FG436" s="28"/>
      <c r="FH436" s="28"/>
      <c r="FI436" s="28"/>
      <c r="FJ436" s="28"/>
      <c r="FK436" s="28"/>
      <c r="FL436" s="28"/>
      <c r="FM436" s="28"/>
      <c r="FN436" s="28"/>
      <c r="FO436" s="28"/>
      <c r="FP436" s="28"/>
      <c r="FQ436" s="28"/>
      <c r="FR436" s="28"/>
      <c r="FS436" s="28"/>
      <c r="FT436" s="28"/>
      <c r="FU436" s="28"/>
      <c r="FV436" s="28"/>
      <c r="FW436" s="28"/>
      <c r="FX436" s="28"/>
      <c r="FY436" s="28"/>
      <c r="FZ436" s="28"/>
      <c r="GA436" s="28"/>
      <c r="GB436" s="28"/>
      <c r="GC436" s="28"/>
      <c r="GD436" s="28"/>
      <c r="GE436" s="28"/>
      <c r="GF436" s="28"/>
      <c r="GG436" s="28"/>
      <c r="GH436" s="28"/>
      <c r="GI436" s="28"/>
      <c r="GJ436" s="28"/>
      <c r="GK436" s="28"/>
      <c r="GL436" s="28"/>
      <c r="GM436" s="28"/>
      <c r="GN436" s="28"/>
      <c r="GO436" s="28"/>
      <c r="GP436" s="28"/>
      <c r="GQ436" s="28"/>
      <c r="GR436" s="28"/>
      <c r="GS436" s="28"/>
      <c r="GT436" s="28"/>
      <c r="GU436" s="28"/>
      <c r="GV436" s="28"/>
      <c r="GW436" s="28"/>
      <c r="GX436" s="28"/>
      <c r="GY436" s="28"/>
      <c r="GZ436" s="28"/>
      <c r="HA436" s="28"/>
      <c r="HB436" s="28"/>
      <c r="HC436" s="28"/>
      <c r="HD436" s="28"/>
      <c r="HE436" s="28"/>
      <c r="HF436" s="28"/>
      <c r="HG436" s="28"/>
      <c r="HH436" s="28"/>
      <c r="HI436" s="28"/>
      <c r="HJ436" s="28"/>
      <c r="HK436" s="28"/>
      <c r="HL436" s="28"/>
      <c r="HM436" s="28"/>
      <c r="HN436" s="28"/>
      <c r="HO436" s="28"/>
      <c r="HP436" s="28"/>
      <c r="HQ436" s="28"/>
      <c r="HR436" s="28"/>
      <c r="HS436" s="28"/>
      <c r="HT436" s="28"/>
      <c r="HU436" s="28"/>
      <c r="HV436" s="28"/>
      <c r="HW436" s="28"/>
      <c r="HX436" s="28"/>
      <c r="HY436" s="28"/>
      <c r="HZ436" s="28"/>
      <c r="IA436" s="28"/>
      <c r="IB436" s="28"/>
      <c r="IC436" s="28"/>
      <c r="ID436" s="28"/>
      <c r="IE436" s="28"/>
      <c r="IF436" s="28"/>
      <c r="IG436" s="28"/>
      <c r="IH436" s="28"/>
      <c r="II436" s="28"/>
      <c r="IJ436" s="28"/>
      <c r="IK436" s="28"/>
      <c r="IL436" s="28"/>
      <c r="IM436" s="28"/>
      <c r="IN436" s="28"/>
      <c r="IO436" s="28"/>
      <c r="IP436" s="28"/>
      <c r="IQ436" s="28"/>
      <c r="IR436" s="28"/>
      <c r="IS436" s="28"/>
      <c r="IT436" s="28"/>
      <c r="IU436" s="28"/>
      <c r="IV436" s="28"/>
      <c r="IW436" s="28"/>
    </row>
    <row r="437" customFormat="false" ht="15" hidden="false" customHeight="false" outlineLevel="0" collapsed="false">
      <c r="A437" s="28"/>
      <c r="B437" s="188"/>
      <c r="C437" s="183" t="s">
        <v>236</v>
      </c>
      <c r="D437" s="134" t="n">
        <f aca="false">IF(+D354&gt;65000,+(+(D354-65000)*0.02)+(65000*0.09),+D354*0.09)</f>
        <v>0</v>
      </c>
      <c r="E437" s="134" t="n">
        <f aca="false">IF(+E354&gt;65000,+(+(E354-65000)*0.02)+(65000*0.09),+E354*0.09)</f>
        <v>0</v>
      </c>
      <c r="F437" s="28" t="n">
        <f aca="false">ROUND(IF(+F396&gt;76200,+F354*0.02,+F354*0.09),0)</f>
        <v>835</v>
      </c>
      <c r="G437" s="28" t="n">
        <f aca="false">ROUND(IF(+G396&gt;76200,+G354*0.02,+G354*0.09),0)</f>
        <v>835</v>
      </c>
      <c r="H437" s="28" t="n">
        <f aca="false">ROUND(IF(+H396&gt;76200,+H354*0.02,+H354*0.09),0)</f>
        <v>835</v>
      </c>
      <c r="I437" s="28" t="n">
        <f aca="false">ROUND(IF(+I396&gt;76200,+I354*0.02,+I354*0.09),0)</f>
        <v>835</v>
      </c>
      <c r="J437" s="28" t="n">
        <f aca="false">ROUND(IF(+J396&gt;76200,+J354*0.02,+J354*0.09),0)</f>
        <v>871</v>
      </c>
      <c r="K437" s="28" t="n">
        <f aca="false">ROUND(IF(+K396&gt;76200,+K354*0.02,+K354*0.09),0)</f>
        <v>871</v>
      </c>
      <c r="L437" s="28" t="n">
        <f aca="false">ROUND(IF(+L396&gt;76200,+L354*0.02,+L354*0.09),0)</f>
        <v>871</v>
      </c>
      <c r="M437" s="28" t="n">
        <f aca="false">ROUND(IF(+M396&gt;76200,+M354*0.02,+M354*0.09),0)</f>
        <v>871</v>
      </c>
      <c r="N437" s="28" t="n">
        <f aca="false">ROUND(IF(+N396&gt;76200,+N354*0.02,+N354*0.09),0)</f>
        <v>193</v>
      </c>
      <c r="O437" s="28" t="n">
        <f aca="false">ROUND(IF(+O396&gt;76200,+O354*0.02,+O354*0.09),0)</f>
        <v>193</v>
      </c>
      <c r="P437" s="28" t="n">
        <f aca="false">ROUND(IF(+P396&gt;76200,+P354*0.02,+P354*0.09),0)</f>
        <v>193</v>
      </c>
      <c r="Q437" s="28" t="n">
        <f aca="false">ROUND(IF(+Q396&gt;76200,+Q354*0.02,+Q354*0.09),0)</f>
        <v>193</v>
      </c>
      <c r="R437" s="135" t="n">
        <f aca="false">SUM(F437:Q437)</f>
        <v>7596</v>
      </c>
      <c r="S437" s="135" t="n">
        <f aca="false">ROUND(IF(+S354&gt;78000,+(+(S354-78000)*0.02)+(78000*0.09),+S354*0.09),0)</f>
        <v>7842</v>
      </c>
      <c r="T437" s="135" t="n">
        <f aca="false">ROUND(IF(+T354&gt;81000,+(+(T354-81000)*0.02)+(81000*0.09),+T354*0.09),0)</f>
        <v>8147</v>
      </c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  <c r="BL437" s="28"/>
      <c r="BM437" s="28"/>
      <c r="BN437" s="28"/>
      <c r="BO437" s="28"/>
      <c r="BP437" s="28"/>
      <c r="BQ437" s="28"/>
      <c r="BR437" s="28"/>
      <c r="BS437" s="28"/>
      <c r="BT437" s="28"/>
      <c r="BU437" s="28"/>
      <c r="BV437" s="28"/>
      <c r="BW437" s="28"/>
      <c r="BX437" s="28"/>
      <c r="BY437" s="28"/>
      <c r="BZ437" s="28"/>
      <c r="CA437" s="28"/>
      <c r="CB437" s="28"/>
      <c r="CC437" s="28"/>
      <c r="CD437" s="28"/>
      <c r="CE437" s="28"/>
      <c r="CF437" s="28"/>
      <c r="CG437" s="28"/>
      <c r="CH437" s="28"/>
      <c r="CI437" s="28"/>
      <c r="CJ437" s="28"/>
      <c r="CK437" s="28"/>
      <c r="CL437" s="28"/>
      <c r="CM437" s="28"/>
      <c r="CN437" s="28"/>
      <c r="CO437" s="28"/>
      <c r="CP437" s="28"/>
      <c r="CQ437" s="28"/>
      <c r="CR437" s="28"/>
      <c r="CS437" s="28"/>
      <c r="CT437" s="28"/>
      <c r="CU437" s="28"/>
      <c r="CV437" s="28"/>
      <c r="CW437" s="28"/>
      <c r="CX437" s="28"/>
      <c r="CY437" s="28"/>
      <c r="CZ437" s="28"/>
      <c r="DA437" s="28"/>
      <c r="DB437" s="28"/>
      <c r="DC437" s="28"/>
      <c r="DD437" s="28"/>
      <c r="DE437" s="28"/>
      <c r="DF437" s="28"/>
      <c r="DG437" s="28"/>
      <c r="DH437" s="28"/>
      <c r="DI437" s="28"/>
      <c r="DJ437" s="28"/>
      <c r="DK437" s="28"/>
      <c r="DL437" s="28"/>
      <c r="DM437" s="28"/>
      <c r="DN437" s="28"/>
      <c r="DO437" s="28"/>
      <c r="DP437" s="28"/>
      <c r="DQ437" s="28"/>
      <c r="DR437" s="28"/>
      <c r="DS437" s="28"/>
      <c r="DT437" s="28"/>
      <c r="DU437" s="28"/>
      <c r="DV437" s="28"/>
      <c r="DW437" s="28"/>
      <c r="DX437" s="28"/>
      <c r="DY437" s="28"/>
      <c r="DZ437" s="28"/>
      <c r="EA437" s="28"/>
      <c r="EB437" s="28"/>
      <c r="EC437" s="28"/>
      <c r="ED437" s="28"/>
      <c r="EE437" s="28"/>
      <c r="EF437" s="28"/>
      <c r="EG437" s="28"/>
      <c r="EH437" s="28"/>
      <c r="EI437" s="28"/>
      <c r="EJ437" s="28"/>
      <c r="EK437" s="28"/>
      <c r="EL437" s="28"/>
      <c r="EM437" s="28"/>
      <c r="EN437" s="28"/>
      <c r="EO437" s="28"/>
      <c r="EP437" s="28"/>
      <c r="EQ437" s="28"/>
      <c r="ER437" s="28"/>
      <c r="ES437" s="28"/>
      <c r="ET437" s="28"/>
      <c r="EU437" s="28"/>
      <c r="EV437" s="28"/>
      <c r="EW437" s="28"/>
      <c r="EX437" s="28"/>
      <c r="EY437" s="28"/>
      <c r="EZ437" s="28"/>
      <c r="FA437" s="28"/>
      <c r="FB437" s="28"/>
      <c r="FC437" s="28"/>
      <c r="FD437" s="28"/>
      <c r="FE437" s="28"/>
      <c r="FF437" s="28"/>
      <c r="FG437" s="28"/>
      <c r="FH437" s="28"/>
      <c r="FI437" s="28"/>
      <c r="FJ437" s="28"/>
      <c r="FK437" s="28"/>
      <c r="FL437" s="28"/>
      <c r="FM437" s="28"/>
      <c r="FN437" s="28"/>
      <c r="FO437" s="28"/>
      <c r="FP437" s="28"/>
      <c r="FQ437" s="28"/>
      <c r="FR437" s="28"/>
      <c r="FS437" s="28"/>
      <c r="FT437" s="28"/>
      <c r="FU437" s="28"/>
      <c r="FV437" s="28"/>
      <c r="FW437" s="28"/>
      <c r="FX437" s="28"/>
      <c r="FY437" s="28"/>
      <c r="FZ437" s="28"/>
      <c r="GA437" s="28"/>
      <c r="GB437" s="28"/>
      <c r="GC437" s="28"/>
      <c r="GD437" s="28"/>
      <c r="GE437" s="28"/>
      <c r="GF437" s="28"/>
      <c r="GG437" s="28"/>
      <c r="GH437" s="28"/>
      <c r="GI437" s="28"/>
      <c r="GJ437" s="28"/>
      <c r="GK437" s="28"/>
      <c r="GL437" s="28"/>
      <c r="GM437" s="28"/>
      <c r="GN437" s="28"/>
      <c r="GO437" s="28"/>
      <c r="GP437" s="28"/>
      <c r="GQ437" s="28"/>
      <c r="GR437" s="28"/>
      <c r="GS437" s="28"/>
      <c r="GT437" s="28"/>
      <c r="GU437" s="28"/>
      <c r="GV437" s="28"/>
      <c r="GW437" s="28"/>
      <c r="GX437" s="28"/>
      <c r="GY437" s="28"/>
      <c r="GZ437" s="28"/>
      <c r="HA437" s="28"/>
      <c r="HB437" s="28"/>
      <c r="HC437" s="28"/>
      <c r="HD437" s="28"/>
      <c r="HE437" s="28"/>
      <c r="HF437" s="28"/>
      <c r="HG437" s="28"/>
      <c r="HH437" s="28"/>
      <c r="HI437" s="28"/>
      <c r="HJ437" s="28"/>
      <c r="HK437" s="28"/>
      <c r="HL437" s="28"/>
      <c r="HM437" s="28"/>
      <c r="HN437" s="28"/>
      <c r="HO437" s="28"/>
      <c r="HP437" s="28"/>
      <c r="HQ437" s="28"/>
      <c r="HR437" s="28"/>
      <c r="HS437" s="28"/>
      <c r="HT437" s="28"/>
      <c r="HU437" s="28"/>
      <c r="HV437" s="28"/>
      <c r="HW437" s="28"/>
      <c r="HX437" s="28"/>
      <c r="HY437" s="28"/>
      <c r="HZ437" s="28"/>
      <c r="IA437" s="28"/>
      <c r="IB437" s="28"/>
      <c r="IC437" s="28"/>
      <c r="ID437" s="28"/>
      <c r="IE437" s="28"/>
      <c r="IF437" s="28"/>
      <c r="IG437" s="28"/>
      <c r="IH437" s="28"/>
      <c r="II437" s="28"/>
      <c r="IJ437" s="28"/>
      <c r="IK437" s="28"/>
      <c r="IL437" s="28"/>
      <c r="IM437" s="28"/>
      <c r="IN437" s="28"/>
      <c r="IO437" s="28"/>
      <c r="IP437" s="28"/>
      <c r="IQ437" s="28"/>
      <c r="IR437" s="28"/>
      <c r="IS437" s="28"/>
      <c r="IT437" s="28"/>
      <c r="IU437" s="28"/>
      <c r="IV437" s="28"/>
      <c r="IW437" s="28"/>
    </row>
    <row r="438" customFormat="false" ht="15" hidden="false" customHeight="false" outlineLevel="0" collapsed="false">
      <c r="A438" s="28"/>
      <c r="B438" s="188"/>
      <c r="C438" s="183" t="s">
        <v>237</v>
      </c>
      <c r="D438" s="134" t="n">
        <f aca="false">IF(+D355&gt;65000,+(+(D355-65000)*0.02)+(65000*0.09),+D355*0.09)</f>
        <v>0</v>
      </c>
      <c r="E438" s="134" t="n">
        <f aca="false">IF(+E355&gt;65000,+(+(E355-65000)*0.02)+(65000*0.09),+E355*0.09)</f>
        <v>0</v>
      </c>
      <c r="F438" s="28" t="n">
        <f aca="false">ROUND(IF(+F397&gt;76200,+F355*0.02,+F355*0.09),0)</f>
        <v>835</v>
      </c>
      <c r="G438" s="28" t="n">
        <f aca="false">ROUND(IF(+G397&gt;76200,+G355*0.02,+G355*0.09),0)</f>
        <v>835</v>
      </c>
      <c r="H438" s="28" t="n">
        <f aca="false">ROUND(IF(+H397&gt;76200,+H355*0.02,+H355*0.09),0)</f>
        <v>835</v>
      </c>
      <c r="I438" s="28" t="n">
        <f aca="false">ROUND(IF(+I397&gt;76200,+I355*0.02,+I355*0.09),0)</f>
        <v>835</v>
      </c>
      <c r="J438" s="28" t="n">
        <f aca="false">ROUND(IF(+J397&gt;76200,+J355*0.02,+J355*0.09),0)</f>
        <v>871</v>
      </c>
      <c r="K438" s="28" t="n">
        <f aca="false">ROUND(IF(+K397&gt;76200,+K355*0.02,+K355*0.09),0)</f>
        <v>871</v>
      </c>
      <c r="L438" s="28" t="n">
        <f aca="false">ROUND(IF(+L397&gt;76200,+L355*0.02,+L355*0.09),0)</f>
        <v>871</v>
      </c>
      <c r="M438" s="28" t="n">
        <f aca="false">ROUND(IF(+M397&gt;76200,+M355*0.02,+M355*0.09),0)</f>
        <v>871</v>
      </c>
      <c r="N438" s="28" t="n">
        <f aca="false">ROUND(IF(+N397&gt;76200,+N355*0.02,+N355*0.09),0)</f>
        <v>193</v>
      </c>
      <c r="O438" s="28" t="n">
        <f aca="false">ROUND(IF(+O397&gt;76200,+O355*0.02,+O355*0.09),0)</f>
        <v>193</v>
      </c>
      <c r="P438" s="28" t="n">
        <f aca="false">ROUND(IF(+P397&gt;76200,+P355*0.02,+P355*0.09),0)</f>
        <v>193</v>
      </c>
      <c r="Q438" s="28" t="n">
        <f aca="false">ROUND(IF(+Q397&gt;76200,+Q355*0.02,+Q355*0.09),0)</f>
        <v>193</v>
      </c>
      <c r="R438" s="135" t="n">
        <f aca="false">SUM(F438:Q438)</f>
        <v>7596</v>
      </c>
      <c r="S438" s="135" t="n">
        <f aca="false">ROUND(IF(+S355&gt;78000,+(+(S355-78000)*0.02)+(78000*0.09),+S355*0.09),0)</f>
        <v>7842</v>
      </c>
      <c r="T438" s="135" t="n">
        <f aca="false">ROUND(IF(+T355&gt;81000,+(+(T355-81000)*0.02)+(81000*0.09),+T355*0.09),0)</f>
        <v>8147</v>
      </c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  <c r="BL438" s="28"/>
      <c r="BM438" s="28"/>
      <c r="BN438" s="28"/>
      <c r="BO438" s="28"/>
      <c r="BP438" s="28"/>
      <c r="BQ438" s="28"/>
      <c r="BR438" s="28"/>
      <c r="BS438" s="28"/>
      <c r="BT438" s="28"/>
      <c r="BU438" s="28"/>
      <c r="BV438" s="28"/>
      <c r="BW438" s="28"/>
      <c r="BX438" s="28"/>
      <c r="BY438" s="28"/>
      <c r="BZ438" s="28"/>
      <c r="CA438" s="28"/>
      <c r="CB438" s="28"/>
      <c r="CC438" s="28"/>
      <c r="CD438" s="28"/>
      <c r="CE438" s="28"/>
      <c r="CF438" s="28"/>
      <c r="CG438" s="28"/>
      <c r="CH438" s="28"/>
      <c r="CI438" s="28"/>
      <c r="CJ438" s="28"/>
      <c r="CK438" s="28"/>
      <c r="CL438" s="28"/>
      <c r="CM438" s="28"/>
      <c r="CN438" s="28"/>
      <c r="CO438" s="28"/>
      <c r="CP438" s="28"/>
      <c r="CQ438" s="28"/>
      <c r="CR438" s="28"/>
      <c r="CS438" s="28"/>
      <c r="CT438" s="28"/>
      <c r="CU438" s="28"/>
      <c r="CV438" s="28"/>
      <c r="CW438" s="28"/>
      <c r="CX438" s="28"/>
      <c r="CY438" s="28"/>
      <c r="CZ438" s="28"/>
      <c r="DA438" s="28"/>
      <c r="DB438" s="28"/>
      <c r="DC438" s="28"/>
      <c r="DD438" s="28"/>
      <c r="DE438" s="28"/>
      <c r="DF438" s="28"/>
      <c r="DG438" s="28"/>
      <c r="DH438" s="28"/>
      <c r="DI438" s="28"/>
      <c r="DJ438" s="28"/>
      <c r="DK438" s="28"/>
      <c r="DL438" s="28"/>
      <c r="DM438" s="28"/>
      <c r="DN438" s="28"/>
      <c r="DO438" s="28"/>
      <c r="DP438" s="28"/>
      <c r="DQ438" s="28"/>
      <c r="DR438" s="28"/>
      <c r="DS438" s="28"/>
      <c r="DT438" s="28"/>
      <c r="DU438" s="28"/>
      <c r="DV438" s="28"/>
      <c r="DW438" s="28"/>
      <c r="DX438" s="28"/>
      <c r="DY438" s="28"/>
      <c r="DZ438" s="28"/>
      <c r="EA438" s="28"/>
      <c r="EB438" s="28"/>
      <c r="EC438" s="28"/>
      <c r="ED438" s="28"/>
      <c r="EE438" s="28"/>
      <c r="EF438" s="28"/>
      <c r="EG438" s="28"/>
      <c r="EH438" s="28"/>
      <c r="EI438" s="28"/>
      <c r="EJ438" s="28"/>
      <c r="EK438" s="28"/>
      <c r="EL438" s="28"/>
      <c r="EM438" s="28"/>
      <c r="EN438" s="28"/>
      <c r="EO438" s="28"/>
      <c r="EP438" s="28"/>
      <c r="EQ438" s="28"/>
      <c r="ER438" s="28"/>
      <c r="ES438" s="28"/>
      <c r="ET438" s="28"/>
      <c r="EU438" s="28"/>
      <c r="EV438" s="28"/>
      <c r="EW438" s="28"/>
      <c r="EX438" s="28"/>
      <c r="EY438" s="28"/>
      <c r="EZ438" s="28"/>
      <c r="FA438" s="28"/>
      <c r="FB438" s="28"/>
      <c r="FC438" s="28"/>
      <c r="FD438" s="28"/>
      <c r="FE438" s="28"/>
      <c r="FF438" s="28"/>
      <c r="FG438" s="28"/>
      <c r="FH438" s="28"/>
      <c r="FI438" s="28"/>
      <c r="FJ438" s="28"/>
      <c r="FK438" s="28"/>
      <c r="FL438" s="28"/>
      <c r="FM438" s="28"/>
      <c r="FN438" s="28"/>
      <c r="FO438" s="28"/>
      <c r="FP438" s="28"/>
      <c r="FQ438" s="28"/>
      <c r="FR438" s="28"/>
      <c r="FS438" s="28"/>
      <c r="FT438" s="28"/>
      <c r="FU438" s="28"/>
      <c r="FV438" s="28"/>
      <c r="FW438" s="28"/>
      <c r="FX438" s="28"/>
      <c r="FY438" s="28"/>
      <c r="FZ438" s="28"/>
      <c r="GA438" s="28"/>
      <c r="GB438" s="28"/>
      <c r="GC438" s="28"/>
      <c r="GD438" s="28"/>
      <c r="GE438" s="28"/>
      <c r="GF438" s="28"/>
      <c r="GG438" s="28"/>
      <c r="GH438" s="28"/>
      <c r="GI438" s="28"/>
      <c r="GJ438" s="28"/>
      <c r="GK438" s="28"/>
      <c r="GL438" s="28"/>
      <c r="GM438" s="28"/>
      <c r="GN438" s="28"/>
      <c r="GO438" s="28"/>
      <c r="GP438" s="28"/>
      <c r="GQ438" s="28"/>
      <c r="GR438" s="28"/>
      <c r="GS438" s="28"/>
      <c r="GT438" s="28"/>
      <c r="GU438" s="28"/>
      <c r="GV438" s="28"/>
      <c r="GW438" s="28"/>
      <c r="GX438" s="28"/>
      <c r="GY438" s="28"/>
      <c r="GZ438" s="28"/>
      <c r="HA438" s="28"/>
      <c r="HB438" s="28"/>
      <c r="HC438" s="28"/>
      <c r="HD438" s="28"/>
      <c r="HE438" s="28"/>
      <c r="HF438" s="28"/>
      <c r="HG438" s="28"/>
      <c r="HH438" s="28"/>
      <c r="HI438" s="28"/>
      <c r="HJ438" s="28"/>
      <c r="HK438" s="28"/>
      <c r="HL438" s="28"/>
      <c r="HM438" s="28"/>
      <c r="HN438" s="28"/>
      <c r="HO438" s="28"/>
      <c r="HP438" s="28"/>
      <c r="HQ438" s="28"/>
      <c r="HR438" s="28"/>
      <c r="HS438" s="28"/>
      <c r="HT438" s="28"/>
      <c r="HU438" s="28"/>
      <c r="HV438" s="28"/>
      <c r="HW438" s="28"/>
      <c r="HX438" s="28"/>
      <c r="HY438" s="28"/>
      <c r="HZ438" s="28"/>
      <c r="IA438" s="28"/>
      <c r="IB438" s="28"/>
      <c r="IC438" s="28"/>
      <c r="ID438" s="28"/>
      <c r="IE438" s="28"/>
      <c r="IF438" s="28"/>
      <c r="IG438" s="28"/>
      <c r="IH438" s="28"/>
      <c r="II438" s="28"/>
      <c r="IJ438" s="28"/>
      <c r="IK438" s="28"/>
      <c r="IL438" s="28"/>
      <c r="IM438" s="28"/>
      <c r="IN438" s="28"/>
      <c r="IO438" s="28"/>
      <c r="IP438" s="28"/>
      <c r="IQ438" s="28"/>
      <c r="IR438" s="28"/>
      <c r="IS438" s="28"/>
      <c r="IT438" s="28"/>
      <c r="IU438" s="28"/>
      <c r="IV438" s="28"/>
      <c r="IW438" s="28"/>
    </row>
    <row r="439" customFormat="false" ht="15" hidden="false" customHeight="false" outlineLevel="0" collapsed="false">
      <c r="A439" s="28"/>
      <c r="B439" s="188"/>
      <c r="C439" s="183" t="s">
        <v>238</v>
      </c>
      <c r="D439" s="134" t="n">
        <f aca="false">IF(+D356&gt;65000,+(+(D356-65000)*0.02)+(65000*0.09),+D356*0.09)</f>
        <v>0</v>
      </c>
      <c r="E439" s="134" t="n">
        <f aca="false">IF(+E356&gt;65000,+(+(E356-65000)*0.02)+(65000*0.09),+E356*0.09)</f>
        <v>0</v>
      </c>
      <c r="F439" s="28" t="n">
        <f aca="false">ROUND(IF(+F398&gt;76200,+F356*0.02,+F356*0.09),0)</f>
        <v>835</v>
      </c>
      <c r="G439" s="28" t="n">
        <f aca="false">ROUND(IF(+G398&gt;76200,+G356*0.02,+G356*0.09),0)</f>
        <v>835</v>
      </c>
      <c r="H439" s="28" t="n">
        <f aca="false">ROUND(IF(+H398&gt;76200,+H356*0.02,+H356*0.09),0)</f>
        <v>835</v>
      </c>
      <c r="I439" s="28" t="n">
        <f aca="false">ROUND(IF(+I398&gt;76200,+I356*0.02,+I356*0.09),0)</f>
        <v>835</v>
      </c>
      <c r="J439" s="28" t="n">
        <f aca="false">ROUND(IF(+J398&gt;76200,+J356*0.02,+J356*0.09),0)</f>
        <v>871</v>
      </c>
      <c r="K439" s="28" t="n">
        <f aca="false">ROUND(IF(+K398&gt;76200,+K356*0.02,+K356*0.09),0)</f>
        <v>871</v>
      </c>
      <c r="L439" s="28" t="n">
        <f aca="false">ROUND(IF(+L398&gt;76200,+L356*0.02,+L356*0.09),0)</f>
        <v>871</v>
      </c>
      <c r="M439" s="28" t="n">
        <f aca="false">ROUND(IF(+M398&gt;76200,+M356*0.02,+M356*0.09),0)</f>
        <v>871</v>
      </c>
      <c r="N439" s="28" t="n">
        <f aca="false">ROUND(IF(+N398&gt;76200,+N356*0.02,+N356*0.09),0)</f>
        <v>193</v>
      </c>
      <c r="O439" s="28" t="n">
        <f aca="false">ROUND(IF(+O398&gt;76200,+O356*0.02,+O356*0.09),0)</f>
        <v>193</v>
      </c>
      <c r="P439" s="28" t="n">
        <f aca="false">ROUND(IF(+P398&gt;76200,+P356*0.02,+P356*0.09),0)</f>
        <v>193</v>
      </c>
      <c r="Q439" s="28" t="n">
        <f aca="false">ROUND(IF(+Q398&gt;76200,+Q356*0.02,+Q356*0.09),0)</f>
        <v>193</v>
      </c>
      <c r="R439" s="135" t="n">
        <f aca="false">SUM(F439:Q439)</f>
        <v>7596</v>
      </c>
      <c r="S439" s="135" t="n">
        <f aca="false">ROUND(IF(+S356&gt;78000,+(+(S356-78000)*0.02)+(78000*0.09),+S356*0.09),0)</f>
        <v>7842</v>
      </c>
      <c r="T439" s="135" t="n">
        <f aca="false">ROUND(IF(+T356&gt;81000,+(+(T356-81000)*0.02)+(81000*0.09),+T356*0.09),0)</f>
        <v>8147</v>
      </c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  <c r="BL439" s="28"/>
      <c r="BM439" s="28"/>
      <c r="BN439" s="28"/>
      <c r="BO439" s="28"/>
      <c r="BP439" s="28"/>
      <c r="BQ439" s="28"/>
      <c r="BR439" s="28"/>
      <c r="BS439" s="28"/>
      <c r="BT439" s="28"/>
      <c r="BU439" s="28"/>
      <c r="BV439" s="28"/>
      <c r="BW439" s="28"/>
      <c r="BX439" s="28"/>
      <c r="BY439" s="28"/>
      <c r="BZ439" s="28"/>
      <c r="CA439" s="28"/>
      <c r="CB439" s="28"/>
      <c r="CC439" s="28"/>
      <c r="CD439" s="28"/>
      <c r="CE439" s="28"/>
      <c r="CF439" s="28"/>
      <c r="CG439" s="28"/>
      <c r="CH439" s="28"/>
      <c r="CI439" s="28"/>
      <c r="CJ439" s="28"/>
      <c r="CK439" s="28"/>
      <c r="CL439" s="28"/>
      <c r="CM439" s="28"/>
      <c r="CN439" s="28"/>
      <c r="CO439" s="28"/>
      <c r="CP439" s="28"/>
      <c r="CQ439" s="28"/>
      <c r="CR439" s="28"/>
      <c r="CS439" s="28"/>
      <c r="CT439" s="28"/>
      <c r="CU439" s="28"/>
      <c r="CV439" s="28"/>
      <c r="CW439" s="28"/>
      <c r="CX439" s="28"/>
      <c r="CY439" s="28"/>
      <c r="CZ439" s="28"/>
      <c r="DA439" s="28"/>
      <c r="DB439" s="28"/>
      <c r="DC439" s="28"/>
      <c r="DD439" s="28"/>
      <c r="DE439" s="28"/>
      <c r="DF439" s="28"/>
      <c r="DG439" s="28"/>
      <c r="DH439" s="28"/>
      <c r="DI439" s="28"/>
      <c r="DJ439" s="28"/>
      <c r="DK439" s="28"/>
      <c r="DL439" s="28"/>
      <c r="DM439" s="28"/>
      <c r="DN439" s="28"/>
      <c r="DO439" s="28"/>
      <c r="DP439" s="28"/>
      <c r="DQ439" s="28"/>
      <c r="DR439" s="28"/>
      <c r="DS439" s="28"/>
      <c r="DT439" s="28"/>
      <c r="DU439" s="28"/>
      <c r="DV439" s="28"/>
      <c r="DW439" s="28"/>
      <c r="DX439" s="28"/>
      <c r="DY439" s="28"/>
      <c r="DZ439" s="28"/>
      <c r="EA439" s="28"/>
      <c r="EB439" s="28"/>
      <c r="EC439" s="28"/>
      <c r="ED439" s="28"/>
      <c r="EE439" s="28"/>
      <c r="EF439" s="28"/>
      <c r="EG439" s="28"/>
      <c r="EH439" s="28"/>
      <c r="EI439" s="28"/>
      <c r="EJ439" s="28"/>
      <c r="EK439" s="28"/>
      <c r="EL439" s="28"/>
      <c r="EM439" s="28"/>
      <c r="EN439" s="28"/>
      <c r="EO439" s="28"/>
      <c r="EP439" s="28"/>
      <c r="EQ439" s="28"/>
      <c r="ER439" s="28"/>
      <c r="ES439" s="28"/>
      <c r="ET439" s="28"/>
      <c r="EU439" s="28"/>
      <c r="EV439" s="28"/>
      <c r="EW439" s="28"/>
      <c r="EX439" s="28"/>
      <c r="EY439" s="28"/>
      <c r="EZ439" s="28"/>
      <c r="FA439" s="28"/>
      <c r="FB439" s="28"/>
      <c r="FC439" s="28"/>
      <c r="FD439" s="28"/>
      <c r="FE439" s="28"/>
      <c r="FF439" s="28"/>
      <c r="FG439" s="28"/>
      <c r="FH439" s="28"/>
      <c r="FI439" s="28"/>
      <c r="FJ439" s="28"/>
      <c r="FK439" s="28"/>
      <c r="FL439" s="28"/>
      <c r="FM439" s="28"/>
      <c r="FN439" s="28"/>
      <c r="FO439" s="28"/>
      <c r="FP439" s="28"/>
      <c r="FQ439" s="28"/>
      <c r="FR439" s="28"/>
      <c r="FS439" s="28"/>
      <c r="FT439" s="28"/>
      <c r="FU439" s="28"/>
      <c r="FV439" s="28"/>
      <c r="FW439" s="28"/>
      <c r="FX439" s="28"/>
      <c r="FY439" s="28"/>
      <c r="FZ439" s="28"/>
      <c r="GA439" s="28"/>
      <c r="GB439" s="28"/>
      <c r="GC439" s="28"/>
      <c r="GD439" s="28"/>
      <c r="GE439" s="28"/>
      <c r="GF439" s="28"/>
      <c r="GG439" s="28"/>
      <c r="GH439" s="28"/>
      <c r="GI439" s="28"/>
      <c r="GJ439" s="28"/>
      <c r="GK439" s="28"/>
      <c r="GL439" s="28"/>
      <c r="GM439" s="28"/>
      <c r="GN439" s="28"/>
      <c r="GO439" s="28"/>
      <c r="GP439" s="28"/>
      <c r="GQ439" s="28"/>
      <c r="GR439" s="28"/>
      <c r="GS439" s="28"/>
      <c r="GT439" s="28"/>
      <c r="GU439" s="28"/>
      <c r="GV439" s="28"/>
      <c r="GW439" s="28"/>
      <c r="GX439" s="28"/>
      <c r="GY439" s="28"/>
      <c r="GZ439" s="28"/>
      <c r="HA439" s="28"/>
      <c r="HB439" s="28"/>
      <c r="HC439" s="28"/>
      <c r="HD439" s="28"/>
      <c r="HE439" s="28"/>
      <c r="HF439" s="28"/>
      <c r="HG439" s="28"/>
      <c r="HH439" s="28"/>
      <c r="HI439" s="28"/>
      <c r="HJ439" s="28"/>
      <c r="HK439" s="28"/>
      <c r="HL439" s="28"/>
      <c r="HM439" s="28"/>
      <c r="HN439" s="28"/>
      <c r="HO439" s="28"/>
      <c r="HP439" s="28"/>
      <c r="HQ439" s="28"/>
      <c r="HR439" s="28"/>
      <c r="HS439" s="28"/>
      <c r="HT439" s="28"/>
      <c r="HU439" s="28"/>
      <c r="HV439" s="28"/>
      <c r="HW439" s="28"/>
      <c r="HX439" s="28"/>
      <c r="HY439" s="28"/>
      <c r="HZ439" s="28"/>
      <c r="IA439" s="28"/>
      <c r="IB439" s="28"/>
      <c r="IC439" s="28"/>
      <c r="ID439" s="28"/>
      <c r="IE439" s="28"/>
      <c r="IF439" s="28"/>
      <c r="IG439" s="28"/>
      <c r="IH439" s="28"/>
      <c r="II439" s="28"/>
      <c r="IJ439" s="28"/>
      <c r="IK439" s="28"/>
      <c r="IL439" s="28"/>
      <c r="IM439" s="28"/>
      <c r="IN439" s="28"/>
      <c r="IO439" s="28"/>
      <c r="IP439" s="28"/>
      <c r="IQ439" s="28"/>
      <c r="IR439" s="28"/>
      <c r="IS439" s="28"/>
      <c r="IT439" s="28"/>
      <c r="IU439" s="28"/>
      <c r="IV439" s="28"/>
      <c r="IW439" s="28"/>
    </row>
    <row r="440" customFormat="false" ht="15" hidden="false" customHeight="false" outlineLevel="0" collapsed="false">
      <c r="A440" s="28"/>
      <c r="B440" s="188"/>
      <c r="C440" s="183" t="s">
        <v>239</v>
      </c>
      <c r="D440" s="134" t="n">
        <f aca="false">IF(+D357&gt;65000,+(+(D357-65000)*0.02)+(65000*0.09),+D357*0.09)</f>
        <v>0</v>
      </c>
      <c r="E440" s="134" t="n">
        <f aca="false">IF(+E357&gt;65000,+(+(E357-65000)*0.02)+(65000*0.09),+E357*0.09)</f>
        <v>0</v>
      </c>
      <c r="F440" s="28" t="n">
        <f aca="false">ROUND(IF(+F399&gt;76200,+F357*0.02,+F357*0.09),0)</f>
        <v>835</v>
      </c>
      <c r="G440" s="28" t="n">
        <f aca="false">ROUND(IF(+G399&gt;76200,+G357*0.02,+G357*0.09),0)</f>
        <v>835</v>
      </c>
      <c r="H440" s="28" t="n">
        <f aca="false">ROUND(IF(+H399&gt;76200,+H357*0.02,+H357*0.09),0)</f>
        <v>835</v>
      </c>
      <c r="I440" s="28" t="n">
        <f aca="false">ROUND(IF(+I399&gt;76200,+I357*0.02,+I357*0.09),0)</f>
        <v>835</v>
      </c>
      <c r="J440" s="28" t="n">
        <f aca="false">ROUND(IF(+J399&gt;76200,+J357*0.02,+J357*0.09),0)</f>
        <v>871</v>
      </c>
      <c r="K440" s="28" t="n">
        <f aca="false">ROUND(IF(+K399&gt;76200,+K357*0.02,+K357*0.09),0)</f>
        <v>871</v>
      </c>
      <c r="L440" s="28" t="n">
        <f aca="false">ROUND(IF(+L399&gt;76200,+L357*0.02,+L357*0.09),0)</f>
        <v>871</v>
      </c>
      <c r="M440" s="28" t="n">
        <f aca="false">ROUND(IF(+M399&gt;76200,+M357*0.02,+M357*0.09),0)</f>
        <v>871</v>
      </c>
      <c r="N440" s="28" t="n">
        <f aca="false">ROUND(IF(+N399&gt;76200,+N357*0.02,+N357*0.09),0)</f>
        <v>193</v>
      </c>
      <c r="O440" s="28" t="n">
        <f aca="false">ROUND(IF(+O399&gt;76200,+O357*0.02,+O357*0.09),0)</f>
        <v>193</v>
      </c>
      <c r="P440" s="28" t="n">
        <f aca="false">ROUND(IF(+P399&gt;76200,+P357*0.02,+P357*0.09),0)</f>
        <v>193</v>
      </c>
      <c r="Q440" s="28" t="n">
        <f aca="false">ROUND(IF(+Q399&gt;76200,+Q357*0.02,+Q357*0.09),0)</f>
        <v>193</v>
      </c>
      <c r="R440" s="135" t="n">
        <f aca="false">SUM(F440:Q440)</f>
        <v>7596</v>
      </c>
      <c r="S440" s="135" t="n">
        <f aca="false">ROUND(IF(+S357&gt;78000,+(+(S357-78000)*0.02)+(78000*0.09),+S357*0.09),0)</f>
        <v>7842</v>
      </c>
      <c r="T440" s="135" t="n">
        <f aca="false">ROUND(IF(+T357&gt;81000,+(+(T357-81000)*0.02)+(81000*0.09),+T357*0.09),0)</f>
        <v>8147</v>
      </c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  <c r="BL440" s="28"/>
      <c r="BM440" s="28"/>
      <c r="BN440" s="28"/>
      <c r="BO440" s="28"/>
      <c r="BP440" s="28"/>
      <c r="BQ440" s="28"/>
      <c r="BR440" s="28"/>
      <c r="BS440" s="28"/>
      <c r="BT440" s="28"/>
      <c r="BU440" s="28"/>
      <c r="BV440" s="28"/>
      <c r="BW440" s="28"/>
      <c r="BX440" s="28"/>
      <c r="BY440" s="28"/>
      <c r="BZ440" s="28"/>
      <c r="CA440" s="28"/>
      <c r="CB440" s="28"/>
      <c r="CC440" s="28"/>
      <c r="CD440" s="28"/>
      <c r="CE440" s="28"/>
      <c r="CF440" s="28"/>
      <c r="CG440" s="28"/>
      <c r="CH440" s="28"/>
      <c r="CI440" s="28"/>
      <c r="CJ440" s="28"/>
      <c r="CK440" s="28"/>
      <c r="CL440" s="28"/>
      <c r="CM440" s="28"/>
      <c r="CN440" s="28"/>
      <c r="CO440" s="28"/>
      <c r="CP440" s="28"/>
      <c r="CQ440" s="28"/>
      <c r="CR440" s="28"/>
      <c r="CS440" s="28"/>
      <c r="CT440" s="28"/>
      <c r="CU440" s="28"/>
      <c r="CV440" s="28"/>
      <c r="CW440" s="28"/>
      <c r="CX440" s="28"/>
      <c r="CY440" s="28"/>
      <c r="CZ440" s="28"/>
      <c r="DA440" s="28"/>
      <c r="DB440" s="28"/>
      <c r="DC440" s="28"/>
      <c r="DD440" s="28"/>
      <c r="DE440" s="28"/>
      <c r="DF440" s="28"/>
      <c r="DG440" s="28"/>
      <c r="DH440" s="28"/>
      <c r="DI440" s="28"/>
      <c r="DJ440" s="28"/>
      <c r="DK440" s="28"/>
      <c r="DL440" s="28"/>
      <c r="DM440" s="28"/>
      <c r="DN440" s="28"/>
      <c r="DO440" s="28"/>
      <c r="DP440" s="28"/>
      <c r="DQ440" s="28"/>
      <c r="DR440" s="28"/>
      <c r="DS440" s="28"/>
      <c r="DT440" s="28"/>
      <c r="DU440" s="28"/>
      <c r="DV440" s="28"/>
      <c r="DW440" s="28"/>
      <c r="DX440" s="28"/>
      <c r="DY440" s="28"/>
      <c r="DZ440" s="28"/>
      <c r="EA440" s="28"/>
      <c r="EB440" s="28"/>
      <c r="EC440" s="28"/>
      <c r="ED440" s="28"/>
      <c r="EE440" s="28"/>
      <c r="EF440" s="28"/>
      <c r="EG440" s="28"/>
      <c r="EH440" s="28"/>
      <c r="EI440" s="28"/>
      <c r="EJ440" s="28"/>
      <c r="EK440" s="28"/>
      <c r="EL440" s="28"/>
      <c r="EM440" s="28"/>
      <c r="EN440" s="28"/>
      <c r="EO440" s="28"/>
      <c r="EP440" s="28"/>
      <c r="EQ440" s="28"/>
      <c r="ER440" s="28"/>
      <c r="ES440" s="28"/>
      <c r="ET440" s="28"/>
      <c r="EU440" s="28"/>
      <c r="EV440" s="28"/>
      <c r="EW440" s="28"/>
      <c r="EX440" s="28"/>
      <c r="EY440" s="28"/>
      <c r="EZ440" s="28"/>
      <c r="FA440" s="28"/>
      <c r="FB440" s="28"/>
      <c r="FC440" s="28"/>
      <c r="FD440" s="28"/>
      <c r="FE440" s="28"/>
      <c r="FF440" s="28"/>
      <c r="FG440" s="28"/>
      <c r="FH440" s="28"/>
      <c r="FI440" s="28"/>
      <c r="FJ440" s="28"/>
      <c r="FK440" s="28"/>
      <c r="FL440" s="28"/>
      <c r="FM440" s="28"/>
      <c r="FN440" s="28"/>
      <c r="FO440" s="28"/>
      <c r="FP440" s="28"/>
      <c r="FQ440" s="28"/>
      <c r="FR440" s="28"/>
      <c r="FS440" s="28"/>
      <c r="FT440" s="28"/>
      <c r="FU440" s="28"/>
      <c r="FV440" s="28"/>
      <c r="FW440" s="28"/>
      <c r="FX440" s="28"/>
      <c r="FY440" s="28"/>
      <c r="FZ440" s="28"/>
      <c r="GA440" s="28"/>
      <c r="GB440" s="28"/>
      <c r="GC440" s="28"/>
      <c r="GD440" s="28"/>
      <c r="GE440" s="28"/>
      <c r="GF440" s="28"/>
      <c r="GG440" s="28"/>
      <c r="GH440" s="28"/>
      <c r="GI440" s="28"/>
      <c r="GJ440" s="28"/>
      <c r="GK440" s="28"/>
      <c r="GL440" s="28"/>
      <c r="GM440" s="28"/>
      <c r="GN440" s="28"/>
      <c r="GO440" s="28"/>
      <c r="GP440" s="28"/>
      <c r="GQ440" s="28"/>
      <c r="GR440" s="28"/>
      <c r="GS440" s="28"/>
      <c r="GT440" s="28"/>
      <c r="GU440" s="28"/>
      <c r="GV440" s="28"/>
      <c r="GW440" s="28"/>
      <c r="GX440" s="28"/>
      <c r="GY440" s="28"/>
      <c r="GZ440" s="28"/>
      <c r="HA440" s="28"/>
      <c r="HB440" s="28"/>
      <c r="HC440" s="28"/>
      <c r="HD440" s="28"/>
      <c r="HE440" s="28"/>
      <c r="HF440" s="28"/>
      <c r="HG440" s="28"/>
      <c r="HH440" s="28"/>
      <c r="HI440" s="28"/>
      <c r="HJ440" s="28"/>
      <c r="HK440" s="28"/>
      <c r="HL440" s="28"/>
      <c r="HM440" s="28"/>
      <c r="HN440" s="28"/>
      <c r="HO440" s="28"/>
      <c r="HP440" s="28"/>
      <c r="HQ440" s="28"/>
      <c r="HR440" s="28"/>
      <c r="HS440" s="28"/>
      <c r="HT440" s="28"/>
      <c r="HU440" s="28"/>
      <c r="HV440" s="28"/>
      <c r="HW440" s="28"/>
      <c r="HX440" s="28"/>
      <c r="HY440" s="28"/>
      <c r="HZ440" s="28"/>
      <c r="IA440" s="28"/>
      <c r="IB440" s="28"/>
      <c r="IC440" s="28"/>
      <c r="ID440" s="28"/>
      <c r="IE440" s="28"/>
      <c r="IF440" s="28"/>
      <c r="IG440" s="28"/>
      <c r="IH440" s="28"/>
      <c r="II440" s="28"/>
      <c r="IJ440" s="28"/>
      <c r="IK440" s="28"/>
      <c r="IL440" s="28"/>
      <c r="IM440" s="28"/>
      <c r="IN440" s="28"/>
      <c r="IO440" s="28"/>
      <c r="IP440" s="28"/>
      <c r="IQ440" s="28"/>
      <c r="IR440" s="28"/>
      <c r="IS440" s="28"/>
      <c r="IT440" s="28"/>
      <c r="IU440" s="28"/>
      <c r="IV440" s="28"/>
      <c r="IW440" s="28"/>
    </row>
    <row r="441" customFormat="false" ht="15" hidden="false" customHeight="false" outlineLevel="0" collapsed="false">
      <c r="A441" s="28"/>
      <c r="B441" s="188"/>
      <c r="C441" s="183" t="s">
        <v>240</v>
      </c>
      <c r="D441" s="134" t="n">
        <f aca="false">IF(+D358&gt;65000,+(+(D358-65000)*0.02)+(65000*0.09),+D358*0.09)</f>
        <v>0</v>
      </c>
      <c r="E441" s="134" t="n">
        <f aca="false">IF(+E358&gt;65000,+(+(E358-65000)*0.02)+(65000*0.09),+E358*0.09)</f>
        <v>0</v>
      </c>
      <c r="F441" s="28" t="n">
        <f aca="false">ROUND(IF(+F400&gt;76200,+F358*0.02,+F358*0.09),0)</f>
        <v>835</v>
      </c>
      <c r="G441" s="28" t="n">
        <f aca="false">ROUND(IF(+G400&gt;76200,+G358*0.02,+G358*0.09),0)</f>
        <v>835</v>
      </c>
      <c r="H441" s="28" t="n">
        <f aca="false">ROUND(IF(+H400&gt;76200,+H358*0.02,+H358*0.09),0)</f>
        <v>835</v>
      </c>
      <c r="I441" s="28" t="n">
        <f aca="false">ROUND(IF(+I400&gt;76200,+I358*0.02,+I358*0.09),0)</f>
        <v>835</v>
      </c>
      <c r="J441" s="28" t="n">
        <f aca="false">ROUND(IF(+J400&gt;76200,+J358*0.02,+J358*0.09),0)</f>
        <v>871</v>
      </c>
      <c r="K441" s="28" t="n">
        <f aca="false">ROUND(IF(+K400&gt;76200,+K358*0.02,+K358*0.09),0)</f>
        <v>871</v>
      </c>
      <c r="L441" s="28" t="n">
        <f aca="false">ROUND(IF(+L400&gt;76200,+L358*0.02,+L358*0.09),0)</f>
        <v>871</v>
      </c>
      <c r="M441" s="28" t="n">
        <f aca="false">ROUND(IF(+M400&gt;76200,+M358*0.02,+M358*0.09),0)</f>
        <v>871</v>
      </c>
      <c r="N441" s="28" t="n">
        <f aca="false">ROUND(IF(+N400&gt;76200,+N358*0.02,+N358*0.09),0)</f>
        <v>193</v>
      </c>
      <c r="O441" s="28" t="n">
        <f aca="false">ROUND(IF(+O400&gt;76200,+O358*0.02,+O358*0.09),0)</f>
        <v>193</v>
      </c>
      <c r="P441" s="28" t="n">
        <f aca="false">ROUND(IF(+P400&gt;76200,+P358*0.02,+P358*0.09),0)</f>
        <v>193</v>
      </c>
      <c r="Q441" s="28" t="n">
        <f aca="false">ROUND(IF(+Q400&gt;76200,+Q358*0.02,+Q358*0.09),0)</f>
        <v>193</v>
      </c>
      <c r="R441" s="135" t="n">
        <f aca="false">SUM(F441:Q441)</f>
        <v>7596</v>
      </c>
      <c r="S441" s="135" t="n">
        <f aca="false">ROUND(IF(+S358&gt;78000,+(+(S358-78000)*0.02)+(78000*0.09),+S358*0.09),0)</f>
        <v>7842</v>
      </c>
      <c r="T441" s="135" t="n">
        <f aca="false">ROUND(IF(+T358&gt;81000,+(+(T358-81000)*0.02)+(81000*0.09),+T358*0.09),0)</f>
        <v>8147</v>
      </c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  <c r="BL441" s="28"/>
      <c r="BM441" s="28"/>
      <c r="BN441" s="28"/>
      <c r="BO441" s="28"/>
      <c r="BP441" s="28"/>
      <c r="BQ441" s="28"/>
      <c r="BR441" s="28"/>
      <c r="BS441" s="28"/>
      <c r="BT441" s="28"/>
      <c r="BU441" s="28"/>
      <c r="BV441" s="28"/>
      <c r="BW441" s="28"/>
      <c r="BX441" s="28"/>
      <c r="BY441" s="28"/>
      <c r="BZ441" s="28"/>
      <c r="CA441" s="28"/>
      <c r="CB441" s="28"/>
      <c r="CC441" s="28"/>
      <c r="CD441" s="28"/>
      <c r="CE441" s="28"/>
      <c r="CF441" s="28"/>
      <c r="CG441" s="28"/>
      <c r="CH441" s="28"/>
      <c r="CI441" s="28"/>
      <c r="CJ441" s="28"/>
      <c r="CK441" s="28"/>
      <c r="CL441" s="28"/>
      <c r="CM441" s="28"/>
      <c r="CN441" s="28"/>
      <c r="CO441" s="28"/>
      <c r="CP441" s="28"/>
      <c r="CQ441" s="28"/>
      <c r="CR441" s="28"/>
      <c r="CS441" s="28"/>
      <c r="CT441" s="28"/>
      <c r="CU441" s="28"/>
      <c r="CV441" s="28"/>
      <c r="CW441" s="28"/>
      <c r="CX441" s="28"/>
      <c r="CY441" s="28"/>
      <c r="CZ441" s="28"/>
      <c r="DA441" s="28"/>
      <c r="DB441" s="28"/>
      <c r="DC441" s="28"/>
      <c r="DD441" s="28"/>
      <c r="DE441" s="28"/>
      <c r="DF441" s="28"/>
      <c r="DG441" s="28"/>
      <c r="DH441" s="28"/>
      <c r="DI441" s="28"/>
      <c r="DJ441" s="28"/>
      <c r="DK441" s="28"/>
      <c r="DL441" s="28"/>
      <c r="DM441" s="28"/>
      <c r="DN441" s="28"/>
      <c r="DO441" s="28"/>
      <c r="DP441" s="28"/>
      <c r="DQ441" s="28"/>
      <c r="DR441" s="28"/>
      <c r="DS441" s="28"/>
      <c r="DT441" s="28"/>
      <c r="DU441" s="28"/>
      <c r="DV441" s="28"/>
      <c r="DW441" s="28"/>
      <c r="DX441" s="28"/>
      <c r="DY441" s="28"/>
      <c r="DZ441" s="28"/>
      <c r="EA441" s="28"/>
      <c r="EB441" s="28"/>
      <c r="EC441" s="28"/>
      <c r="ED441" s="28"/>
      <c r="EE441" s="28"/>
      <c r="EF441" s="28"/>
      <c r="EG441" s="28"/>
      <c r="EH441" s="28"/>
      <c r="EI441" s="28"/>
      <c r="EJ441" s="28"/>
      <c r="EK441" s="28"/>
      <c r="EL441" s="28"/>
      <c r="EM441" s="28"/>
      <c r="EN441" s="28"/>
      <c r="EO441" s="28"/>
      <c r="EP441" s="28"/>
      <c r="EQ441" s="28"/>
      <c r="ER441" s="28"/>
      <c r="ES441" s="28"/>
      <c r="ET441" s="28"/>
      <c r="EU441" s="28"/>
      <c r="EV441" s="28"/>
      <c r="EW441" s="28"/>
      <c r="EX441" s="28"/>
      <c r="EY441" s="28"/>
      <c r="EZ441" s="28"/>
      <c r="FA441" s="28"/>
      <c r="FB441" s="28"/>
      <c r="FC441" s="28"/>
      <c r="FD441" s="28"/>
      <c r="FE441" s="28"/>
      <c r="FF441" s="28"/>
      <c r="FG441" s="28"/>
      <c r="FH441" s="28"/>
      <c r="FI441" s="28"/>
      <c r="FJ441" s="28"/>
      <c r="FK441" s="28"/>
      <c r="FL441" s="28"/>
      <c r="FM441" s="28"/>
      <c r="FN441" s="28"/>
      <c r="FO441" s="28"/>
      <c r="FP441" s="28"/>
      <c r="FQ441" s="28"/>
      <c r="FR441" s="28"/>
      <c r="FS441" s="28"/>
      <c r="FT441" s="28"/>
      <c r="FU441" s="28"/>
      <c r="FV441" s="28"/>
      <c r="FW441" s="28"/>
      <c r="FX441" s="28"/>
      <c r="FY441" s="28"/>
      <c r="FZ441" s="28"/>
      <c r="GA441" s="28"/>
      <c r="GB441" s="28"/>
      <c r="GC441" s="28"/>
      <c r="GD441" s="28"/>
      <c r="GE441" s="28"/>
      <c r="GF441" s="28"/>
      <c r="GG441" s="28"/>
      <c r="GH441" s="28"/>
      <c r="GI441" s="28"/>
      <c r="GJ441" s="28"/>
      <c r="GK441" s="28"/>
      <c r="GL441" s="28"/>
      <c r="GM441" s="28"/>
      <c r="GN441" s="28"/>
      <c r="GO441" s="28"/>
      <c r="GP441" s="28"/>
      <c r="GQ441" s="28"/>
      <c r="GR441" s="28"/>
      <c r="GS441" s="28"/>
      <c r="GT441" s="28"/>
      <c r="GU441" s="28"/>
      <c r="GV441" s="28"/>
      <c r="GW441" s="28"/>
      <c r="GX441" s="28"/>
      <c r="GY441" s="28"/>
      <c r="GZ441" s="28"/>
      <c r="HA441" s="28"/>
      <c r="HB441" s="28"/>
      <c r="HC441" s="28"/>
      <c r="HD441" s="28"/>
      <c r="HE441" s="28"/>
      <c r="HF441" s="28"/>
      <c r="HG441" s="28"/>
      <c r="HH441" s="28"/>
      <c r="HI441" s="28"/>
      <c r="HJ441" s="28"/>
      <c r="HK441" s="28"/>
      <c r="HL441" s="28"/>
      <c r="HM441" s="28"/>
      <c r="HN441" s="28"/>
      <c r="HO441" s="28"/>
      <c r="HP441" s="28"/>
      <c r="HQ441" s="28"/>
      <c r="HR441" s="28"/>
      <c r="HS441" s="28"/>
      <c r="HT441" s="28"/>
      <c r="HU441" s="28"/>
      <c r="HV441" s="28"/>
      <c r="HW441" s="28"/>
      <c r="HX441" s="28"/>
      <c r="HY441" s="28"/>
      <c r="HZ441" s="28"/>
      <c r="IA441" s="28"/>
      <c r="IB441" s="28"/>
      <c r="IC441" s="28"/>
      <c r="ID441" s="28"/>
      <c r="IE441" s="28"/>
      <c r="IF441" s="28"/>
      <c r="IG441" s="28"/>
      <c r="IH441" s="28"/>
      <c r="II441" s="28"/>
      <c r="IJ441" s="28"/>
      <c r="IK441" s="28"/>
      <c r="IL441" s="28"/>
      <c r="IM441" s="28"/>
      <c r="IN441" s="28"/>
      <c r="IO441" s="28"/>
      <c r="IP441" s="28"/>
      <c r="IQ441" s="28"/>
      <c r="IR441" s="28"/>
      <c r="IS441" s="28"/>
      <c r="IT441" s="28"/>
      <c r="IU441" s="28"/>
      <c r="IV441" s="28"/>
      <c r="IW441" s="28"/>
    </row>
    <row r="442" customFormat="false" ht="15" hidden="false" customHeight="false" outlineLevel="0" collapsed="false">
      <c r="A442" s="28"/>
      <c r="B442" s="188"/>
      <c r="C442" s="183" t="s">
        <v>241</v>
      </c>
      <c r="D442" s="134" t="n">
        <f aca="false">IF(+D359&gt;65000,+(+(D359-65000)*0.02)+(65000*0.09),+D359*0.09)</f>
        <v>0</v>
      </c>
      <c r="E442" s="134" t="n">
        <f aca="false">IF(+E359&gt;65000,+(+(E359-65000)*0.02)+(65000*0.09),+E359*0.09)</f>
        <v>0</v>
      </c>
      <c r="F442" s="28" t="n">
        <f aca="false">ROUND(IF(+F401&gt;76200,+F359*0.02,+F359*0.09),0)</f>
        <v>835</v>
      </c>
      <c r="G442" s="28" t="n">
        <f aca="false">ROUND(IF(+G401&gt;76200,+G359*0.02,+G359*0.09),0)</f>
        <v>835</v>
      </c>
      <c r="H442" s="28" t="n">
        <f aca="false">ROUND(IF(+H401&gt;76200,+H359*0.02,+H359*0.09),0)</f>
        <v>835</v>
      </c>
      <c r="I442" s="28" t="n">
        <f aca="false">ROUND(IF(+I401&gt;76200,+I359*0.02,+I359*0.09),0)</f>
        <v>835</v>
      </c>
      <c r="J442" s="28" t="n">
        <f aca="false">ROUND(IF(+J401&gt;76200,+J359*0.02,+J359*0.09),0)</f>
        <v>871</v>
      </c>
      <c r="K442" s="28" t="n">
        <f aca="false">ROUND(IF(+K401&gt;76200,+K359*0.02,+K359*0.09),0)</f>
        <v>871</v>
      </c>
      <c r="L442" s="28" t="n">
        <f aca="false">ROUND(IF(+L401&gt;76200,+L359*0.02,+L359*0.09),0)</f>
        <v>871</v>
      </c>
      <c r="M442" s="28" t="n">
        <f aca="false">ROUND(IF(+M401&gt;76200,+M359*0.02,+M359*0.09),0)</f>
        <v>871</v>
      </c>
      <c r="N442" s="28" t="n">
        <f aca="false">ROUND(IF(+N401&gt;76200,+N359*0.02,+N359*0.09),0)</f>
        <v>193</v>
      </c>
      <c r="O442" s="28" t="n">
        <f aca="false">ROUND(IF(+O401&gt;76200,+O359*0.02,+O359*0.09),0)</f>
        <v>193</v>
      </c>
      <c r="P442" s="28" t="n">
        <f aca="false">ROUND(IF(+P401&gt;76200,+P359*0.02,+P359*0.09),0)</f>
        <v>193</v>
      </c>
      <c r="Q442" s="28" t="n">
        <f aca="false">ROUND(IF(+Q401&gt;76200,+Q359*0.02,+Q359*0.09),0)</f>
        <v>193</v>
      </c>
      <c r="R442" s="135" t="n">
        <f aca="false">SUM(F442:Q442)</f>
        <v>7596</v>
      </c>
      <c r="S442" s="135" t="n">
        <f aca="false">ROUND(IF(+S359&gt;78000,+(+(S359-78000)*0.02)+(78000*0.09),+S359*0.09),0)</f>
        <v>7842</v>
      </c>
      <c r="T442" s="135" t="n">
        <f aca="false">ROUND(IF(+T359&gt;81000,+(+(T359-81000)*0.02)+(81000*0.09),+T359*0.09),0)</f>
        <v>8147</v>
      </c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  <c r="BL442" s="28"/>
      <c r="BM442" s="28"/>
      <c r="BN442" s="28"/>
      <c r="BO442" s="28"/>
      <c r="BP442" s="28"/>
      <c r="BQ442" s="28"/>
      <c r="BR442" s="28"/>
      <c r="BS442" s="28"/>
      <c r="BT442" s="28"/>
      <c r="BU442" s="28"/>
      <c r="BV442" s="28"/>
      <c r="BW442" s="28"/>
      <c r="BX442" s="28"/>
      <c r="BY442" s="28"/>
      <c r="BZ442" s="28"/>
      <c r="CA442" s="28"/>
      <c r="CB442" s="28"/>
      <c r="CC442" s="28"/>
      <c r="CD442" s="28"/>
      <c r="CE442" s="28"/>
      <c r="CF442" s="28"/>
      <c r="CG442" s="28"/>
      <c r="CH442" s="28"/>
      <c r="CI442" s="28"/>
      <c r="CJ442" s="28"/>
      <c r="CK442" s="28"/>
      <c r="CL442" s="28"/>
      <c r="CM442" s="28"/>
      <c r="CN442" s="28"/>
      <c r="CO442" s="28"/>
      <c r="CP442" s="28"/>
      <c r="CQ442" s="28"/>
      <c r="CR442" s="28"/>
      <c r="CS442" s="28"/>
      <c r="CT442" s="28"/>
      <c r="CU442" s="28"/>
      <c r="CV442" s="28"/>
      <c r="CW442" s="28"/>
      <c r="CX442" s="28"/>
      <c r="CY442" s="28"/>
      <c r="CZ442" s="28"/>
      <c r="DA442" s="28"/>
      <c r="DB442" s="28"/>
      <c r="DC442" s="28"/>
      <c r="DD442" s="28"/>
      <c r="DE442" s="28"/>
      <c r="DF442" s="28"/>
      <c r="DG442" s="28"/>
      <c r="DH442" s="28"/>
      <c r="DI442" s="28"/>
      <c r="DJ442" s="28"/>
      <c r="DK442" s="28"/>
      <c r="DL442" s="28"/>
      <c r="DM442" s="28"/>
      <c r="DN442" s="28"/>
      <c r="DO442" s="28"/>
      <c r="DP442" s="28"/>
      <c r="DQ442" s="28"/>
      <c r="DR442" s="28"/>
      <c r="DS442" s="28"/>
      <c r="DT442" s="28"/>
      <c r="DU442" s="28"/>
      <c r="DV442" s="28"/>
      <c r="DW442" s="28"/>
      <c r="DX442" s="28"/>
      <c r="DY442" s="28"/>
      <c r="DZ442" s="28"/>
      <c r="EA442" s="28"/>
      <c r="EB442" s="28"/>
      <c r="EC442" s="28"/>
      <c r="ED442" s="28"/>
      <c r="EE442" s="28"/>
      <c r="EF442" s="28"/>
      <c r="EG442" s="28"/>
      <c r="EH442" s="28"/>
      <c r="EI442" s="28"/>
      <c r="EJ442" s="28"/>
      <c r="EK442" s="28"/>
      <c r="EL442" s="28"/>
      <c r="EM442" s="28"/>
      <c r="EN442" s="28"/>
      <c r="EO442" s="28"/>
      <c r="EP442" s="28"/>
      <c r="EQ442" s="28"/>
      <c r="ER442" s="28"/>
      <c r="ES442" s="28"/>
      <c r="ET442" s="28"/>
      <c r="EU442" s="28"/>
      <c r="EV442" s="28"/>
      <c r="EW442" s="28"/>
      <c r="EX442" s="28"/>
      <c r="EY442" s="28"/>
      <c r="EZ442" s="28"/>
      <c r="FA442" s="28"/>
      <c r="FB442" s="28"/>
      <c r="FC442" s="28"/>
      <c r="FD442" s="28"/>
      <c r="FE442" s="28"/>
      <c r="FF442" s="28"/>
      <c r="FG442" s="28"/>
      <c r="FH442" s="28"/>
      <c r="FI442" s="28"/>
      <c r="FJ442" s="28"/>
      <c r="FK442" s="28"/>
      <c r="FL442" s="28"/>
      <c r="FM442" s="28"/>
      <c r="FN442" s="28"/>
      <c r="FO442" s="28"/>
      <c r="FP442" s="28"/>
      <c r="FQ442" s="28"/>
      <c r="FR442" s="28"/>
      <c r="FS442" s="28"/>
      <c r="FT442" s="28"/>
      <c r="FU442" s="28"/>
      <c r="FV442" s="28"/>
      <c r="FW442" s="28"/>
      <c r="FX442" s="28"/>
      <c r="FY442" s="28"/>
      <c r="FZ442" s="28"/>
      <c r="GA442" s="28"/>
      <c r="GB442" s="28"/>
      <c r="GC442" s="28"/>
      <c r="GD442" s="28"/>
      <c r="GE442" s="28"/>
      <c r="GF442" s="28"/>
      <c r="GG442" s="28"/>
      <c r="GH442" s="28"/>
      <c r="GI442" s="28"/>
      <c r="GJ442" s="28"/>
      <c r="GK442" s="28"/>
      <c r="GL442" s="28"/>
      <c r="GM442" s="28"/>
      <c r="GN442" s="28"/>
      <c r="GO442" s="28"/>
      <c r="GP442" s="28"/>
      <c r="GQ442" s="28"/>
      <c r="GR442" s="28"/>
      <c r="GS442" s="28"/>
      <c r="GT442" s="28"/>
      <c r="GU442" s="28"/>
      <c r="GV442" s="28"/>
      <c r="GW442" s="28"/>
      <c r="GX442" s="28"/>
      <c r="GY442" s="28"/>
      <c r="GZ442" s="28"/>
      <c r="HA442" s="28"/>
      <c r="HB442" s="28"/>
      <c r="HC442" s="28"/>
      <c r="HD442" s="28"/>
      <c r="HE442" s="28"/>
      <c r="HF442" s="28"/>
      <c r="HG442" s="28"/>
      <c r="HH442" s="28"/>
      <c r="HI442" s="28"/>
      <c r="HJ442" s="28"/>
      <c r="HK442" s="28"/>
      <c r="HL442" s="28"/>
      <c r="HM442" s="28"/>
      <c r="HN442" s="28"/>
      <c r="HO442" s="28"/>
      <c r="HP442" s="28"/>
      <c r="HQ442" s="28"/>
      <c r="HR442" s="28"/>
      <c r="HS442" s="28"/>
      <c r="HT442" s="28"/>
      <c r="HU442" s="28"/>
      <c r="HV442" s="28"/>
      <c r="HW442" s="28"/>
      <c r="HX442" s="28"/>
      <c r="HY442" s="28"/>
      <c r="HZ442" s="28"/>
      <c r="IA442" s="28"/>
      <c r="IB442" s="28"/>
      <c r="IC442" s="28"/>
      <c r="ID442" s="28"/>
      <c r="IE442" s="28"/>
      <c r="IF442" s="28"/>
      <c r="IG442" s="28"/>
      <c r="IH442" s="28"/>
      <c r="II442" s="28"/>
      <c r="IJ442" s="28"/>
      <c r="IK442" s="28"/>
      <c r="IL442" s="28"/>
      <c r="IM442" s="28"/>
      <c r="IN442" s="28"/>
      <c r="IO442" s="28"/>
      <c r="IP442" s="28"/>
      <c r="IQ442" s="28"/>
      <c r="IR442" s="28"/>
      <c r="IS442" s="28"/>
      <c r="IT442" s="28"/>
      <c r="IU442" s="28"/>
      <c r="IV442" s="28"/>
      <c r="IW442" s="28"/>
    </row>
    <row r="443" customFormat="false" ht="15" hidden="false" customHeight="false" outlineLevel="0" collapsed="false">
      <c r="A443" s="28"/>
      <c r="B443" s="188"/>
      <c r="C443" s="183" t="s">
        <v>242</v>
      </c>
      <c r="D443" s="134" t="n">
        <f aca="false">IF(+D360&gt;65000,+(+(D360-65000)*0.02)+(65000*0.09),+D360*0.09)</f>
        <v>0</v>
      </c>
      <c r="E443" s="134" t="n">
        <f aca="false">IF(+E360&gt;65000,+(+(E360-65000)*0.02)+(65000*0.09),+E360*0.09)</f>
        <v>0</v>
      </c>
      <c r="F443" s="28" t="n">
        <f aca="false">ROUND(IF(+F402&gt;76200,+F360*0.02,+F360*0.09),0)</f>
        <v>835</v>
      </c>
      <c r="G443" s="28" t="n">
        <f aca="false">ROUND(IF(+G402&gt;76200,+G360*0.02,+G360*0.09),0)</f>
        <v>835</v>
      </c>
      <c r="H443" s="28" t="n">
        <f aca="false">ROUND(IF(+H402&gt;76200,+H360*0.02,+H360*0.09),0)</f>
        <v>835</v>
      </c>
      <c r="I443" s="28" t="n">
        <f aca="false">ROUND(IF(+I402&gt;76200,+I360*0.02,+I360*0.09),0)</f>
        <v>835</v>
      </c>
      <c r="J443" s="28" t="n">
        <f aca="false">ROUND(IF(+J402&gt;76200,+J360*0.02,+J360*0.09),0)</f>
        <v>871</v>
      </c>
      <c r="K443" s="28" t="n">
        <f aca="false">ROUND(IF(+K402&gt;76200,+K360*0.02,+K360*0.09),0)</f>
        <v>871</v>
      </c>
      <c r="L443" s="28" t="n">
        <f aca="false">ROUND(IF(+L402&gt;76200,+L360*0.02,+L360*0.09),0)</f>
        <v>871</v>
      </c>
      <c r="M443" s="28" t="n">
        <f aca="false">ROUND(IF(+M402&gt;76200,+M360*0.02,+M360*0.09),0)</f>
        <v>871</v>
      </c>
      <c r="N443" s="28" t="n">
        <f aca="false">ROUND(IF(+N402&gt;76200,+N360*0.02,+N360*0.09),0)</f>
        <v>193</v>
      </c>
      <c r="O443" s="28" t="n">
        <f aca="false">ROUND(IF(+O402&gt;76200,+O360*0.02,+O360*0.09),0)</f>
        <v>193</v>
      </c>
      <c r="P443" s="28" t="n">
        <f aca="false">ROUND(IF(+P402&gt;76200,+P360*0.02,+P360*0.09),0)</f>
        <v>193</v>
      </c>
      <c r="Q443" s="28" t="n">
        <f aca="false">ROUND(IF(+Q402&gt;76200,+Q360*0.02,+Q360*0.09),0)</f>
        <v>193</v>
      </c>
      <c r="R443" s="135" t="n">
        <f aca="false">SUM(F443:Q443)</f>
        <v>7596</v>
      </c>
      <c r="S443" s="135" t="n">
        <f aca="false">ROUND(IF(+S360&gt;78000,+(+(S360-78000)*0.02)+(78000*0.09),+S360*0.09),0)</f>
        <v>7842</v>
      </c>
      <c r="T443" s="135" t="n">
        <f aca="false">ROUND(IF(+T360&gt;81000,+(+(T360-81000)*0.02)+(81000*0.09),+T360*0.09),0)</f>
        <v>8147</v>
      </c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  <c r="BL443" s="28"/>
      <c r="BM443" s="28"/>
      <c r="BN443" s="28"/>
      <c r="BO443" s="28"/>
      <c r="BP443" s="28"/>
      <c r="BQ443" s="28"/>
      <c r="BR443" s="28"/>
      <c r="BS443" s="28"/>
      <c r="BT443" s="28"/>
      <c r="BU443" s="28"/>
      <c r="BV443" s="28"/>
      <c r="BW443" s="28"/>
      <c r="BX443" s="28"/>
      <c r="BY443" s="28"/>
      <c r="BZ443" s="28"/>
      <c r="CA443" s="28"/>
      <c r="CB443" s="28"/>
      <c r="CC443" s="28"/>
      <c r="CD443" s="28"/>
      <c r="CE443" s="28"/>
      <c r="CF443" s="28"/>
      <c r="CG443" s="28"/>
      <c r="CH443" s="28"/>
      <c r="CI443" s="28"/>
      <c r="CJ443" s="28"/>
      <c r="CK443" s="28"/>
      <c r="CL443" s="28"/>
      <c r="CM443" s="28"/>
      <c r="CN443" s="28"/>
      <c r="CO443" s="28"/>
      <c r="CP443" s="28"/>
      <c r="CQ443" s="28"/>
      <c r="CR443" s="28"/>
      <c r="CS443" s="28"/>
      <c r="CT443" s="28"/>
      <c r="CU443" s="28"/>
      <c r="CV443" s="28"/>
      <c r="CW443" s="28"/>
      <c r="CX443" s="28"/>
      <c r="CY443" s="28"/>
      <c r="CZ443" s="28"/>
      <c r="DA443" s="28"/>
      <c r="DB443" s="28"/>
      <c r="DC443" s="28"/>
      <c r="DD443" s="28"/>
      <c r="DE443" s="28"/>
      <c r="DF443" s="28"/>
      <c r="DG443" s="28"/>
      <c r="DH443" s="28"/>
      <c r="DI443" s="28"/>
      <c r="DJ443" s="28"/>
      <c r="DK443" s="28"/>
      <c r="DL443" s="28"/>
      <c r="DM443" s="28"/>
      <c r="DN443" s="28"/>
      <c r="DO443" s="28"/>
      <c r="DP443" s="28"/>
      <c r="DQ443" s="28"/>
      <c r="DR443" s="28"/>
      <c r="DS443" s="28"/>
      <c r="DT443" s="28"/>
      <c r="DU443" s="28"/>
      <c r="DV443" s="28"/>
      <c r="DW443" s="28"/>
      <c r="DX443" s="28"/>
      <c r="DY443" s="28"/>
      <c r="DZ443" s="28"/>
      <c r="EA443" s="28"/>
      <c r="EB443" s="28"/>
      <c r="EC443" s="28"/>
      <c r="ED443" s="28"/>
      <c r="EE443" s="28"/>
      <c r="EF443" s="28"/>
      <c r="EG443" s="28"/>
      <c r="EH443" s="28"/>
      <c r="EI443" s="28"/>
      <c r="EJ443" s="28"/>
      <c r="EK443" s="28"/>
      <c r="EL443" s="28"/>
      <c r="EM443" s="28"/>
      <c r="EN443" s="28"/>
      <c r="EO443" s="28"/>
      <c r="EP443" s="28"/>
      <c r="EQ443" s="28"/>
      <c r="ER443" s="28"/>
      <c r="ES443" s="28"/>
      <c r="ET443" s="28"/>
      <c r="EU443" s="28"/>
      <c r="EV443" s="28"/>
      <c r="EW443" s="28"/>
      <c r="EX443" s="28"/>
      <c r="EY443" s="28"/>
      <c r="EZ443" s="28"/>
      <c r="FA443" s="28"/>
      <c r="FB443" s="28"/>
      <c r="FC443" s="28"/>
      <c r="FD443" s="28"/>
      <c r="FE443" s="28"/>
      <c r="FF443" s="28"/>
      <c r="FG443" s="28"/>
      <c r="FH443" s="28"/>
      <c r="FI443" s="28"/>
      <c r="FJ443" s="28"/>
      <c r="FK443" s="28"/>
      <c r="FL443" s="28"/>
      <c r="FM443" s="28"/>
      <c r="FN443" s="28"/>
      <c r="FO443" s="28"/>
      <c r="FP443" s="28"/>
      <c r="FQ443" s="28"/>
      <c r="FR443" s="28"/>
      <c r="FS443" s="28"/>
      <c r="FT443" s="28"/>
      <c r="FU443" s="28"/>
      <c r="FV443" s="28"/>
      <c r="FW443" s="28"/>
      <c r="FX443" s="28"/>
      <c r="FY443" s="28"/>
      <c r="FZ443" s="28"/>
      <c r="GA443" s="28"/>
      <c r="GB443" s="28"/>
      <c r="GC443" s="28"/>
      <c r="GD443" s="28"/>
      <c r="GE443" s="28"/>
      <c r="GF443" s="28"/>
      <c r="GG443" s="28"/>
      <c r="GH443" s="28"/>
      <c r="GI443" s="28"/>
      <c r="GJ443" s="28"/>
      <c r="GK443" s="28"/>
      <c r="GL443" s="28"/>
      <c r="GM443" s="28"/>
      <c r="GN443" s="28"/>
      <c r="GO443" s="28"/>
      <c r="GP443" s="28"/>
      <c r="GQ443" s="28"/>
      <c r="GR443" s="28"/>
      <c r="GS443" s="28"/>
      <c r="GT443" s="28"/>
      <c r="GU443" s="28"/>
      <c r="GV443" s="28"/>
      <c r="GW443" s="28"/>
      <c r="GX443" s="28"/>
      <c r="GY443" s="28"/>
      <c r="GZ443" s="28"/>
      <c r="HA443" s="28"/>
      <c r="HB443" s="28"/>
      <c r="HC443" s="28"/>
      <c r="HD443" s="28"/>
      <c r="HE443" s="28"/>
      <c r="HF443" s="28"/>
      <c r="HG443" s="28"/>
      <c r="HH443" s="28"/>
      <c r="HI443" s="28"/>
      <c r="HJ443" s="28"/>
      <c r="HK443" s="28"/>
      <c r="HL443" s="28"/>
      <c r="HM443" s="28"/>
      <c r="HN443" s="28"/>
      <c r="HO443" s="28"/>
      <c r="HP443" s="28"/>
      <c r="HQ443" s="28"/>
      <c r="HR443" s="28"/>
      <c r="HS443" s="28"/>
      <c r="HT443" s="28"/>
      <c r="HU443" s="28"/>
      <c r="HV443" s="28"/>
      <c r="HW443" s="28"/>
      <c r="HX443" s="28"/>
      <c r="HY443" s="28"/>
      <c r="HZ443" s="28"/>
      <c r="IA443" s="28"/>
      <c r="IB443" s="28"/>
      <c r="IC443" s="28"/>
      <c r="ID443" s="28"/>
      <c r="IE443" s="28"/>
      <c r="IF443" s="28"/>
      <c r="IG443" s="28"/>
      <c r="IH443" s="28"/>
      <c r="II443" s="28"/>
      <c r="IJ443" s="28"/>
      <c r="IK443" s="28"/>
      <c r="IL443" s="28"/>
      <c r="IM443" s="28"/>
      <c r="IN443" s="28"/>
      <c r="IO443" s="28"/>
      <c r="IP443" s="28"/>
      <c r="IQ443" s="28"/>
      <c r="IR443" s="28"/>
      <c r="IS443" s="28"/>
      <c r="IT443" s="28"/>
      <c r="IU443" s="28"/>
      <c r="IV443" s="28"/>
      <c r="IW443" s="28"/>
    </row>
    <row r="444" customFormat="false" ht="15" hidden="false" customHeight="false" outlineLevel="0" collapsed="false">
      <c r="A444" s="28"/>
      <c r="B444" s="188"/>
      <c r="C444" s="183" t="s">
        <v>243</v>
      </c>
      <c r="D444" s="134" t="n">
        <f aca="false">IF(+D361&gt;65000,+(+(D361-65000)*0.02)+(65000*0.09),+D361*0.09)</f>
        <v>0</v>
      </c>
      <c r="E444" s="134" t="n">
        <f aca="false">IF(+E361&gt;65000,+(+(E361-65000)*0.02)+(65000*0.09),+E361*0.09)</f>
        <v>0</v>
      </c>
      <c r="F444" s="28" t="n">
        <f aca="false">ROUND(IF(+F403&gt;76200,+F361*0.02,+F361*0.09),0)</f>
        <v>835</v>
      </c>
      <c r="G444" s="28" t="n">
        <f aca="false">ROUND(IF(+G403&gt;76200,+G361*0.02,+G361*0.09),0)</f>
        <v>835</v>
      </c>
      <c r="H444" s="28" t="n">
        <f aca="false">ROUND(IF(+H403&gt;76200,+H361*0.02,+H361*0.09),0)</f>
        <v>835</v>
      </c>
      <c r="I444" s="28" t="n">
        <f aca="false">ROUND(IF(+I403&gt;76200,+I361*0.02,+I361*0.09),0)</f>
        <v>835</v>
      </c>
      <c r="J444" s="28" t="n">
        <f aca="false">ROUND(IF(+J403&gt;76200,+J361*0.02,+J361*0.09),0)</f>
        <v>871</v>
      </c>
      <c r="K444" s="28" t="n">
        <f aca="false">ROUND(IF(+K403&gt;76200,+K361*0.02,+K361*0.09),0)</f>
        <v>871</v>
      </c>
      <c r="L444" s="28" t="n">
        <f aca="false">ROUND(IF(+L403&gt;76200,+L361*0.02,+L361*0.09),0)</f>
        <v>871</v>
      </c>
      <c r="M444" s="28" t="n">
        <f aca="false">ROUND(IF(+M403&gt;76200,+M361*0.02,+M361*0.09),0)</f>
        <v>871</v>
      </c>
      <c r="N444" s="28" t="n">
        <f aca="false">ROUND(IF(+N403&gt;76200,+N361*0.02,+N361*0.09),0)</f>
        <v>193</v>
      </c>
      <c r="O444" s="28" t="n">
        <f aca="false">ROUND(IF(+O403&gt;76200,+O361*0.02,+O361*0.09),0)</f>
        <v>193</v>
      </c>
      <c r="P444" s="28" t="n">
        <f aca="false">ROUND(IF(+P403&gt;76200,+P361*0.02,+P361*0.09),0)</f>
        <v>193</v>
      </c>
      <c r="Q444" s="28" t="n">
        <f aca="false">ROUND(IF(+Q403&gt;76200,+Q361*0.02,+Q361*0.09),0)</f>
        <v>193</v>
      </c>
      <c r="R444" s="135" t="n">
        <f aca="false">SUM(F444:Q444)</f>
        <v>7596</v>
      </c>
      <c r="S444" s="135" t="n">
        <f aca="false">ROUND(IF(+S361&gt;78000,+(+(S361-78000)*0.02)+(78000*0.09),+S361*0.09),0)</f>
        <v>7842</v>
      </c>
      <c r="T444" s="135" t="n">
        <f aca="false">ROUND(IF(+T361&gt;81000,+(+(T361-81000)*0.02)+(81000*0.09),+T361*0.09),0)</f>
        <v>8147</v>
      </c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  <c r="BL444" s="28"/>
      <c r="BM444" s="28"/>
      <c r="BN444" s="28"/>
      <c r="BO444" s="28"/>
      <c r="BP444" s="28"/>
      <c r="BQ444" s="28"/>
      <c r="BR444" s="28"/>
      <c r="BS444" s="28"/>
      <c r="BT444" s="28"/>
      <c r="BU444" s="28"/>
      <c r="BV444" s="28"/>
      <c r="BW444" s="28"/>
      <c r="BX444" s="28"/>
      <c r="BY444" s="28"/>
      <c r="BZ444" s="28"/>
      <c r="CA444" s="28"/>
      <c r="CB444" s="28"/>
      <c r="CC444" s="28"/>
      <c r="CD444" s="28"/>
      <c r="CE444" s="28"/>
      <c r="CF444" s="28"/>
      <c r="CG444" s="28"/>
      <c r="CH444" s="28"/>
      <c r="CI444" s="28"/>
      <c r="CJ444" s="28"/>
      <c r="CK444" s="28"/>
      <c r="CL444" s="28"/>
      <c r="CM444" s="28"/>
      <c r="CN444" s="28"/>
      <c r="CO444" s="28"/>
      <c r="CP444" s="28"/>
      <c r="CQ444" s="28"/>
      <c r="CR444" s="28"/>
      <c r="CS444" s="28"/>
      <c r="CT444" s="28"/>
      <c r="CU444" s="28"/>
      <c r="CV444" s="28"/>
      <c r="CW444" s="28"/>
      <c r="CX444" s="28"/>
      <c r="CY444" s="28"/>
      <c r="CZ444" s="28"/>
      <c r="DA444" s="28"/>
      <c r="DB444" s="28"/>
      <c r="DC444" s="28"/>
      <c r="DD444" s="28"/>
      <c r="DE444" s="28"/>
      <c r="DF444" s="28"/>
      <c r="DG444" s="28"/>
      <c r="DH444" s="28"/>
      <c r="DI444" s="28"/>
      <c r="DJ444" s="28"/>
      <c r="DK444" s="28"/>
      <c r="DL444" s="28"/>
      <c r="DM444" s="28"/>
      <c r="DN444" s="28"/>
      <c r="DO444" s="28"/>
      <c r="DP444" s="28"/>
      <c r="DQ444" s="28"/>
      <c r="DR444" s="28"/>
      <c r="DS444" s="28"/>
      <c r="DT444" s="28"/>
      <c r="DU444" s="28"/>
      <c r="DV444" s="28"/>
      <c r="DW444" s="28"/>
      <c r="DX444" s="28"/>
      <c r="DY444" s="28"/>
      <c r="DZ444" s="28"/>
      <c r="EA444" s="28"/>
      <c r="EB444" s="28"/>
      <c r="EC444" s="28"/>
      <c r="ED444" s="28"/>
      <c r="EE444" s="28"/>
      <c r="EF444" s="28"/>
      <c r="EG444" s="28"/>
      <c r="EH444" s="28"/>
      <c r="EI444" s="28"/>
      <c r="EJ444" s="28"/>
      <c r="EK444" s="28"/>
      <c r="EL444" s="28"/>
      <c r="EM444" s="28"/>
      <c r="EN444" s="28"/>
      <c r="EO444" s="28"/>
      <c r="EP444" s="28"/>
      <c r="EQ444" s="28"/>
      <c r="ER444" s="28"/>
      <c r="ES444" s="28"/>
      <c r="ET444" s="28"/>
      <c r="EU444" s="28"/>
      <c r="EV444" s="28"/>
      <c r="EW444" s="28"/>
      <c r="EX444" s="28"/>
      <c r="EY444" s="28"/>
      <c r="EZ444" s="28"/>
      <c r="FA444" s="28"/>
      <c r="FB444" s="28"/>
      <c r="FC444" s="28"/>
      <c r="FD444" s="28"/>
      <c r="FE444" s="28"/>
      <c r="FF444" s="28"/>
      <c r="FG444" s="28"/>
      <c r="FH444" s="28"/>
      <c r="FI444" s="28"/>
      <c r="FJ444" s="28"/>
      <c r="FK444" s="28"/>
      <c r="FL444" s="28"/>
      <c r="FM444" s="28"/>
      <c r="FN444" s="28"/>
      <c r="FO444" s="28"/>
      <c r="FP444" s="28"/>
      <c r="FQ444" s="28"/>
      <c r="FR444" s="28"/>
      <c r="FS444" s="28"/>
      <c r="FT444" s="28"/>
      <c r="FU444" s="28"/>
      <c r="FV444" s="28"/>
      <c r="FW444" s="28"/>
      <c r="FX444" s="28"/>
      <c r="FY444" s="28"/>
      <c r="FZ444" s="28"/>
      <c r="GA444" s="28"/>
      <c r="GB444" s="28"/>
      <c r="GC444" s="28"/>
      <c r="GD444" s="28"/>
      <c r="GE444" s="28"/>
      <c r="GF444" s="28"/>
      <c r="GG444" s="28"/>
      <c r="GH444" s="28"/>
      <c r="GI444" s="28"/>
      <c r="GJ444" s="28"/>
      <c r="GK444" s="28"/>
      <c r="GL444" s="28"/>
      <c r="GM444" s="28"/>
      <c r="GN444" s="28"/>
      <c r="GO444" s="28"/>
      <c r="GP444" s="28"/>
      <c r="GQ444" s="28"/>
      <c r="GR444" s="28"/>
      <c r="GS444" s="28"/>
      <c r="GT444" s="28"/>
      <c r="GU444" s="28"/>
      <c r="GV444" s="28"/>
      <c r="GW444" s="28"/>
      <c r="GX444" s="28"/>
      <c r="GY444" s="28"/>
      <c r="GZ444" s="28"/>
      <c r="HA444" s="28"/>
      <c r="HB444" s="28"/>
      <c r="HC444" s="28"/>
      <c r="HD444" s="28"/>
      <c r="HE444" s="28"/>
      <c r="HF444" s="28"/>
      <c r="HG444" s="28"/>
      <c r="HH444" s="28"/>
      <c r="HI444" s="28"/>
      <c r="HJ444" s="28"/>
      <c r="HK444" s="28"/>
      <c r="HL444" s="28"/>
      <c r="HM444" s="28"/>
      <c r="HN444" s="28"/>
      <c r="HO444" s="28"/>
      <c r="HP444" s="28"/>
      <c r="HQ444" s="28"/>
      <c r="HR444" s="28"/>
      <c r="HS444" s="28"/>
      <c r="HT444" s="28"/>
      <c r="HU444" s="28"/>
      <c r="HV444" s="28"/>
      <c r="HW444" s="28"/>
      <c r="HX444" s="28"/>
      <c r="HY444" s="28"/>
      <c r="HZ444" s="28"/>
      <c r="IA444" s="28"/>
      <c r="IB444" s="28"/>
      <c r="IC444" s="28"/>
      <c r="ID444" s="28"/>
      <c r="IE444" s="28"/>
      <c r="IF444" s="28"/>
      <c r="IG444" s="28"/>
      <c r="IH444" s="28"/>
      <c r="II444" s="28"/>
      <c r="IJ444" s="28"/>
      <c r="IK444" s="28"/>
      <c r="IL444" s="28"/>
      <c r="IM444" s="28"/>
      <c r="IN444" s="28"/>
      <c r="IO444" s="28"/>
      <c r="IP444" s="28"/>
      <c r="IQ444" s="28"/>
      <c r="IR444" s="28"/>
      <c r="IS444" s="28"/>
      <c r="IT444" s="28"/>
      <c r="IU444" s="28"/>
      <c r="IV444" s="28"/>
      <c r="IW444" s="28"/>
    </row>
    <row r="445" customFormat="false" ht="15" hidden="false" customHeight="false" outlineLevel="0" collapsed="false">
      <c r="A445" s="28"/>
      <c r="B445" s="188"/>
      <c r="C445" s="183" t="s">
        <v>244</v>
      </c>
      <c r="D445" s="134" t="n">
        <f aca="false">IF(+D362&gt;65000,+(+(D362-65000)*0.02)+(65000*0.09),+D362*0.09)</f>
        <v>0</v>
      </c>
      <c r="E445" s="134" t="n">
        <f aca="false">IF(+E362&gt;65000,+(+(E362-65000)*0.02)+(65000*0.09),+E362*0.09)</f>
        <v>0</v>
      </c>
      <c r="F445" s="28" t="n">
        <f aca="false">ROUND(IF(+F404&gt;76200,+F362*0.02,+F362*0.09),0)</f>
        <v>325</v>
      </c>
      <c r="G445" s="28" t="n">
        <f aca="false">ROUND(IF(+G404&gt;76200,+G362*0.02,+G362*0.09),0)</f>
        <v>325</v>
      </c>
      <c r="H445" s="28" t="n">
        <f aca="false">ROUND(IF(+H404&gt;76200,+H362*0.02,+H362*0.09),0)</f>
        <v>325</v>
      </c>
      <c r="I445" s="28" t="n">
        <f aca="false">ROUND(IF(+I404&gt;76200,+I362*0.02,+I362*0.09),0)</f>
        <v>325</v>
      </c>
      <c r="J445" s="28" t="n">
        <f aca="false">ROUND(IF(+J404&gt;76200,+J362*0.02,+J362*0.09),0)</f>
        <v>339</v>
      </c>
      <c r="K445" s="28" t="n">
        <f aca="false">ROUND(IF(+K404&gt;76200,+K362*0.02,+K362*0.09),0)</f>
        <v>339</v>
      </c>
      <c r="L445" s="28" t="n">
        <f aca="false">ROUND(IF(+L404&gt;76200,+L362*0.02,+L362*0.09),0)</f>
        <v>339</v>
      </c>
      <c r="M445" s="28" t="n">
        <f aca="false">ROUND(IF(+M404&gt;76200,+M362*0.02,+M362*0.09),0)</f>
        <v>339</v>
      </c>
      <c r="N445" s="28" t="n">
        <f aca="false">ROUND(IF(+N404&gt;76200,+N362*0.02,+N362*0.09),0)</f>
        <v>339</v>
      </c>
      <c r="O445" s="28" t="n">
        <f aca="false">ROUND(IF(+O404&gt;76200,+O362*0.02,+O362*0.09),0)</f>
        <v>339</v>
      </c>
      <c r="P445" s="28" t="n">
        <f aca="false">ROUND(IF(+P404&gt;76200,+P362*0.02,+P362*0.09),0)</f>
        <v>339</v>
      </c>
      <c r="Q445" s="28" t="n">
        <f aca="false">ROUND(IF(+Q404&gt;76200,+Q362*0.02,+Q362*0.09),0)</f>
        <v>339</v>
      </c>
      <c r="R445" s="135" t="n">
        <f aca="false">SUM(F445:Q445)</f>
        <v>4012</v>
      </c>
      <c r="S445" s="135" t="n">
        <f aca="false">ROUND(IF(+S362&gt;78000,+(+(S362-78000)*0.02)+(78000*0.09),+S362*0.09),0)</f>
        <v>4169</v>
      </c>
      <c r="T445" s="135" t="n">
        <f aca="false">ROUND(IF(+T362&gt;81000,+(+(T362-81000)*0.02)+(81000*0.09),+T362*0.09),0)</f>
        <v>4336</v>
      </c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  <c r="BL445" s="28"/>
      <c r="BM445" s="28"/>
      <c r="BN445" s="28"/>
      <c r="BO445" s="28"/>
      <c r="BP445" s="28"/>
      <c r="BQ445" s="28"/>
      <c r="BR445" s="28"/>
      <c r="BS445" s="28"/>
      <c r="BT445" s="28"/>
      <c r="BU445" s="28"/>
      <c r="BV445" s="28"/>
      <c r="BW445" s="28"/>
      <c r="BX445" s="28"/>
      <c r="BY445" s="28"/>
      <c r="BZ445" s="28"/>
      <c r="CA445" s="28"/>
      <c r="CB445" s="28"/>
      <c r="CC445" s="28"/>
      <c r="CD445" s="28"/>
      <c r="CE445" s="28"/>
      <c r="CF445" s="28"/>
      <c r="CG445" s="28"/>
      <c r="CH445" s="28"/>
      <c r="CI445" s="28"/>
      <c r="CJ445" s="28"/>
      <c r="CK445" s="28"/>
      <c r="CL445" s="28"/>
      <c r="CM445" s="28"/>
      <c r="CN445" s="28"/>
      <c r="CO445" s="28"/>
      <c r="CP445" s="28"/>
      <c r="CQ445" s="28"/>
      <c r="CR445" s="28"/>
      <c r="CS445" s="28"/>
      <c r="CT445" s="28"/>
      <c r="CU445" s="28"/>
      <c r="CV445" s="28"/>
      <c r="CW445" s="28"/>
      <c r="CX445" s="28"/>
      <c r="CY445" s="28"/>
      <c r="CZ445" s="28"/>
      <c r="DA445" s="28"/>
      <c r="DB445" s="28"/>
      <c r="DC445" s="28"/>
      <c r="DD445" s="28"/>
      <c r="DE445" s="28"/>
      <c r="DF445" s="28"/>
      <c r="DG445" s="28"/>
      <c r="DH445" s="28"/>
      <c r="DI445" s="28"/>
      <c r="DJ445" s="28"/>
      <c r="DK445" s="28"/>
      <c r="DL445" s="28"/>
      <c r="DM445" s="28"/>
      <c r="DN445" s="28"/>
      <c r="DO445" s="28"/>
      <c r="DP445" s="28"/>
      <c r="DQ445" s="28"/>
      <c r="DR445" s="28"/>
      <c r="DS445" s="28"/>
      <c r="DT445" s="28"/>
      <c r="DU445" s="28"/>
      <c r="DV445" s="28"/>
      <c r="DW445" s="28"/>
      <c r="DX445" s="28"/>
      <c r="DY445" s="28"/>
      <c r="DZ445" s="28"/>
      <c r="EA445" s="28"/>
      <c r="EB445" s="28"/>
      <c r="EC445" s="28"/>
      <c r="ED445" s="28"/>
      <c r="EE445" s="28"/>
      <c r="EF445" s="28"/>
      <c r="EG445" s="28"/>
      <c r="EH445" s="28"/>
      <c r="EI445" s="28"/>
      <c r="EJ445" s="28"/>
      <c r="EK445" s="28"/>
      <c r="EL445" s="28"/>
      <c r="EM445" s="28"/>
      <c r="EN445" s="28"/>
      <c r="EO445" s="28"/>
      <c r="EP445" s="28"/>
      <c r="EQ445" s="28"/>
      <c r="ER445" s="28"/>
      <c r="ES445" s="28"/>
      <c r="ET445" s="28"/>
      <c r="EU445" s="28"/>
      <c r="EV445" s="28"/>
      <c r="EW445" s="28"/>
      <c r="EX445" s="28"/>
      <c r="EY445" s="28"/>
      <c r="EZ445" s="28"/>
      <c r="FA445" s="28"/>
      <c r="FB445" s="28"/>
      <c r="FC445" s="28"/>
      <c r="FD445" s="28"/>
      <c r="FE445" s="28"/>
      <c r="FF445" s="28"/>
      <c r="FG445" s="28"/>
      <c r="FH445" s="28"/>
      <c r="FI445" s="28"/>
      <c r="FJ445" s="28"/>
      <c r="FK445" s="28"/>
      <c r="FL445" s="28"/>
      <c r="FM445" s="28"/>
      <c r="FN445" s="28"/>
      <c r="FO445" s="28"/>
      <c r="FP445" s="28"/>
      <c r="FQ445" s="28"/>
      <c r="FR445" s="28"/>
      <c r="FS445" s="28"/>
      <c r="FT445" s="28"/>
      <c r="FU445" s="28"/>
      <c r="FV445" s="28"/>
      <c r="FW445" s="28"/>
      <c r="FX445" s="28"/>
      <c r="FY445" s="28"/>
      <c r="FZ445" s="28"/>
      <c r="GA445" s="28"/>
      <c r="GB445" s="28"/>
      <c r="GC445" s="28"/>
      <c r="GD445" s="28"/>
      <c r="GE445" s="28"/>
      <c r="GF445" s="28"/>
      <c r="GG445" s="28"/>
      <c r="GH445" s="28"/>
      <c r="GI445" s="28"/>
      <c r="GJ445" s="28"/>
      <c r="GK445" s="28"/>
      <c r="GL445" s="28"/>
      <c r="GM445" s="28"/>
      <c r="GN445" s="28"/>
      <c r="GO445" s="28"/>
      <c r="GP445" s="28"/>
      <c r="GQ445" s="28"/>
      <c r="GR445" s="28"/>
      <c r="GS445" s="28"/>
      <c r="GT445" s="28"/>
      <c r="GU445" s="28"/>
      <c r="GV445" s="28"/>
      <c r="GW445" s="28"/>
      <c r="GX445" s="28"/>
      <c r="GY445" s="28"/>
      <c r="GZ445" s="28"/>
      <c r="HA445" s="28"/>
      <c r="HB445" s="28"/>
      <c r="HC445" s="28"/>
      <c r="HD445" s="28"/>
      <c r="HE445" s="28"/>
      <c r="HF445" s="28"/>
      <c r="HG445" s="28"/>
      <c r="HH445" s="28"/>
      <c r="HI445" s="28"/>
      <c r="HJ445" s="28"/>
      <c r="HK445" s="28"/>
      <c r="HL445" s="28"/>
      <c r="HM445" s="28"/>
      <c r="HN445" s="28"/>
      <c r="HO445" s="28"/>
      <c r="HP445" s="28"/>
      <c r="HQ445" s="28"/>
      <c r="HR445" s="28"/>
      <c r="HS445" s="28"/>
      <c r="HT445" s="28"/>
      <c r="HU445" s="28"/>
      <c r="HV445" s="28"/>
      <c r="HW445" s="28"/>
      <c r="HX445" s="28"/>
      <c r="HY445" s="28"/>
      <c r="HZ445" s="28"/>
      <c r="IA445" s="28"/>
      <c r="IB445" s="28"/>
      <c r="IC445" s="28"/>
      <c r="ID445" s="28"/>
      <c r="IE445" s="28"/>
      <c r="IF445" s="28"/>
      <c r="IG445" s="28"/>
      <c r="IH445" s="28"/>
      <c r="II445" s="28"/>
      <c r="IJ445" s="28"/>
      <c r="IK445" s="28"/>
      <c r="IL445" s="28"/>
      <c r="IM445" s="28"/>
      <c r="IN445" s="28"/>
      <c r="IO445" s="28"/>
      <c r="IP445" s="28"/>
      <c r="IQ445" s="28"/>
      <c r="IR445" s="28"/>
      <c r="IS445" s="28"/>
      <c r="IT445" s="28"/>
      <c r="IU445" s="28"/>
      <c r="IV445" s="28"/>
      <c r="IW445" s="28"/>
    </row>
    <row r="446" customFormat="false" ht="15" hidden="false" customHeight="false" outlineLevel="0" collapsed="false">
      <c r="A446" s="28"/>
      <c r="B446" s="188"/>
      <c r="C446" s="183" t="s">
        <v>245</v>
      </c>
      <c r="D446" s="134" t="n">
        <f aca="false">IF(+D363&gt;65000,+(+(D363-65000)*0.02)+(65000*0.09),+D363*0.09)</f>
        <v>0</v>
      </c>
      <c r="E446" s="134" t="n">
        <f aca="false">IF(+E363&gt;65000,+(+(E363-65000)*0.02)+(65000*0.09),+E363*0.09)</f>
        <v>0</v>
      </c>
      <c r="F446" s="28" t="n">
        <f aca="false">ROUND(IF(+F405&gt;76200,+F363*0.02,+F363*0.09),0)</f>
        <v>325</v>
      </c>
      <c r="G446" s="28" t="n">
        <f aca="false">ROUND(IF(+G405&gt;76200,+G363*0.02,+G363*0.09),0)</f>
        <v>325</v>
      </c>
      <c r="H446" s="28" t="n">
        <f aca="false">ROUND(IF(+H405&gt;76200,+H363*0.02,+H363*0.09),0)</f>
        <v>325</v>
      </c>
      <c r="I446" s="28" t="n">
        <f aca="false">ROUND(IF(+I405&gt;76200,+I363*0.02,+I363*0.09),0)</f>
        <v>325</v>
      </c>
      <c r="J446" s="28" t="n">
        <f aca="false">ROUND(IF(+J405&gt;76200,+J363*0.02,+J363*0.09),0)</f>
        <v>339</v>
      </c>
      <c r="K446" s="28" t="n">
        <f aca="false">ROUND(IF(+K405&gt;76200,+K363*0.02,+K363*0.09),0)</f>
        <v>339</v>
      </c>
      <c r="L446" s="28" t="n">
        <f aca="false">ROUND(IF(+L405&gt;76200,+L363*0.02,+L363*0.09),0)</f>
        <v>339</v>
      </c>
      <c r="M446" s="28" t="n">
        <f aca="false">ROUND(IF(+M405&gt;76200,+M363*0.02,+M363*0.09),0)</f>
        <v>339</v>
      </c>
      <c r="N446" s="28" t="n">
        <f aca="false">ROUND(IF(+N405&gt;76200,+N363*0.02,+N363*0.09),0)</f>
        <v>339</v>
      </c>
      <c r="O446" s="28" t="n">
        <f aca="false">ROUND(IF(+O405&gt;76200,+O363*0.02,+O363*0.09),0)</f>
        <v>339</v>
      </c>
      <c r="P446" s="28" t="n">
        <f aca="false">ROUND(IF(+P405&gt;76200,+P363*0.02,+P363*0.09),0)</f>
        <v>339</v>
      </c>
      <c r="Q446" s="28" t="n">
        <f aca="false">ROUND(IF(+Q405&gt;76200,+Q363*0.02,+Q363*0.09),0)</f>
        <v>339</v>
      </c>
      <c r="R446" s="135" t="n">
        <f aca="false">SUM(F446:Q446)</f>
        <v>4012</v>
      </c>
      <c r="S446" s="135" t="n">
        <f aca="false">ROUND(IF(+S363&gt;78000,+(+(S363-78000)*0.02)+(78000*0.09),+S363*0.09),0)</f>
        <v>4169</v>
      </c>
      <c r="T446" s="135" t="n">
        <f aca="false">ROUND(IF(+T363&gt;81000,+(+(T363-81000)*0.02)+(81000*0.09),+T363*0.09),0)</f>
        <v>4336</v>
      </c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  <c r="BL446" s="28"/>
      <c r="BM446" s="28"/>
      <c r="BN446" s="28"/>
      <c r="BO446" s="28"/>
      <c r="BP446" s="28"/>
      <c r="BQ446" s="28"/>
      <c r="BR446" s="28"/>
      <c r="BS446" s="28"/>
      <c r="BT446" s="28"/>
      <c r="BU446" s="28"/>
      <c r="BV446" s="28"/>
      <c r="BW446" s="28"/>
      <c r="BX446" s="28"/>
      <c r="BY446" s="28"/>
      <c r="BZ446" s="28"/>
      <c r="CA446" s="28"/>
      <c r="CB446" s="28"/>
      <c r="CC446" s="28"/>
      <c r="CD446" s="28"/>
      <c r="CE446" s="28"/>
      <c r="CF446" s="28"/>
      <c r="CG446" s="28"/>
      <c r="CH446" s="28"/>
      <c r="CI446" s="28"/>
      <c r="CJ446" s="28"/>
      <c r="CK446" s="28"/>
      <c r="CL446" s="28"/>
      <c r="CM446" s="28"/>
      <c r="CN446" s="28"/>
      <c r="CO446" s="28"/>
      <c r="CP446" s="28"/>
      <c r="CQ446" s="28"/>
      <c r="CR446" s="28"/>
      <c r="CS446" s="28"/>
      <c r="CT446" s="28"/>
      <c r="CU446" s="28"/>
      <c r="CV446" s="28"/>
      <c r="CW446" s="28"/>
      <c r="CX446" s="28"/>
      <c r="CY446" s="28"/>
      <c r="CZ446" s="28"/>
      <c r="DA446" s="28"/>
      <c r="DB446" s="28"/>
      <c r="DC446" s="28"/>
      <c r="DD446" s="28"/>
      <c r="DE446" s="28"/>
      <c r="DF446" s="28"/>
      <c r="DG446" s="28"/>
      <c r="DH446" s="28"/>
      <c r="DI446" s="28"/>
      <c r="DJ446" s="28"/>
      <c r="DK446" s="28"/>
      <c r="DL446" s="28"/>
      <c r="DM446" s="28"/>
      <c r="DN446" s="28"/>
      <c r="DO446" s="28"/>
      <c r="DP446" s="28"/>
      <c r="DQ446" s="28"/>
      <c r="DR446" s="28"/>
      <c r="DS446" s="28"/>
      <c r="DT446" s="28"/>
      <c r="DU446" s="28"/>
      <c r="DV446" s="28"/>
      <c r="DW446" s="28"/>
      <c r="DX446" s="28"/>
      <c r="DY446" s="28"/>
      <c r="DZ446" s="28"/>
      <c r="EA446" s="28"/>
      <c r="EB446" s="28"/>
      <c r="EC446" s="28"/>
      <c r="ED446" s="28"/>
      <c r="EE446" s="28"/>
      <c r="EF446" s="28"/>
      <c r="EG446" s="28"/>
      <c r="EH446" s="28"/>
      <c r="EI446" s="28"/>
      <c r="EJ446" s="28"/>
      <c r="EK446" s="28"/>
      <c r="EL446" s="28"/>
      <c r="EM446" s="28"/>
      <c r="EN446" s="28"/>
      <c r="EO446" s="28"/>
      <c r="EP446" s="28"/>
      <c r="EQ446" s="28"/>
      <c r="ER446" s="28"/>
      <c r="ES446" s="28"/>
      <c r="ET446" s="28"/>
      <c r="EU446" s="28"/>
      <c r="EV446" s="28"/>
      <c r="EW446" s="28"/>
      <c r="EX446" s="28"/>
      <c r="EY446" s="28"/>
      <c r="EZ446" s="28"/>
      <c r="FA446" s="28"/>
      <c r="FB446" s="28"/>
      <c r="FC446" s="28"/>
      <c r="FD446" s="28"/>
      <c r="FE446" s="28"/>
      <c r="FF446" s="28"/>
      <c r="FG446" s="28"/>
      <c r="FH446" s="28"/>
      <c r="FI446" s="28"/>
      <c r="FJ446" s="28"/>
      <c r="FK446" s="28"/>
      <c r="FL446" s="28"/>
      <c r="FM446" s="28"/>
      <c r="FN446" s="28"/>
      <c r="FO446" s="28"/>
      <c r="FP446" s="28"/>
      <c r="FQ446" s="28"/>
      <c r="FR446" s="28"/>
      <c r="FS446" s="28"/>
      <c r="FT446" s="28"/>
      <c r="FU446" s="28"/>
      <c r="FV446" s="28"/>
      <c r="FW446" s="28"/>
      <c r="FX446" s="28"/>
      <c r="FY446" s="28"/>
      <c r="FZ446" s="28"/>
      <c r="GA446" s="28"/>
      <c r="GB446" s="28"/>
      <c r="GC446" s="28"/>
      <c r="GD446" s="28"/>
      <c r="GE446" s="28"/>
      <c r="GF446" s="28"/>
      <c r="GG446" s="28"/>
      <c r="GH446" s="28"/>
      <c r="GI446" s="28"/>
      <c r="GJ446" s="28"/>
      <c r="GK446" s="28"/>
      <c r="GL446" s="28"/>
      <c r="GM446" s="28"/>
      <c r="GN446" s="28"/>
      <c r="GO446" s="28"/>
      <c r="GP446" s="28"/>
      <c r="GQ446" s="28"/>
      <c r="GR446" s="28"/>
      <c r="GS446" s="28"/>
      <c r="GT446" s="28"/>
      <c r="GU446" s="28"/>
      <c r="GV446" s="28"/>
      <c r="GW446" s="28"/>
      <c r="GX446" s="28"/>
      <c r="GY446" s="28"/>
      <c r="GZ446" s="28"/>
      <c r="HA446" s="28"/>
      <c r="HB446" s="28"/>
      <c r="HC446" s="28"/>
      <c r="HD446" s="28"/>
      <c r="HE446" s="28"/>
      <c r="HF446" s="28"/>
      <c r="HG446" s="28"/>
      <c r="HH446" s="28"/>
      <c r="HI446" s="28"/>
      <c r="HJ446" s="28"/>
      <c r="HK446" s="28"/>
      <c r="HL446" s="28"/>
      <c r="HM446" s="28"/>
      <c r="HN446" s="28"/>
      <c r="HO446" s="28"/>
      <c r="HP446" s="28"/>
      <c r="HQ446" s="28"/>
      <c r="HR446" s="28"/>
      <c r="HS446" s="28"/>
      <c r="HT446" s="28"/>
      <c r="HU446" s="28"/>
      <c r="HV446" s="28"/>
      <c r="HW446" s="28"/>
      <c r="HX446" s="28"/>
      <c r="HY446" s="28"/>
      <c r="HZ446" s="28"/>
      <c r="IA446" s="28"/>
      <c r="IB446" s="28"/>
      <c r="IC446" s="28"/>
      <c r="ID446" s="28"/>
      <c r="IE446" s="28"/>
      <c r="IF446" s="28"/>
      <c r="IG446" s="28"/>
      <c r="IH446" s="28"/>
      <c r="II446" s="28"/>
      <c r="IJ446" s="28"/>
      <c r="IK446" s="28"/>
      <c r="IL446" s="28"/>
      <c r="IM446" s="28"/>
      <c r="IN446" s="28"/>
      <c r="IO446" s="28"/>
      <c r="IP446" s="28"/>
      <c r="IQ446" s="28"/>
      <c r="IR446" s="28"/>
      <c r="IS446" s="28"/>
      <c r="IT446" s="28"/>
      <c r="IU446" s="28"/>
      <c r="IV446" s="28"/>
      <c r="IW446" s="28"/>
    </row>
    <row r="447" customFormat="false" ht="15" hidden="false" customHeight="false" outlineLevel="0" collapsed="false">
      <c r="A447" s="28"/>
      <c r="B447" s="188"/>
      <c r="C447" s="183" t="s">
        <v>246</v>
      </c>
      <c r="D447" s="134" t="n">
        <f aca="false">IF(+D364&gt;65000,+(+(D364-65000)*0.02)+(65000*0.09),+D364*0.09)</f>
        <v>0</v>
      </c>
      <c r="E447" s="134" t="n">
        <f aca="false">IF(+E364&gt;65000,+(+(E364-65000)*0.02)+(65000*0.09),+E364*0.09)</f>
        <v>0</v>
      </c>
      <c r="F447" s="28" t="n">
        <f aca="false">ROUND(IF(+F406&gt;76200,+F364*0.02,+F364*0.09),0)</f>
        <v>338</v>
      </c>
      <c r="G447" s="28" t="n">
        <f aca="false">ROUND(IF(+G406&gt;76200,+G364*0.02,+G364*0.09),0)</f>
        <v>338</v>
      </c>
      <c r="H447" s="28" t="n">
        <f aca="false">ROUND(IF(+H406&gt;76200,+H364*0.02,+H364*0.09),0)</f>
        <v>338</v>
      </c>
      <c r="I447" s="28" t="n">
        <f aca="false">ROUND(IF(+I406&gt;76200,+I364*0.02,+I364*0.09),0)</f>
        <v>338</v>
      </c>
      <c r="J447" s="28" t="n">
        <f aca="false">ROUND(IF(+J406&gt;76200,+J364*0.02,+J364*0.09),0)</f>
        <v>352</v>
      </c>
      <c r="K447" s="28" t="n">
        <f aca="false">ROUND(IF(+K406&gt;76200,+K364*0.02,+K364*0.09),0)</f>
        <v>352</v>
      </c>
      <c r="L447" s="28" t="n">
        <f aca="false">ROUND(IF(+L406&gt;76200,+L364*0.02,+L364*0.09),0)</f>
        <v>352</v>
      </c>
      <c r="M447" s="28" t="n">
        <f aca="false">ROUND(IF(+M406&gt;76200,+M364*0.02,+M364*0.09),0)</f>
        <v>352</v>
      </c>
      <c r="N447" s="28" t="n">
        <f aca="false">ROUND(IF(+N406&gt;76200,+N364*0.02,+N364*0.09),0)</f>
        <v>352</v>
      </c>
      <c r="O447" s="28" t="n">
        <f aca="false">ROUND(IF(+O406&gt;76200,+O364*0.02,+O364*0.09),0)</f>
        <v>352</v>
      </c>
      <c r="P447" s="28" t="n">
        <f aca="false">ROUND(IF(+P406&gt;76200,+P364*0.02,+P364*0.09),0)</f>
        <v>352</v>
      </c>
      <c r="Q447" s="28" t="n">
        <f aca="false">ROUND(IF(+Q406&gt;76200,+Q364*0.02,+Q364*0.09),0)</f>
        <v>352</v>
      </c>
      <c r="R447" s="135" t="n">
        <f aca="false">SUM(F447:Q447)</f>
        <v>4168</v>
      </c>
      <c r="S447" s="135" t="n">
        <f aca="false">ROUND(IF(+S364&gt;78000,+(+(S364-78000)*0.02)+(78000*0.09),+S364*0.09),0)</f>
        <v>4331</v>
      </c>
      <c r="T447" s="135" t="n">
        <f aca="false">ROUND(IF(+T364&gt;81000,+(+(T364-81000)*0.02)+(81000*0.09),+T364*0.09),0)</f>
        <v>4504</v>
      </c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  <c r="BL447" s="28"/>
      <c r="BM447" s="28"/>
      <c r="BN447" s="28"/>
      <c r="BO447" s="28"/>
      <c r="BP447" s="28"/>
      <c r="BQ447" s="28"/>
      <c r="BR447" s="28"/>
      <c r="BS447" s="28"/>
      <c r="BT447" s="28"/>
      <c r="BU447" s="28"/>
      <c r="BV447" s="28"/>
      <c r="BW447" s="28"/>
      <c r="BX447" s="28"/>
      <c r="BY447" s="28"/>
      <c r="BZ447" s="28"/>
      <c r="CA447" s="28"/>
      <c r="CB447" s="28"/>
      <c r="CC447" s="28"/>
      <c r="CD447" s="28"/>
      <c r="CE447" s="28"/>
      <c r="CF447" s="28"/>
      <c r="CG447" s="28"/>
      <c r="CH447" s="28"/>
      <c r="CI447" s="28"/>
      <c r="CJ447" s="28"/>
      <c r="CK447" s="28"/>
      <c r="CL447" s="28"/>
      <c r="CM447" s="28"/>
      <c r="CN447" s="28"/>
      <c r="CO447" s="28"/>
      <c r="CP447" s="28"/>
      <c r="CQ447" s="28"/>
      <c r="CR447" s="28"/>
      <c r="CS447" s="28"/>
      <c r="CT447" s="28"/>
      <c r="CU447" s="28"/>
      <c r="CV447" s="28"/>
      <c r="CW447" s="28"/>
      <c r="CX447" s="28"/>
      <c r="CY447" s="28"/>
      <c r="CZ447" s="28"/>
      <c r="DA447" s="28"/>
      <c r="DB447" s="28"/>
      <c r="DC447" s="28"/>
      <c r="DD447" s="28"/>
      <c r="DE447" s="28"/>
      <c r="DF447" s="28"/>
      <c r="DG447" s="28"/>
      <c r="DH447" s="28"/>
      <c r="DI447" s="28"/>
      <c r="DJ447" s="28"/>
      <c r="DK447" s="28"/>
      <c r="DL447" s="28"/>
      <c r="DM447" s="28"/>
      <c r="DN447" s="28"/>
      <c r="DO447" s="28"/>
      <c r="DP447" s="28"/>
      <c r="DQ447" s="28"/>
      <c r="DR447" s="28"/>
      <c r="DS447" s="28"/>
      <c r="DT447" s="28"/>
      <c r="DU447" s="28"/>
      <c r="DV447" s="28"/>
      <c r="DW447" s="28"/>
      <c r="DX447" s="28"/>
      <c r="DY447" s="28"/>
      <c r="DZ447" s="28"/>
      <c r="EA447" s="28"/>
      <c r="EB447" s="28"/>
      <c r="EC447" s="28"/>
      <c r="ED447" s="28"/>
      <c r="EE447" s="28"/>
      <c r="EF447" s="28"/>
      <c r="EG447" s="28"/>
      <c r="EH447" s="28"/>
      <c r="EI447" s="28"/>
      <c r="EJ447" s="28"/>
      <c r="EK447" s="28"/>
      <c r="EL447" s="28"/>
      <c r="EM447" s="28"/>
      <c r="EN447" s="28"/>
      <c r="EO447" s="28"/>
      <c r="EP447" s="28"/>
      <c r="EQ447" s="28"/>
      <c r="ER447" s="28"/>
      <c r="ES447" s="28"/>
      <c r="ET447" s="28"/>
      <c r="EU447" s="28"/>
      <c r="EV447" s="28"/>
      <c r="EW447" s="28"/>
      <c r="EX447" s="28"/>
      <c r="EY447" s="28"/>
      <c r="EZ447" s="28"/>
      <c r="FA447" s="28"/>
      <c r="FB447" s="28"/>
      <c r="FC447" s="28"/>
      <c r="FD447" s="28"/>
      <c r="FE447" s="28"/>
      <c r="FF447" s="28"/>
      <c r="FG447" s="28"/>
      <c r="FH447" s="28"/>
      <c r="FI447" s="28"/>
      <c r="FJ447" s="28"/>
      <c r="FK447" s="28"/>
      <c r="FL447" s="28"/>
      <c r="FM447" s="28"/>
      <c r="FN447" s="28"/>
      <c r="FO447" s="28"/>
      <c r="FP447" s="28"/>
      <c r="FQ447" s="28"/>
      <c r="FR447" s="28"/>
      <c r="FS447" s="28"/>
      <c r="FT447" s="28"/>
      <c r="FU447" s="28"/>
      <c r="FV447" s="28"/>
      <c r="FW447" s="28"/>
      <c r="FX447" s="28"/>
      <c r="FY447" s="28"/>
      <c r="FZ447" s="28"/>
      <c r="GA447" s="28"/>
      <c r="GB447" s="28"/>
      <c r="GC447" s="28"/>
      <c r="GD447" s="28"/>
      <c r="GE447" s="28"/>
      <c r="GF447" s="28"/>
      <c r="GG447" s="28"/>
      <c r="GH447" s="28"/>
      <c r="GI447" s="28"/>
      <c r="GJ447" s="28"/>
      <c r="GK447" s="28"/>
      <c r="GL447" s="28"/>
      <c r="GM447" s="28"/>
      <c r="GN447" s="28"/>
      <c r="GO447" s="28"/>
      <c r="GP447" s="28"/>
      <c r="GQ447" s="28"/>
      <c r="GR447" s="28"/>
      <c r="GS447" s="28"/>
      <c r="GT447" s="28"/>
      <c r="GU447" s="28"/>
      <c r="GV447" s="28"/>
      <c r="GW447" s="28"/>
      <c r="GX447" s="28"/>
      <c r="GY447" s="28"/>
      <c r="GZ447" s="28"/>
      <c r="HA447" s="28"/>
      <c r="HB447" s="28"/>
      <c r="HC447" s="28"/>
      <c r="HD447" s="28"/>
      <c r="HE447" s="28"/>
      <c r="HF447" s="28"/>
      <c r="HG447" s="28"/>
      <c r="HH447" s="28"/>
      <c r="HI447" s="28"/>
      <c r="HJ447" s="28"/>
      <c r="HK447" s="28"/>
      <c r="HL447" s="28"/>
      <c r="HM447" s="28"/>
      <c r="HN447" s="28"/>
      <c r="HO447" s="28"/>
      <c r="HP447" s="28"/>
      <c r="HQ447" s="28"/>
      <c r="HR447" s="28"/>
      <c r="HS447" s="28"/>
      <c r="HT447" s="28"/>
      <c r="HU447" s="28"/>
      <c r="HV447" s="28"/>
      <c r="HW447" s="28"/>
      <c r="HX447" s="28"/>
      <c r="HY447" s="28"/>
      <c r="HZ447" s="28"/>
      <c r="IA447" s="28"/>
      <c r="IB447" s="28"/>
      <c r="IC447" s="28"/>
      <c r="ID447" s="28"/>
      <c r="IE447" s="28"/>
      <c r="IF447" s="28"/>
      <c r="IG447" s="28"/>
      <c r="IH447" s="28"/>
      <c r="II447" s="28"/>
      <c r="IJ447" s="28"/>
      <c r="IK447" s="28"/>
      <c r="IL447" s="28"/>
      <c r="IM447" s="28"/>
      <c r="IN447" s="28"/>
      <c r="IO447" s="28"/>
      <c r="IP447" s="28"/>
      <c r="IQ447" s="28"/>
      <c r="IR447" s="28"/>
      <c r="IS447" s="28"/>
      <c r="IT447" s="28"/>
      <c r="IU447" s="28"/>
      <c r="IV447" s="28"/>
      <c r="IW447" s="28"/>
    </row>
    <row r="448" customFormat="false" ht="15" hidden="false" customHeight="false" outlineLevel="0" collapsed="false">
      <c r="A448" s="28"/>
      <c r="B448" s="188"/>
      <c r="C448" s="183" t="s">
        <v>247</v>
      </c>
      <c r="D448" s="134" t="n">
        <f aca="false">IF(+D365&gt;65000,+(+(D365-65000)*0.02)+(65000*0.09),+D365*0.09)</f>
        <v>0</v>
      </c>
      <c r="E448" s="134" t="n">
        <f aca="false">IF(+E365&gt;65000,+(+(E365-65000)*0.02)+(65000*0.09),+E365*0.09)</f>
        <v>0</v>
      </c>
      <c r="F448" s="28" t="n">
        <f aca="false">ROUND(IF(+F407&gt;76200,+F365*0.02,+F365*0.09),0)</f>
        <v>338</v>
      </c>
      <c r="G448" s="28" t="n">
        <f aca="false">ROUND(IF(+G407&gt;76200,+G365*0.02,+G365*0.09),0)</f>
        <v>338</v>
      </c>
      <c r="H448" s="28" t="n">
        <f aca="false">ROUND(IF(+H407&gt;76200,+H365*0.02,+H365*0.09),0)</f>
        <v>338</v>
      </c>
      <c r="I448" s="28" t="n">
        <f aca="false">ROUND(IF(+I407&gt;76200,+I365*0.02,+I365*0.09),0)</f>
        <v>338</v>
      </c>
      <c r="J448" s="28" t="n">
        <f aca="false">ROUND(IF(+J407&gt;76200,+J365*0.02,+J365*0.09),0)</f>
        <v>352</v>
      </c>
      <c r="K448" s="28" t="n">
        <f aca="false">ROUND(IF(+K407&gt;76200,+K365*0.02,+K365*0.09),0)</f>
        <v>352</v>
      </c>
      <c r="L448" s="28" t="n">
        <f aca="false">ROUND(IF(+L407&gt;76200,+L365*0.02,+L365*0.09),0)</f>
        <v>352</v>
      </c>
      <c r="M448" s="28" t="n">
        <f aca="false">ROUND(IF(+M407&gt;76200,+M365*0.02,+M365*0.09),0)</f>
        <v>352</v>
      </c>
      <c r="N448" s="28" t="n">
        <f aca="false">ROUND(IF(+N407&gt;76200,+N365*0.02,+N365*0.09),0)</f>
        <v>352</v>
      </c>
      <c r="O448" s="28" t="n">
        <f aca="false">ROUND(IF(+O407&gt;76200,+O365*0.02,+O365*0.09),0)</f>
        <v>352</v>
      </c>
      <c r="P448" s="28" t="n">
        <f aca="false">ROUND(IF(+P407&gt;76200,+P365*0.02,+P365*0.09),0)</f>
        <v>352</v>
      </c>
      <c r="Q448" s="28" t="n">
        <f aca="false">ROUND(IF(+Q407&gt;76200,+Q365*0.02,+Q365*0.09),0)</f>
        <v>352</v>
      </c>
      <c r="R448" s="135" t="n">
        <f aca="false">SUM(F448:Q448)</f>
        <v>4168</v>
      </c>
      <c r="S448" s="135" t="n">
        <f aca="false">ROUND(IF(+S365&gt;78000,+(+(S365-78000)*0.02)+(78000*0.09),+S365*0.09),0)</f>
        <v>4331</v>
      </c>
      <c r="T448" s="135" t="n">
        <f aca="false">ROUND(IF(+T365&gt;81000,+(+(T365-81000)*0.02)+(81000*0.09),+T365*0.09),0)</f>
        <v>4504</v>
      </c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  <c r="BL448" s="28"/>
      <c r="BM448" s="28"/>
      <c r="BN448" s="28"/>
      <c r="BO448" s="28"/>
      <c r="BP448" s="28"/>
      <c r="BQ448" s="28"/>
      <c r="BR448" s="28"/>
      <c r="BS448" s="28"/>
      <c r="BT448" s="28"/>
      <c r="BU448" s="28"/>
      <c r="BV448" s="28"/>
      <c r="BW448" s="28"/>
      <c r="BX448" s="28"/>
      <c r="BY448" s="28"/>
      <c r="BZ448" s="28"/>
      <c r="CA448" s="28"/>
      <c r="CB448" s="28"/>
      <c r="CC448" s="28"/>
      <c r="CD448" s="28"/>
      <c r="CE448" s="28"/>
      <c r="CF448" s="28"/>
      <c r="CG448" s="28"/>
      <c r="CH448" s="28"/>
      <c r="CI448" s="28"/>
      <c r="CJ448" s="28"/>
      <c r="CK448" s="28"/>
      <c r="CL448" s="28"/>
      <c r="CM448" s="28"/>
      <c r="CN448" s="28"/>
      <c r="CO448" s="28"/>
      <c r="CP448" s="28"/>
      <c r="CQ448" s="28"/>
      <c r="CR448" s="28"/>
      <c r="CS448" s="28"/>
      <c r="CT448" s="28"/>
      <c r="CU448" s="28"/>
      <c r="CV448" s="28"/>
      <c r="CW448" s="28"/>
      <c r="CX448" s="28"/>
      <c r="CY448" s="28"/>
      <c r="CZ448" s="28"/>
      <c r="DA448" s="28"/>
      <c r="DB448" s="28"/>
      <c r="DC448" s="28"/>
      <c r="DD448" s="28"/>
      <c r="DE448" s="28"/>
      <c r="DF448" s="28"/>
      <c r="DG448" s="28"/>
      <c r="DH448" s="28"/>
      <c r="DI448" s="28"/>
      <c r="DJ448" s="28"/>
      <c r="DK448" s="28"/>
      <c r="DL448" s="28"/>
      <c r="DM448" s="28"/>
      <c r="DN448" s="28"/>
      <c r="DO448" s="28"/>
      <c r="DP448" s="28"/>
      <c r="DQ448" s="28"/>
      <c r="DR448" s="28"/>
      <c r="DS448" s="28"/>
      <c r="DT448" s="28"/>
      <c r="DU448" s="28"/>
      <c r="DV448" s="28"/>
      <c r="DW448" s="28"/>
      <c r="DX448" s="28"/>
      <c r="DY448" s="28"/>
      <c r="DZ448" s="28"/>
      <c r="EA448" s="28"/>
      <c r="EB448" s="28"/>
      <c r="EC448" s="28"/>
      <c r="ED448" s="28"/>
      <c r="EE448" s="28"/>
      <c r="EF448" s="28"/>
      <c r="EG448" s="28"/>
      <c r="EH448" s="28"/>
      <c r="EI448" s="28"/>
      <c r="EJ448" s="28"/>
      <c r="EK448" s="28"/>
      <c r="EL448" s="28"/>
      <c r="EM448" s="28"/>
      <c r="EN448" s="28"/>
      <c r="EO448" s="28"/>
      <c r="EP448" s="28"/>
      <c r="EQ448" s="28"/>
      <c r="ER448" s="28"/>
      <c r="ES448" s="28"/>
      <c r="ET448" s="28"/>
      <c r="EU448" s="28"/>
      <c r="EV448" s="28"/>
      <c r="EW448" s="28"/>
      <c r="EX448" s="28"/>
      <c r="EY448" s="28"/>
      <c r="EZ448" s="28"/>
      <c r="FA448" s="28"/>
      <c r="FB448" s="28"/>
      <c r="FC448" s="28"/>
      <c r="FD448" s="28"/>
      <c r="FE448" s="28"/>
      <c r="FF448" s="28"/>
      <c r="FG448" s="28"/>
      <c r="FH448" s="28"/>
      <c r="FI448" s="28"/>
      <c r="FJ448" s="28"/>
      <c r="FK448" s="28"/>
      <c r="FL448" s="28"/>
      <c r="FM448" s="28"/>
      <c r="FN448" s="28"/>
      <c r="FO448" s="28"/>
      <c r="FP448" s="28"/>
      <c r="FQ448" s="28"/>
      <c r="FR448" s="28"/>
      <c r="FS448" s="28"/>
      <c r="FT448" s="28"/>
      <c r="FU448" s="28"/>
      <c r="FV448" s="28"/>
      <c r="FW448" s="28"/>
      <c r="FX448" s="28"/>
      <c r="FY448" s="28"/>
      <c r="FZ448" s="28"/>
      <c r="GA448" s="28"/>
      <c r="GB448" s="28"/>
      <c r="GC448" s="28"/>
      <c r="GD448" s="28"/>
      <c r="GE448" s="28"/>
      <c r="GF448" s="28"/>
      <c r="GG448" s="28"/>
      <c r="GH448" s="28"/>
      <c r="GI448" s="28"/>
      <c r="GJ448" s="28"/>
      <c r="GK448" s="28"/>
      <c r="GL448" s="28"/>
      <c r="GM448" s="28"/>
      <c r="GN448" s="28"/>
      <c r="GO448" s="28"/>
      <c r="GP448" s="28"/>
      <c r="GQ448" s="28"/>
      <c r="GR448" s="28"/>
      <c r="GS448" s="28"/>
      <c r="GT448" s="28"/>
      <c r="GU448" s="28"/>
      <c r="GV448" s="28"/>
      <c r="GW448" s="28"/>
      <c r="GX448" s="28"/>
      <c r="GY448" s="28"/>
      <c r="GZ448" s="28"/>
      <c r="HA448" s="28"/>
      <c r="HB448" s="28"/>
      <c r="HC448" s="28"/>
      <c r="HD448" s="28"/>
      <c r="HE448" s="28"/>
      <c r="HF448" s="28"/>
      <c r="HG448" s="28"/>
      <c r="HH448" s="28"/>
      <c r="HI448" s="28"/>
      <c r="HJ448" s="28"/>
      <c r="HK448" s="28"/>
      <c r="HL448" s="28"/>
      <c r="HM448" s="28"/>
      <c r="HN448" s="28"/>
      <c r="HO448" s="28"/>
      <c r="HP448" s="28"/>
      <c r="HQ448" s="28"/>
      <c r="HR448" s="28"/>
      <c r="HS448" s="28"/>
      <c r="HT448" s="28"/>
      <c r="HU448" s="28"/>
      <c r="HV448" s="28"/>
      <c r="HW448" s="28"/>
      <c r="HX448" s="28"/>
      <c r="HY448" s="28"/>
      <c r="HZ448" s="28"/>
      <c r="IA448" s="28"/>
      <c r="IB448" s="28"/>
      <c r="IC448" s="28"/>
      <c r="ID448" s="28"/>
      <c r="IE448" s="28"/>
      <c r="IF448" s="28"/>
      <c r="IG448" s="28"/>
      <c r="IH448" s="28"/>
      <c r="II448" s="28"/>
      <c r="IJ448" s="28"/>
      <c r="IK448" s="28"/>
      <c r="IL448" s="28"/>
      <c r="IM448" s="28"/>
      <c r="IN448" s="28"/>
      <c r="IO448" s="28"/>
      <c r="IP448" s="28"/>
      <c r="IQ448" s="28"/>
      <c r="IR448" s="28"/>
      <c r="IS448" s="28"/>
      <c r="IT448" s="28"/>
      <c r="IU448" s="28"/>
      <c r="IV448" s="28"/>
      <c r="IW448" s="28"/>
    </row>
    <row r="449" customFormat="false" ht="15" hidden="false" customHeight="false" outlineLevel="0" collapsed="false">
      <c r="A449" s="28"/>
      <c r="B449" s="188"/>
      <c r="C449" s="183" t="s">
        <v>248</v>
      </c>
      <c r="D449" s="134" t="n">
        <f aca="false">IF(+D366&gt;65000,+(+(D366-65000)*0.02)+(65000*0.09),+D366*0.09)</f>
        <v>0</v>
      </c>
      <c r="E449" s="134" t="n">
        <f aca="false">IF(+E366&gt;65000,+(+(E366-65000)*0.02)+(65000*0.09),+E366*0.09)</f>
        <v>0</v>
      </c>
      <c r="F449" s="28" t="n">
        <f aca="false">ROUND(IF(+F408&gt;76200,+F366*0.02,+F366*0.09),0)</f>
        <v>149</v>
      </c>
      <c r="G449" s="28" t="n">
        <f aca="false">ROUND(IF(+G408&gt;76200,+G366*0.02,+G366*0.09),0)</f>
        <v>149</v>
      </c>
      <c r="H449" s="28" t="n">
        <f aca="false">ROUND(IF(+H408&gt;76200,+H366*0.02,+H366*0.09),0)</f>
        <v>149</v>
      </c>
      <c r="I449" s="28" t="n">
        <f aca="false">ROUND(IF(+I408&gt;76200,+I366*0.02,+I366*0.09),0)</f>
        <v>149</v>
      </c>
      <c r="J449" s="28" t="n">
        <f aca="false">ROUND(IF(+J408&gt;76200,+J366*0.02,+J366*0.09),0)</f>
        <v>155</v>
      </c>
      <c r="K449" s="28" t="n">
        <f aca="false">ROUND(IF(+K408&gt;76200,+K366*0.02,+K366*0.09),0)</f>
        <v>155</v>
      </c>
      <c r="L449" s="28" t="n">
        <f aca="false">ROUND(IF(+L408&gt;76200,+L366*0.02,+L366*0.09),0)</f>
        <v>155</v>
      </c>
      <c r="M449" s="28" t="n">
        <f aca="false">ROUND(IF(+M408&gt;76200,+M366*0.02,+M366*0.09),0)</f>
        <v>155</v>
      </c>
      <c r="N449" s="28" t="n">
        <f aca="false">ROUND(IF(+N408&gt;76200,+N366*0.02,+N366*0.09),0)</f>
        <v>155</v>
      </c>
      <c r="O449" s="28" t="n">
        <f aca="false">ROUND(IF(+O408&gt;76200,+O366*0.02,+O366*0.09),0)</f>
        <v>155</v>
      </c>
      <c r="P449" s="28" t="n">
        <f aca="false">ROUND(IF(+P408&gt;76200,+P366*0.02,+P366*0.09),0)</f>
        <v>155</v>
      </c>
      <c r="Q449" s="28" t="n">
        <f aca="false">ROUND(IF(+Q408&gt;76200,+Q366*0.02,+Q366*0.09),0)</f>
        <v>155</v>
      </c>
      <c r="R449" s="135" t="n">
        <f aca="false">SUM(F449:Q449)</f>
        <v>1836</v>
      </c>
      <c r="S449" s="135" t="n">
        <f aca="false">ROUND(IF(+S366&gt;78000,+(+(S366-78000)*0.02)+(78000*0.09),+S366*0.09),0)</f>
        <v>1909</v>
      </c>
      <c r="T449" s="135" t="n">
        <f aca="false">ROUND(IF(+T366&gt;81000,+(+(T366-81000)*0.02)+(81000*0.09),+T366*0.09),0)</f>
        <v>1985</v>
      </c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  <c r="BL449" s="28"/>
      <c r="BM449" s="28"/>
      <c r="BN449" s="28"/>
      <c r="BO449" s="28"/>
      <c r="BP449" s="28"/>
      <c r="BQ449" s="28"/>
      <c r="BR449" s="28"/>
      <c r="BS449" s="28"/>
      <c r="BT449" s="28"/>
      <c r="BU449" s="28"/>
      <c r="BV449" s="28"/>
      <c r="BW449" s="28"/>
      <c r="BX449" s="28"/>
      <c r="BY449" s="28"/>
      <c r="BZ449" s="28"/>
      <c r="CA449" s="28"/>
      <c r="CB449" s="28"/>
      <c r="CC449" s="28"/>
      <c r="CD449" s="28"/>
      <c r="CE449" s="28"/>
      <c r="CF449" s="28"/>
      <c r="CG449" s="28"/>
      <c r="CH449" s="28"/>
      <c r="CI449" s="28"/>
      <c r="CJ449" s="28"/>
      <c r="CK449" s="28"/>
      <c r="CL449" s="28"/>
      <c r="CM449" s="28"/>
      <c r="CN449" s="28"/>
      <c r="CO449" s="28"/>
      <c r="CP449" s="28"/>
      <c r="CQ449" s="28"/>
      <c r="CR449" s="28"/>
      <c r="CS449" s="28"/>
      <c r="CT449" s="28"/>
      <c r="CU449" s="28"/>
      <c r="CV449" s="28"/>
      <c r="CW449" s="28"/>
      <c r="CX449" s="28"/>
      <c r="CY449" s="28"/>
      <c r="CZ449" s="28"/>
      <c r="DA449" s="28"/>
      <c r="DB449" s="28"/>
      <c r="DC449" s="28"/>
      <c r="DD449" s="28"/>
      <c r="DE449" s="28"/>
      <c r="DF449" s="28"/>
      <c r="DG449" s="28"/>
      <c r="DH449" s="28"/>
      <c r="DI449" s="28"/>
      <c r="DJ449" s="28"/>
      <c r="DK449" s="28"/>
      <c r="DL449" s="28"/>
      <c r="DM449" s="28"/>
      <c r="DN449" s="28"/>
      <c r="DO449" s="28"/>
      <c r="DP449" s="28"/>
      <c r="DQ449" s="28"/>
      <c r="DR449" s="28"/>
      <c r="DS449" s="28"/>
      <c r="DT449" s="28"/>
      <c r="DU449" s="28"/>
      <c r="DV449" s="28"/>
      <c r="DW449" s="28"/>
      <c r="DX449" s="28"/>
      <c r="DY449" s="28"/>
      <c r="DZ449" s="28"/>
      <c r="EA449" s="28"/>
      <c r="EB449" s="28"/>
      <c r="EC449" s="28"/>
      <c r="ED449" s="28"/>
      <c r="EE449" s="28"/>
      <c r="EF449" s="28"/>
      <c r="EG449" s="28"/>
      <c r="EH449" s="28"/>
      <c r="EI449" s="28"/>
      <c r="EJ449" s="28"/>
      <c r="EK449" s="28"/>
      <c r="EL449" s="28"/>
      <c r="EM449" s="28"/>
      <c r="EN449" s="28"/>
      <c r="EO449" s="28"/>
      <c r="EP449" s="28"/>
      <c r="EQ449" s="28"/>
      <c r="ER449" s="28"/>
      <c r="ES449" s="28"/>
      <c r="ET449" s="28"/>
      <c r="EU449" s="28"/>
      <c r="EV449" s="28"/>
      <c r="EW449" s="28"/>
      <c r="EX449" s="28"/>
      <c r="EY449" s="28"/>
      <c r="EZ449" s="28"/>
      <c r="FA449" s="28"/>
      <c r="FB449" s="28"/>
      <c r="FC449" s="28"/>
      <c r="FD449" s="28"/>
      <c r="FE449" s="28"/>
      <c r="FF449" s="28"/>
      <c r="FG449" s="28"/>
      <c r="FH449" s="28"/>
      <c r="FI449" s="28"/>
      <c r="FJ449" s="28"/>
      <c r="FK449" s="28"/>
      <c r="FL449" s="28"/>
      <c r="FM449" s="28"/>
      <c r="FN449" s="28"/>
      <c r="FO449" s="28"/>
      <c r="FP449" s="28"/>
      <c r="FQ449" s="28"/>
      <c r="FR449" s="28"/>
      <c r="FS449" s="28"/>
      <c r="FT449" s="28"/>
      <c r="FU449" s="28"/>
      <c r="FV449" s="28"/>
      <c r="FW449" s="28"/>
      <c r="FX449" s="28"/>
      <c r="FY449" s="28"/>
      <c r="FZ449" s="28"/>
      <c r="GA449" s="28"/>
      <c r="GB449" s="28"/>
      <c r="GC449" s="28"/>
      <c r="GD449" s="28"/>
      <c r="GE449" s="28"/>
      <c r="GF449" s="28"/>
      <c r="GG449" s="28"/>
      <c r="GH449" s="28"/>
      <c r="GI449" s="28"/>
      <c r="GJ449" s="28"/>
      <c r="GK449" s="28"/>
      <c r="GL449" s="28"/>
      <c r="GM449" s="28"/>
      <c r="GN449" s="28"/>
      <c r="GO449" s="28"/>
      <c r="GP449" s="28"/>
      <c r="GQ449" s="28"/>
      <c r="GR449" s="28"/>
      <c r="GS449" s="28"/>
      <c r="GT449" s="28"/>
      <c r="GU449" s="28"/>
      <c r="GV449" s="28"/>
      <c r="GW449" s="28"/>
      <c r="GX449" s="28"/>
      <c r="GY449" s="28"/>
      <c r="GZ449" s="28"/>
      <c r="HA449" s="28"/>
      <c r="HB449" s="28"/>
      <c r="HC449" s="28"/>
      <c r="HD449" s="28"/>
      <c r="HE449" s="28"/>
      <c r="HF449" s="28"/>
      <c r="HG449" s="28"/>
      <c r="HH449" s="28"/>
      <c r="HI449" s="28"/>
      <c r="HJ449" s="28"/>
      <c r="HK449" s="28"/>
      <c r="HL449" s="28"/>
      <c r="HM449" s="28"/>
      <c r="HN449" s="28"/>
      <c r="HO449" s="28"/>
      <c r="HP449" s="28"/>
      <c r="HQ449" s="28"/>
      <c r="HR449" s="28"/>
      <c r="HS449" s="28"/>
      <c r="HT449" s="28"/>
      <c r="HU449" s="28"/>
      <c r="HV449" s="28"/>
      <c r="HW449" s="28"/>
      <c r="HX449" s="28"/>
      <c r="HY449" s="28"/>
      <c r="HZ449" s="28"/>
      <c r="IA449" s="28"/>
      <c r="IB449" s="28"/>
      <c r="IC449" s="28"/>
      <c r="ID449" s="28"/>
      <c r="IE449" s="28"/>
      <c r="IF449" s="28"/>
      <c r="IG449" s="28"/>
      <c r="IH449" s="28"/>
      <c r="II449" s="28"/>
      <c r="IJ449" s="28"/>
      <c r="IK449" s="28"/>
      <c r="IL449" s="28"/>
      <c r="IM449" s="28"/>
      <c r="IN449" s="28"/>
      <c r="IO449" s="28"/>
      <c r="IP449" s="28"/>
      <c r="IQ449" s="28"/>
      <c r="IR449" s="28"/>
      <c r="IS449" s="28"/>
      <c r="IT449" s="28"/>
      <c r="IU449" s="28"/>
      <c r="IV449" s="28"/>
      <c r="IW449" s="28"/>
    </row>
    <row r="450" customFormat="false" ht="15" hidden="false" customHeight="false" outlineLevel="0" collapsed="false">
      <c r="A450" s="28"/>
      <c r="B450" s="188"/>
      <c r="C450" s="183" t="s">
        <v>249</v>
      </c>
      <c r="D450" s="134" t="n">
        <f aca="false">IF(+D367&gt;65000,+(+(D367-65000)*0.02)+(65000*0.09),+D367*0.09)</f>
        <v>0</v>
      </c>
      <c r="E450" s="134" t="n">
        <f aca="false">IF(+E367&gt;65000,+(+(E367-65000)*0.02)+(65000*0.09),+E367*0.09)</f>
        <v>0</v>
      </c>
      <c r="F450" s="28" t="n">
        <f aca="false">ROUND(IF(+F409&gt;76200,+F367*0.02,+F367*0.09),0)</f>
        <v>149</v>
      </c>
      <c r="G450" s="28" t="n">
        <f aca="false">ROUND(IF(+G409&gt;76200,+G367*0.02,+G367*0.09),0)</f>
        <v>149</v>
      </c>
      <c r="H450" s="28" t="n">
        <f aca="false">ROUND(IF(+H409&gt;76200,+H367*0.02,+H367*0.09),0)</f>
        <v>149</v>
      </c>
      <c r="I450" s="28" t="n">
        <f aca="false">ROUND(IF(+I409&gt;76200,+I367*0.02,+I367*0.09),0)</f>
        <v>149</v>
      </c>
      <c r="J450" s="28" t="n">
        <f aca="false">ROUND(IF(+J409&gt;76200,+J367*0.02,+J367*0.09),0)</f>
        <v>155</v>
      </c>
      <c r="K450" s="28" t="n">
        <f aca="false">ROUND(IF(+K409&gt;76200,+K367*0.02,+K367*0.09),0)</f>
        <v>155</v>
      </c>
      <c r="L450" s="28" t="n">
        <f aca="false">ROUND(IF(+L409&gt;76200,+L367*0.02,+L367*0.09),0)</f>
        <v>155</v>
      </c>
      <c r="M450" s="28" t="n">
        <f aca="false">ROUND(IF(+M409&gt;76200,+M367*0.02,+M367*0.09),0)</f>
        <v>155</v>
      </c>
      <c r="N450" s="28" t="n">
        <f aca="false">ROUND(IF(+N409&gt;76200,+N367*0.02,+N367*0.09),0)</f>
        <v>155</v>
      </c>
      <c r="O450" s="28" t="n">
        <f aca="false">ROUND(IF(+O409&gt;76200,+O367*0.02,+O367*0.09),0)</f>
        <v>155</v>
      </c>
      <c r="P450" s="28" t="n">
        <f aca="false">ROUND(IF(+P409&gt;76200,+P367*0.02,+P367*0.09),0)</f>
        <v>155</v>
      </c>
      <c r="Q450" s="28" t="n">
        <f aca="false">ROUND(IF(+Q409&gt;76200,+Q367*0.02,+Q367*0.09),0)</f>
        <v>155</v>
      </c>
      <c r="R450" s="135" t="n">
        <f aca="false">SUM(F450:Q450)</f>
        <v>1836</v>
      </c>
      <c r="S450" s="135" t="n">
        <f aca="false">ROUND(IF(+S367&gt;78000,+(+(S367-78000)*0.02)+(78000*0.09),+S367*0.09),0)</f>
        <v>1909</v>
      </c>
      <c r="T450" s="135" t="n">
        <f aca="false">ROUND(IF(+T367&gt;81000,+(+(T367-81000)*0.02)+(81000*0.09),+T367*0.09),0)</f>
        <v>1985</v>
      </c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  <c r="BL450" s="28"/>
      <c r="BM450" s="28"/>
      <c r="BN450" s="28"/>
      <c r="BO450" s="28"/>
      <c r="BP450" s="28"/>
      <c r="BQ450" s="28"/>
      <c r="BR450" s="28"/>
      <c r="BS450" s="28"/>
      <c r="BT450" s="28"/>
      <c r="BU450" s="28"/>
      <c r="BV450" s="28"/>
      <c r="BW450" s="28"/>
      <c r="BX450" s="28"/>
      <c r="BY450" s="28"/>
      <c r="BZ450" s="28"/>
      <c r="CA450" s="28"/>
      <c r="CB450" s="28"/>
      <c r="CC450" s="28"/>
      <c r="CD450" s="28"/>
      <c r="CE450" s="28"/>
      <c r="CF450" s="28"/>
      <c r="CG450" s="28"/>
      <c r="CH450" s="28"/>
      <c r="CI450" s="28"/>
      <c r="CJ450" s="28"/>
      <c r="CK450" s="28"/>
      <c r="CL450" s="28"/>
      <c r="CM450" s="28"/>
      <c r="CN450" s="28"/>
      <c r="CO450" s="28"/>
      <c r="CP450" s="28"/>
      <c r="CQ450" s="28"/>
      <c r="CR450" s="28"/>
      <c r="CS450" s="28"/>
      <c r="CT450" s="28"/>
      <c r="CU450" s="28"/>
      <c r="CV450" s="28"/>
      <c r="CW450" s="28"/>
      <c r="CX450" s="28"/>
      <c r="CY450" s="28"/>
      <c r="CZ450" s="28"/>
      <c r="DA450" s="28"/>
      <c r="DB450" s="28"/>
      <c r="DC450" s="28"/>
      <c r="DD450" s="28"/>
      <c r="DE450" s="28"/>
      <c r="DF450" s="28"/>
      <c r="DG450" s="28"/>
      <c r="DH450" s="28"/>
      <c r="DI450" s="28"/>
      <c r="DJ450" s="28"/>
      <c r="DK450" s="28"/>
      <c r="DL450" s="28"/>
      <c r="DM450" s="28"/>
      <c r="DN450" s="28"/>
      <c r="DO450" s="28"/>
      <c r="DP450" s="28"/>
      <c r="DQ450" s="28"/>
      <c r="DR450" s="28"/>
      <c r="DS450" s="28"/>
      <c r="DT450" s="28"/>
      <c r="DU450" s="28"/>
      <c r="DV450" s="28"/>
      <c r="DW450" s="28"/>
      <c r="DX450" s="28"/>
      <c r="DY450" s="28"/>
      <c r="DZ450" s="28"/>
      <c r="EA450" s="28"/>
      <c r="EB450" s="28"/>
      <c r="EC450" s="28"/>
      <c r="ED450" s="28"/>
      <c r="EE450" s="28"/>
      <c r="EF450" s="28"/>
      <c r="EG450" s="28"/>
      <c r="EH450" s="28"/>
      <c r="EI450" s="28"/>
      <c r="EJ450" s="28"/>
      <c r="EK450" s="28"/>
      <c r="EL450" s="28"/>
      <c r="EM450" s="28"/>
      <c r="EN450" s="28"/>
      <c r="EO450" s="28"/>
      <c r="EP450" s="28"/>
      <c r="EQ450" s="28"/>
      <c r="ER450" s="28"/>
      <c r="ES450" s="28"/>
      <c r="ET450" s="28"/>
      <c r="EU450" s="28"/>
      <c r="EV450" s="28"/>
      <c r="EW450" s="28"/>
      <c r="EX450" s="28"/>
      <c r="EY450" s="28"/>
      <c r="EZ450" s="28"/>
      <c r="FA450" s="28"/>
      <c r="FB450" s="28"/>
      <c r="FC450" s="28"/>
      <c r="FD450" s="28"/>
      <c r="FE450" s="28"/>
      <c r="FF450" s="28"/>
      <c r="FG450" s="28"/>
      <c r="FH450" s="28"/>
      <c r="FI450" s="28"/>
      <c r="FJ450" s="28"/>
      <c r="FK450" s="28"/>
      <c r="FL450" s="28"/>
      <c r="FM450" s="28"/>
      <c r="FN450" s="28"/>
      <c r="FO450" s="28"/>
      <c r="FP450" s="28"/>
      <c r="FQ450" s="28"/>
      <c r="FR450" s="28"/>
      <c r="FS450" s="28"/>
      <c r="FT450" s="28"/>
      <c r="FU450" s="28"/>
      <c r="FV450" s="28"/>
      <c r="FW450" s="28"/>
      <c r="FX450" s="28"/>
      <c r="FY450" s="28"/>
      <c r="FZ450" s="28"/>
      <c r="GA450" s="28"/>
      <c r="GB450" s="28"/>
      <c r="GC450" s="28"/>
      <c r="GD450" s="28"/>
      <c r="GE450" s="28"/>
      <c r="GF450" s="28"/>
      <c r="GG450" s="28"/>
      <c r="GH450" s="28"/>
      <c r="GI450" s="28"/>
      <c r="GJ450" s="28"/>
      <c r="GK450" s="28"/>
      <c r="GL450" s="28"/>
      <c r="GM450" s="28"/>
      <c r="GN450" s="28"/>
      <c r="GO450" s="28"/>
      <c r="GP450" s="28"/>
      <c r="GQ450" s="28"/>
      <c r="GR450" s="28"/>
      <c r="GS450" s="28"/>
      <c r="GT450" s="28"/>
      <c r="GU450" s="28"/>
      <c r="GV450" s="28"/>
      <c r="GW450" s="28"/>
      <c r="GX450" s="28"/>
      <c r="GY450" s="28"/>
      <c r="GZ450" s="28"/>
      <c r="HA450" s="28"/>
      <c r="HB450" s="28"/>
      <c r="HC450" s="28"/>
      <c r="HD450" s="28"/>
      <c r="HE450" s="28"/>
      <c r="HF450" s="28"/>
      <c r="HG450" s="28"/>
      <c r="HH450" s="28"/>
      <c r="HI450" s="28"/>
      <c r="HJ450" s="28"/>
      <c r="HK450" s="28"/>
      <c r="HL450" s="28"/>
      <c r="HM450" s="28"/>
      <c r="HN450" s="28"/>
      <c r="HO450" s="28"/>
      <c r="HP450" s="28"/>
      <c r="HQ450" s="28"/>
      <c r="HR450" s="28"/>
      <c r="HS450" s="28"/>
      <c r="HT450" s="28"/>
      <c r="HU450" s="28"/>
      <c r="HV450" s="28"/>
      <c r="HW450" s="28"/>
      <c r="HX450" s="28"/>
      <c r="HY450" s="28"/>
      <c r="HZ450" s="28"/>
      <c r="IA450" s="28"/>
      <c r="IB450" s="28"/>
      <c r="IC450" s="28"/>
      <c r="ID450" s="28"/>
      <c r="IE450" s="28"/>
      <c r="IF450" s="28"/>
      <c r="IG450" s="28"/>
      <c r="IH450" s="28"/>
      <c r="II450" s="28"/>
      <c r="IJ450" s="28"/>
      <c r="IK450" s="28"/>
      <c r="IL450" s="28"/>
      <c r="IM450" s="28"/>
      <c r="IN450" s="28"/>
      <c r="IO450" s="28"/>
      <c r="IP450" s="28"/>
      <c r="IQ450" s="28"/>
      <c r="IR450" s="28"/>
      <c r="IS450" s="28"/>
      <c r="IT450" s="28"/>
      <c r="IU450" s="28"/>
      <c r="IV450" s="28"/>
      <c r="IW450" s="28"/>
    </row>
    <row r="451" customFormat="false" ht="15" hidden="false" customHeight="false" outlineLevel="0" collapsed="false">
      <c r="A451" s="28"/>
      <c r="B451" s="188"/>
      <c r="C451" s="183" t="s">
        <v>250</v>
      </c>
      <c r="D451" s="134" t="n">
        <f aca="false">IF(+D368&gt;65000,+(+(D368-65000)*0.02)+(65000*0.09),+D368*0.09)</f>
        <v>0</v>
      </c>
      <c r="E451" s="134" t="n">
        <f aca="false">IF(+E368&gt;65000,+(+(E368-65000)*0.02)+(65000*0.09),+E368*0.09)</f>
        <v>0</v>
      </c>
      <c r="F451" s="28" t="n">
        <f aca="false">ROUND(IF(+F410&gt;76200,+F368*0.02,+F368*0.09),0)</f>
        <v>1500</v>
      </c>
      <c r="G451" s="28" t="n">
        <f aca="false">ROUND(IF(+G410&gt;76200,+G368*0.02,+G368*0.09),0)</f>
        <v>1500</v>
      </c>
      <c r="H451" s="28" t="n">
        <f aca="false">ROUND(IF(+H410&gt;76200,+H368*0.02,+H368*0.09),0)</f>
        <v>1500</v>
      </c>
      <c r="I451" s="28" t="n">
        <f aca="false">ROUND(IF(+I410&gt;76200,+I368*0.02,+I368*0.09),0)</f>
        <v>1500</v>
      </c>
      <c r="J451" s="28" t="n">
        <f aca="false">ROUND(IF(+J410&gt;76200,+J368*0.02,+J368*0.09),0)</f>
        <v>348</v>
      </c>
      <c r="K451" s="28" t="n">
        <f aca="false">ROUND(IF(+K410&gt;76200,+K368*0.02,+K368*0.09),0)</f>
        <v>348</v>
      </c>
      <c r="L451" s="28" t="n">
        <f aca="false">ROUND(IF(+L410&gt;76200,+L368*0.02,+L368*0.09),0)</f>
        <v>348</v>
      </c>
      <c r="M451" s="28" t="n">
        <f aca="false">ROUND(IF(+M410&gt;76200,+M368*0.02,+M368*0.09),0)</f>
        <v>348</v>
      </c>
      <c r="N451" s="28" t="n">
        <f aca="false">ROUND(IF(+N410&gt;76200,+N368*0.02,+N368*0.09),0)</f>
        <v>348</v>
      </c>
      <c r="O451" s="28" t="n">
        <f aca="false">ROUND(IF(+O410&gt;76200,+O368*0.02,+O368*0.09),0)</f>
        <v>348</v>
      </c>
      <c r="P451" s="28" t="n">
        <f aca="false">ROUND(IF(+P410&gt;76200,+P368*0.02,+P368*0.09),0)</f>
        <v>348</v>
      </c>
      <c r="Q451" s="28" t="n">
        <f aca="false">ROUND(IF(+Q410&gt;76200,+Q368*0.02,+Q368*0.09),0)</f>
        <v>348</v>
      </c>
      <c r="R451" s="135" t="n">
        <f aca="false">SUM(F451:Q451)</f>
        <v>8784</v>
      </c>
      <c r="S451" s="135" t="n">
        <f aca="false">ROUND(IF(+S368&gt;78000,+(+(S368-78000)*0.02)+(78000*0.09),+S368*0.09),0)</f>
        <v>9738</v>
      </c>
      <c r="T451" s="135" t="n">
        <f aca="false">ROUND(IF(+T368&gt;81000,+(+(T368-81000)*0.02)+(81000*0.09),+T368*0.09),0)</f>
        <v>10119</v>
      </c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  <c r="BL451" s="28"/>
      <c r="BM451" s="28"/>
      <c r="BN451" s="28"/>
      <c r="BO451" s="28"/>
      <c r="BP451" s="28"/>
      <c r="BQ451" s="28"/>
      <c r="BR451" s="28"/>
      <c r="BS451" s="28"/>
      <c r="BT451" s="28"/>
      <c r="BU451" s="28"/>
      <c r="BV451" s="28"/>
      <c r="BW451" s="28"/>
      <c r="BX451" s="28"/>
      <c r="BY451" s="28"/>
      <c r="BZ451" s="28"/>
      <c r="CA451" s="28"/>
      <c r="CB451" s="28"/>
      <c r="CC451" s="28"/>
      <c r="CD451" s="28"/>
      <c r="CE451" s="28"/>
      <c r="CF451" s="28"/>
      <c r="CG451" s="28"/>
      <c r="CH451" s="28"/>
      <c r="CI451" s="28"/>
      <c r="CJ451" s="28"/>
      <c r="CK451" s="28"/>
      <c r="CL451" s="28"/>
      <c r="CM451" s="28"/>
      <c r="CN451" s="28"/>
      <c r="CO451" s="28"/>
      <c r="CP451" s="28"/>
      <c r="CQ451" s="28"/>
      <c r="CR451" s="28"/>
      <c r="CS451" s="28"/>
      <c r="CT451" s="28"/>
      <c r="CU451" s="28"/>
      <c r="CV451" s="28"/>
      <c r="CW451" s="28"/>
      <c r="CX451" s="28"/>
      <c r="CY451" s="28"/>
      <c r="CZ451" s="28"/>
      <c r="DA451" s="28"/>
      <c r="DB451" s="28"/>
      <c r="DC451" s="28"/>
      <c r="DD451" s="28"/>
      <c r="DE451" s="28"/>
      <c r="DF451" s="28"/>
      <c r="DG451" s="28"/>
      <c r="DH451" s="28"/>
      <c r="DI451" s="28"/>
      <c r="DJ451" s="28"/>
      <c r="DK451" s="28"/>
      <c r="DL451" s="28"/>
      <c r="DM451" s="28"/>
      <c r="DN451" s="28"/>
      <c r="DO451" s="28"/>
      <c r="DP451" s="28"/>
      <c r="DQ451" s="28"/>
      <c r="DR451" s="28"/>
      <c r="DS451" s="28"/>
      <c r="DT451" s="28"/>
      <c r="DU451" s="28"/>
      <c r="DV451" s="28"/>
      <c r="DW451" s="28"/>
      <c r="DX451" s="28"/>
      <c r="DY451" s="28"/>
      <c r="DZ451" s="28"/>
      <c r="EA451" s="28"/>
      <c r="EB451" s="28"/>
      <c r="EC451" s="28"/>
      <c r="ED451" s="28"/>
      <c r="EE451" s="28"/>
      <c r="EF451" s="28"/>
      <c r="EG451" s="28"/>
      <c r="EH451" s="28"/>
      <c r="EI451" s="28"/>
      <c r="EJ451" s="28"/>
      <c r="EK451" s="28"/>
      <c r="EL451" s="28"/>
      <c r="EM451" s="28"/>
      <c r="EN451" s="28"/>
      <c r="EO451" s="28"/>
      <c r="EP451" s="28"/>
      <c r="EQ451" s="28"/>
      <c r="ER451" s="28"/>
      <c r="ES451" s="28"/>
      <c r="ET451" s="28"/>
      <c r="EU451" s="28"/>
      <c r="EV451" s="28"/>
      <c r="EW451" s="28"/>
      <c r="EX451" s="28"/>
      <c r="EY451" s="28"/>
      <c r="EZ451" s="28"/>
      <c r="FA451" s="28"/>
      <c r="FB451" s="28"/>
      <c r="FC451" s="28"/>
      <c r="FD451" s="28"/>
      <c r="FE451" s="28"/>
      <c r="FF451" s="28"/>
      <c r="FG451" s="28"/>
      <c r="FH451" s="28"/>
      <c r="FI451" s="28"/>
      <c r="FJ451" s="28"/>
      <c r="FK451" s="28"/>
      <c r="FL451" s="28"/>
      <c r="FM451" s="28"/>
      <c r="FN451" s="28"/>
      <c r="FO451" s="28"/>
      <c r="FP451" s="28"/>
      <c r="FQ451" s="28"/>
      <c r="FR451" s="28"/>
      <c r="FS451" s="28"/>
      <c r="FT451" s="28"/>
      <c r="FU451" s="28"/>
      <c r="FV451" s="28"/>
      <c r="FW451" s="28"/>
      <c r="FX451" s="28"/>
      <c r="FY451" s="28"/>
      <c r="FZ451" s="28"/>
      <c r="GA451" s="28"/>
      <c r="GB451" s="28"/>
      <c r="GC451" s="28"/>
      <c r="GD451" s="28"/>
      <c r="GE451" s="28"/>
      <c r="GF451" s="28"/>
      <c r="GG451" s="28"/>
      <c r="GH451" s="28"/>
      <c r="GI451" s="28"/>
      <c r="GJ451" s="28"/>
      <c r="GK451" s="28"/>
      <c r="GL451" s="28"/>
      <c r="GM451" s="28"/>
      <c r="GN451" s="28"/>
      <c r="GO451" s="28"/>
      <c r="GP451" s="28"/>
      <c r="GQ451" s="28"/>
      <c r="GR451" s="28"/>
      <c r="GS451" s="28"/>
      <c r="GT451" s="28"/>
      <c r="GU451" s="28"/>
      <c r="GV451" s="28"/>
      <c r="GW451" s="28"/>
      <c r="GX451" s="28"/>
      <c r="GY451" s="28"/>
      <c r="GZ451" s="28"/>
      <c r="HA451" s="28"/>
      <c r="HB451" s="28"/>
      <c r="HC451" s="28"/>
      <c r="HD451" s="28"/>
      <c r="HE451" s="28"/>
      <c r="HF451" s="28"/>
      <c r="HG451" s="28"/>
      <c r="HH451" s="28"/>
      <c r="HI451" s="28"/>
      <c r="HJ451" s="28"/>
      <c r="HK451" s="28"/>
      <c r="HL451" s="28"/>
      <c r="HM451" s="28"/>
      <c r="HN451" s="28"/>
      <c r="HO451" s="28"/>
      <c r="HP451" s="28"/>
      <c r="HQ451" s="28"/>
      <c r="HR451" s="28"/>
      <c r="HS451" s="28"/>
      <c r="HT451" s="28"/>
      <c r="HU451" s="28"/>
      <c r="HV451" s="28"/>
      <c r="HW451" s="28"/>
      <c r="HX451" s="28"/>
      <c r="HY451" s="28"/>
      <c r="HZ451" s="28"/>
      <c r="IA451" s="28"/>
      <c r="IB451" s="28"/>
      <c r="IC451" s="28"/>
      <c r="ID451" s="28"/>
      <c r="IE451" s="28"/>
      <c r="IF451" s="28"/>
      <c r="IG451" s="28"/>
      <c r="IH451" s="28"/>
      <c r="II451" s="28"/>
      <c r="IJ451" s="28"/>
      <c r="IK451" s="28"/>
      <c r="IL451" s="28"/>
      <c r="IM451" s="28"/>
      <c r="IN451" s="28"/>
      <c r="IO451" s="28"/>
      <c r="IP451" s="28"/>
      <c r="IQ451" s="28"/>
      <c r="IR451" s="28"/>
      <c r="IS451" s="28"/>
      <c r="IT451" s="28"/>
      <c r="IU451" s="28"/>
      <c r="IV451" s="28"/>
      <c r="IW451" s="28"/>
    </row>
    <row r="452" customFormat="false" ht="15" hidden="false" customHeight="false" outlineLevel="0" collapsed="false">
      <c r="A452" s="28"/>
      <c r="B452" s="188"/>
      <c r="C452" s="183" t="s">
        <v>251</v>
      </c>
      <c r="D452" s="134" t="n">
        <f aca="false">IF(+D369&gt;65000,+(+(D369-65000)*0.02)+(65000*0.09),+D369*0.09)</f>
        <v>0</v>
      </c>
      <c r="E452" s="134" t="n">
        <f aca="false">IF(+E369&gt;65000,+(+(E369-65000)*0.02)+(65000*0.09),+E369*0.09)</f>
        <v>0</v>
      </c>
      <c r="F452" s="28" t="n">
        <f aca="false">ROUND(IF(+F411&gt;76200,+F369*0.02,+F369*0.09),0)</f>
        <v>1052</v>
      </c>
      <c r="G452" s="28" t="n">
        <f aca="false">ROUND(IF(+G411&gt;76200,+G369*0.02,+G369*0.09),0)</f>
        <v>1052</v>
      </c>
      <c r="H452" s="28" t="n">
        <f aca="false">ROUND(IF(+H411&gt;76200,+H369*0.02,+H369*0.09),0)</f>
        <v>1052</v>
      </c>
      <c r="I452" s="28" t="n">
        <f aca="false">ROUND(IF(+I411&gt;76200,+I369*0.02,+I369*0.09),0)</f>
        <v>1052</v>
      </c>
      <c r="J452" s="28" t="n">
        <f aca="false">ROUND(IF(+J411&gt;76200,+J369*0.02,+J369*0.09),0)</f>
        <v>1096</v>
      </c>
      <c r="K452" s="28" t="n">
        <f aca="false">ROUND(IF(+K411&gt;76200,+K369*0.02,+K369*0.09),0)</f>
        <v>1096</v>
      </c>
      <c r="L452" s="28" t="n">
        <f aca="false">ROUND(IF(+L411&gt;76200,+L369*0.02,+L369*0.09),0)</f>
        <v>244</v>
      </c>
      <c r="M452" s="28" t="n">
        <f aca="false">ROUND(IF(+M411&gt;76200,+M369*0.02,+M369*0.09),0)</f>
        <v>244</v>
      </c>
      <c r="N452" s="28" t="n">
        <f aca="false">ROUND(IF(+N411&gt;76200,+N369*0.02,+N369*0.09),0)</f>
        <v>244</v>
      </c>
      <c r="O452" s="28" t="n">
        <f aca="false">ROUND(IF(+O411&gt;76200,+O369*0.02,+O369*0.09),0)</f>
        <v>244</v>
      </c>
      <c r="P452" s="28" t="n">
        <f aca="false">ROUND(IF(+P411&gt;76200,+P369*0.02,+P369*0.09),0)</f>
        <v>244</v>
      </c>
      <c r="Q452" s="28" t="n">
        <f aca="false">ROUND(IF(+Q411&gt;76200,+Q369*0.02,+Q369*0.09),0)</f>
        <v>244</v>
      </c>
      <c r="R452" s="135" t="n">
        <f aca="false">SUM(F452:Q452)</f>
        <v>7864</v>
      </c>
      <c r="S452" s="135" t="n">
        <f aca="false">ROUND(IF(+S369&gt;78000,+(+(S369-78000)*0.02)+(78000*0.09),+S369*0.09),0)</f>
        <v>8459</v>
      </c>
      <c r="T452" s="135" t="n">
        <f aca="false">ROUND(IF(+T369&gt;81000,+(+(T369-81000)*0.02)+(81000*0.09),+T369*0.09),0)</f>
        <v>8789</v>
      </c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  <c r="BL452" s="28"/>
      <c r="BM452" s="28"/>
      <c r="BN452" s="28"/>
      <c r="BO452" s="28"/>
      <c r="BP452" s="28"/>
      <c r="BQ452" s="28"/>
      <c r="BR452" s="28"/>
      <c r="BS452" s="28"/>
      <c r="BT452" s="28"/>
      <c r="BU452" s="28"/>
      <c r="BV452" s="28"/>
      <c r="BW452" s="28"/>
      <c r="BX452" s="28"/>
      <c r="BY452" s="28"/>
      <c r="BZ452" s="28"/>
      <c r="CA452" s="28"/>
      <c r="CB452" s="28"/>
      <c r="CC452" s="28"/>
      <c r="CD452" s="28"/>
      <c r="CE452" s="28"/>
      <c r="CF452" s="28"/>
      <c r="CG452" s="28"/>
      <c r="CH452" s="28"/>
      <c r="CI452" s="28"/>
      <c r="CJ452" s="28"/>
      <c r="CK452" s="28"/>
      <c r="CL452" s="28"/>
      <c r="CM452" s="28"/>
      <c r="CN452" s="28"/>
      <c r="CO452" s="28"/>
      <c r="CP452" s="28"/>
      <c r="CQ452" s="28"/>
      <c r="CR452" s="28"/>
      <c r="CS452" s="28"/>
      <c r="CT452" s="28"/>
      <c r="CU452" s="28"/>
      <c r="CV452" s="28"/>
      <c r="CW452" s="28"/>
      <c r="CX452" s="28"/>
      <c r="CY452" s="28"/>
      <c r="CZ452" s="28"/>
      <c r="DA452" s="28"/>
      <c r="DB452" s="28"/>
      <c r="DC452" s="28"/>
      <c r="DD452" s="28"/>
      <c r="DE452" s="28"/>
      <c r="DF452" s="28"/>
      <c r="DG452" s="28"/>
      <c r="DH452" s="28"/>
      <c r="DI452" s="28"/>
      <c r="DJ452" s="28"/>
      <c r="DK452" s="28"/>
      <c r="DL452" s="28"/>
      <c r="DM452" s="28"/>
      <c r="DN452" s="28"/>
      <c r="DO452" s="28"/>
      <c r="DP452" s="28"/>
      <c r="DQ452" s="28"/>
      <c r="DR452" s="28"/>
      <c r="DS452" s="28"/>
      <c r="DT452" s="28"/>
      <c r="DU452" s="28"/>
      <c r="DV452" s="28"/>
      <c r="DW452" s="28"/>
      <c r="DX452" s="28"/>
      <c r="DY452" s="28"/>
      <c r="DZ452" s="28"/>
      <c r="EA452" s="28"/>
      <c r="EB452" s="28"/>
      <c r="EC452" s="28"/>
      <c r="ED452" s="28"/>
      <c r="EE452" s="28"/>
      <c r="EF452" s="28"/>
      <c r="EG452" s="28"/>
      <c r="EH452" s="28"/>
      <c r="EI452" s="28"/>
      <c r="EJ452" s="28"/>
      <c r="EK452" s="28"/>
      <c r="EL452" s="28"/>
      <c r="EM452" s="28"/>
      <c r="EN452" s="28"/>
      <c r="EO452" s="28"/>
      <c r="EP452" s="28"/>
      <c r="EQ452" s="28"/>
      <c r="ER452" s="28"/>
      <c r="ES452" s="28"/>
      <c r="ET452" s="28"/>
      <c r="EU452" s="28"/>
      <c r="EV452" s="28"/>
      <c r="EW452" s="28"/>
      <c r="EX452" s="28"/>
      <c r="EY452" s="28"/>
      <c r="EZ452" s="28"/>
      <c r="FA452" s="28"/>
      <c r="FB452" s="28"/>
      <c r="FC452" s="28"/>
      <c r="FD452" s="28"/>
      <c r="FE452" s="28"/>
      <c r="FF452" s="28"/>
      <c r="FG452" s="28"/>
      <c r="FH452" s="28"/>
      <c r="FI452" s="28"/>
      <c r="FJ452" s="28"/>
      <c r="FK452" s="28"/>
      <c r="FL452" s="28"/>
      <c r="FM452" s="28"/>
      <c r="FN452" s="28"/>
      <c r="FO452" s="28"/>
      <c r="FP452" s="28"/>
      <c r="FQ452" s="28"/>
      <c r="FR452" s="28"/>
      <c r="FS452" s="28"/>
      <c r="FT452" s="28"/>
      <c r="FU452" s="28"/>
      <c r="FV452" s="28"/>
      <c r="FW452" s="28"/>
      <c r="FX452" s="28"/>
      <c r="FY452" s="28"/>
      <c r="FZ452" s="28"/>
      <c r="GA452" s="28"/>
      <c r="GB452" s="28"/>
      <c r="GC452" s="28"/>
      <c r="GD452" s="28"/>
      <c r="GE452" s="28"/>
      <c r="GF452" s="28"/>
      <c r="GG452" s="28"/>
      <c r="GH452" s="28"/>
      <c r="GI452" s="28"/>
      <c r="GJ452" s="28"/>
      <c r="GK452" s="28"/>
      <c r="GL452" s="28"/>
      <c r="GM452" s="28"/>
      <c r="GN452" s="28"/>
      <c r="GO452" s="28"/>
      <c r="GP452" s="28"/>
      <c r="GQ452" s="28"/>
      <c r="GR452" s="28"/>
      <c r="GS452" s="28"/>
      <c r="GT452" s="28"/>
      <c r="GU452" s="28"/>
      <c r="GV452" s="28"/>
      <c r="GW452" s="28"/>
      <c r="GX452" s="28"/>
      <c r="GY452" s="28"/>
      <c r="GZ452" s="28"/>
      <c r="HA452" s="28"/>
      <c r="HB452" s="28"/>
      <c r="HC452" s="28"/>
      <c r="HD452" s="28"/>
      <c r="HE452" s="28"/>
      <c r="HF452" s="28"/>
      <c r="HG452" s="28"/>
      <c r="HH452" s="28"/>
      <c r="HI452" s="28"/>
      <c r="HJ452" s="28"/>
      <c r="HK452" s="28"/>
      <c r="HL452" s="28"/>
      <c r="HM452" s="28"/>
      <c r="HN452" s="28"/>
      <c r="HO452" s="28"/>
      <c r="HP452" s="28"/>
      <c r="HQ452" s="28"/>
      <c r="HR452" s="28"/>
      <c r="HS452" s="28"/>
      <c r="HT452" s="28"/>
      <c r="HU452" s="28"/>
      <c r="HV452" s="28"/>
      <c r="HW452" s="28"/>
      <c r="HX452" s="28"/>
      <c r="HY452" s="28"/>
      <c r="HZ452" s="28"/>
      <c r="IA452" s="28"/>
      <c r="IB452" s="28"/>
      <c r="IC452" s="28"/>
      <c r="ID452" s="28"/>
      <c r="IE452" s="28"/>
      <c r="IF452" s="28"/>
      <c r="IG452" s="28"/>
      <c r="IH452" s="28"/>
      <c r="II452" s="28"/>
      <c r="IJ452" s="28"/>
      <c r="IK452" s="28"/>
      <c r="IL452" s="28"/>
      <c r="IM452" s="28"/>
      <c r="IN452" s="28"/>
      <c r="IO452" s="28"/>
      <c r="IP452" s="28"/>
      <c r="IQ452" s="28"/>
      <c r="IR452" s="28"/>
      <c r="IS452" s="28"/>
      <c r="IT452" s="28"/>
      <c r="IU452" s="28"/>
      <c r="IV452" s="28"/>
      <c r="IW452" s="28"/>
    </row>
    <row r="453" customFormat="false" ht="15" hidden="false" customHeight="false" outlineLevel="0" collapsed="false">
      <c r="A453" s="28"/>
      <c r="B453" s="188"/>
      <c r="C453" s="183" t="s">
        <v>252</v>
      </c>
      <c r="D453" s="134" t="n">
        <f aca="false">IF(+D370&gt;65000,+(+(D370-65000)*0.02)+(65000*0.09),+D370*0.09)</f>
        <v>0</v>
      </c>
      <c r="E453" s="134" t="n">
        <f aca="false">IF(+E370&gt;65000,+(+(E370-65000)*0.02)+(65000*0.09),+E370*0.09)</f>
        <v>0</v>
      </c>
      <c r="F453" s="28" t="n">
        <f aca="false">ROUND(IF(+F412&gt;76200,+F370*0.02,+F370*0.09),0)</f>
        <v>1052</v>
      </c>
      <c r="G453" s="28" t="n">
        <f aca="false">ROUND(IF(+G412&gt;76200,+G370*0.02,+G370*0.09),0)</f>
        <v>1052</v>
      </c>
      <c r="H453" s="28" t="n">
        <f aca="false">ROUND(IF(+H412&gt;76200,+H370*0.02,+H370*0.09),0)</f>
        <v>1052</v>
      </c>
      <c r="I453" s="28" t="n">
        <f aca="false">ROUND(IF(+I412&gt;76200,+I370*0.02,+I370*0.09),0)</f>
        <v>1052</v>
      </c>
      <c r="J453" s="28" t="n">
        <f aca="false">ROUND(IF(+J412&gt;76200,+J370*0.02,+J370*0.09),0)</f>
        <v>1096</v>
      </c>
      <c r="K453" s="28" t="n">
        <f aca="false">ROUND(IF(+K412&gt;76200,+K370*0.02,+K370*0.09),0)</f>
        <v>1096</v>
      </c>
      <c r="L453" s="28" t="n">
        <f aca="false">ROUND(IF(+L412&gt;76200,+L370*0.02,+L370*0.09),0)</f>
        <v>244</v>
      </c>
      <c r="M453" s="28" t="n">
        <f aca="false">ROUND(IF(+M412&gt;76200,+M370*0.02,+M370*0.09),0)</f>
        <v>244</v>
      </c>
      <c r="N453" s="28" t="n">
        <f aca="false">ROUND(IF(+N412&gt;76200,+N370*0.02,+N370*0.09),0)</f>
        <v>244</v>
      </c>
      <c r="O453" s="28" t="n">
        <f aca="false">ROUND(IF(+O412&gt;76200,+O370*0.02,+O370*0.09),0)</f>
        <v>244</v>
      </c>
      <c r="P453" s="28" t="n">
        <f aca="false">ROUND(IF(+P412&gt;76200,+P370*0.02,+P370*0.09),0)</f>
        <v>244</v>
      </c>
      <c r="Q453" s="28" t="n">
        <f aca="false">ROUND(IF(+Q412&gt;76200,+Q370*0.02,+Q370*0.09),0)</f>
        <v>244</v>
      </c>
      <c r="R453" s="135" t="n">
        <f aca="false">SUM(F453:Q453)</f>
        <v>7864</v>
      </c>
      <c r="S453" s="135" t="n">
        <f aca="false">ROUND(IF(+S370&gt;78000,+(+(S370-78000)*0.02)+(78000*0.09),+S370*0.09),0)</f>
        <v>8459</v>
      </c>
      <c r="T453" s="135" t="n">
        <f aca="false">ROUND(IF(+T370&gt;81000,+(+(T370-81000)*0.02)+(81000*0.09),+T370*0.09),0)</f>
        <v>8789</v>
      </c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  <c r="BL453" s="28"/>
      <c r="BM453" s="28"/>
      <c r="BN453" s="28"/>
      <c r="BO453" s="28"/>
      <c r="BP453" s="28"/>
      <c r="BQ453" s="28"/>
      <c r="BR453" s="28"/>
      <c r="BS453" s="28"/>
      <c r="BT453" s="28"/>
      <c r="BU453" s="28"/>
      <c r="BV453" s="28"/>
      <c r="BW453" s="28"/>
      <c r="BX453" s="28"/>
      <c r="BY453" s="28"/>
      <c r="BZ453" s="28"/>
      <c r="CA453" s="28"/>
      <c r="CB453" s="28"/>
      <c r="CC453" s="28"/>
      <c r="CD453" s="28"/>
      <c r="CE453" s="28"/>
      <c r="CF453" s="28"/>
      <c r="CG453" s="28"/>
      <c r="CH453" s="28"/>
      <c r="CI453" s="28"/>
      <c r="CJ453" s="28"/>
      <c r="CK453" s="28"/>
      <c r="CL453" s="28"/>
      <c r="CM453" s="28"/>
      <c r="CN453" s="28"/>
      <c r="CO453" s="28"/>
      <c r="CP453" s="28"/>
      <c r="CQ453" s="28"/>
      <c r="CR453" s="28"/>
      <c r="CS453" s="28"/>
      <c r="CT453" s="28"/>
      <c r="CU453" s="28"/>
      <c r="CV453" s="28"/>
      <c r="CW453" s="28"/>
      <c r="CX453" s="28"/>
      <c r="CY453" s="28"/>
      <c r="CZ453" s="28"/>
      <c r="DA453" s="28"/>
      <c r="DB453" s="28"/>
      <c r="DC453" s="28"/>
      <c r="DD453" s="28"/>
      <c r="DE453" s="28"/>
      <c r="DF453" s="28"/>
      <c r="DG453" s="28"/>
      <c r="DH453" s="28"/>
      <c r="DI453" s="28"/>
      <c r="DJ453" s="28"/>
      <c r="DK453" s="28"/>
      <c r="DL453" s="28"/>
      <c r="DM453" s="28"/>
      <c r="DN453" s="28"/>
      <c r="DO453" s="28"/>
      <c r="DP453" s="28"/>
      <c r="DQ453" s="28"/>
      <c r="DR453" s="28"/>
      <c r="DS453" s="28"/>
      <c r="DT453" s="28"/>
      <c r="DU453" s="28"/>
      <c r="DV453" s="28"/>
      <c r="DW453" s="28"/>
      <c r="DX453" s="28"/>
      <c r="DY453" s="28"/>
      <c r="DZ453" s="28"/>
      <c r="EA453" s="28"/>
      <c r="EB453" s="28"/>
      <c r="EC453" s="28"/>
      <c r="ED453" s="28"/>
      <c r="EE453" s="28"/>
      <c r="EF453" s="28"/>
      <c r="EG453" s="28"/>
      <c r="EH453" s="28"/>
      <c r="EI453" s="28"/>
      <c r="EJ453" s="28"/>
      <c r="EK453" s="28"/>
      <c r="EL453" s="28"/>
      <c r="EM453" s="28"/>
      <c r="EN453" s="28"/>
      <c r="EO453" s="28"/>
      <c r="EP453" s="28"/>
      <c r="EQ453" s="28"/>
      <c r="ER453" s="28"/>
      <c r="ES453" s="28"/>
      <c r="ET453" s="28"/>
      <c r="EU453" s="28"/>
      <c r="EV453" s="28"/>
      <c r="EW453" s="28"/>
      <c r="EX453" s="28"/>
      <c r="EY453" s="28"/>
      <c r="EZ453" s="28"/>
      <c r="FA453" s="28"/>
      <c r="FB453" s="28"/>
      <c r="FC453" s="28"/>
      <c r="FD453" s="28"/>
      <c r="FE453" s="28"/>
      <c r="FF453" s="28"/>
      <c r="FG453" s="28"/>
      <c r="FH453" s="28"/>
      <c r="FI453" s="28"/>
      <c r="FJ453" s="28"/>
      <c r="FK453" s="28"/>
      <c r="FL453" s="28"/>
      <c r="FM453" s="28"/>
      <c r="FN453" s="28"/>
      <c r="FO453" s="28"/>
      <c r="FP453" s="28"/>
      <c r="FQ453" s="28"/>
      <c r="FR453" s="28"/>
      <c r="FS453" s="28"/>
      <c r="FT453" s="28"/>
      <c r="FU453" s="28"/>
      <c r="FV453" s="28"/>
      <c r="FW453" s="28"/>
      <c r="FX453" s="28"/>
      <c r="FY453" s="28"/>
      <c r="FZ453" s="28"/>
      <c r="GA453" s="28"/>
      <c r="GB453" s="28"/>
      <c r="GC453" s="28"/>
      <c r="GD453" s="28"/>
      <c r="GE453" s="28"/>
      <c r="GF453" s="28"/>
      <c r="GG453" s="28"/>
      <c r="GH453" s="28"/>
      <c r="GI453" s="28"/>
      <c r="GJ453" s="28"/>
      <c r="GK453" s="28"/>
      <c r="GL453" s="28"/>
      <c r="GM453" s="28"/>
      <c r="GN453" s="28"/>
      <c r="GO453" s="28"/>
      <c r="GP453" s="28"/>
      <c r="GQ453" s="28"/>
      <c r="GR453" s="28"/>
      <c r="GS453" s="28"/>
      <c r="GT453" s="28"/>
      <c r="GU453" s="28"/>
      <c r="GV453" s="28"/>
      <c r="GW453" s="28"/>
      <c r="GX453" s="28"/>
      <c r="GY453" s="28"/>
      <c r="GZ453" s="28"/>
      <c r="HA453" s="28"/>
      <c r="HB453" s="28"/>
      <c r="HC453" s="28"/>
      <c r="HD453" s="28"/>
      <c r="HE453" s="28"/>
      <c r="HF453" s="28"/>
      <c r="HG453" s="28"/>
      <c r="HH453" s="28"/>
      <c r="HI453" s="28"/>
      <c r="HJ453" s="28"/>
      <c r="HK453" s="28"/>
      <c r="HL453" s="28"/>
      <c r="HM453" s="28"/>
      <c r="HN453" s="28"/>
      <c r="HO453" s="28"/>
      <c r="HP453" s="28"/>
      <c r="HQ453" s="28"/>
      <c r="HR453" s="28"/>
      <c r="HS453" s="28"/>
      <c r="HT453" s="28"/>
      <c r="HU453" s="28"/>
      <c r="HV453" s="28"/>
      <c r="HW453" s="28"/>
      <c r="HX453" s="28"/>
      <c r="HY453" s="28"/>
      <c r="HZ453" s="28"/>
      <c r="IA453" s="28"/>
      <c r="IB453" s="28"/>
      <c r="IC453" s="28"/>
      <c r="ID453" s="28"/>
      <c r="IE453" s="28"/>
      <c r="IF453" s="28"/>
      <c r="IG453" s="28"/>
      <c r="IH453" s="28"/>
      <c r="II453" s="28"/>
      <c r="IJ453" s="28"/>
      <c r="IK453" s="28"/>
      <c r="IL453" s="28"/>
      <c r="IM453" s="28"/>
      <c r="IN453" s="28"/>
      <c r="IO453" s="28"/>
      <c r="IP453" s="28"/>
      <c r="IQ453" s="28"/>
      <c r="IR453" s="28"/>
      <c r="IS453" s="28"/>
      <c r="IT453" s="28"/>
      <c r="IU453" s="28"/>
      <c r="IV453" s="28"/>
      <c r="IW453" s="28"/>
    </row>
    <row r="454" customFormat="false" ht="15" hidden="false" customHeight="false" outlineLevel="0" collapsed="false">
      <c r="A454" s="28"/>
      <c r="B454" s="188"/>
      <c r="C454" s="183" t="s">
        <v>253</v>
      </c>
      <c r="D454" s="134" t="n">
        <f aca="false">IF(+D371&gt;65000,+(+(D371-65000)*0.02)+(65000*0.09),+D371*0.09)</f>
        <v>0</v>
      </c>
      <c r="E454" s="134" t="n">
        <f aca="false">IF(+E371&gt;65000,+(+(E371-65000)*0.02)+(65000*0.09),+E371*0.09)</f>
        <v>0</v>
      </c>
      <c r="F454" s="28" t="n">
        <f aca="false">ROUND(IF(+F413&gt;76200,+F371*0.02,+F371*0.09),0)</f>
        <v>835</v>
      </c>
      <c r="G454" s="28" t="n">
        <f aca="false">ROUND(IF(+G413&gt;76200,+G371*0.02,+G371*0.09),0)</f>
        <v>835</v>
      </c>
      <c r="H454" s="28" t="n">
        <f aca="false">ROUND(IF(+H413&gt;76200,+H371*0.02,+H371*0.09),0)</f>
        <v>835</v>
      </c>
      <c r="I454" s="28" t="n">
        <f aca="false">ROUND(IF(+I413&gt;76200,+I371*0.02,+I371*0.09),0)</f>
        <v>835</v>
      </c>
      <c r="J454" s="28" t="n">
        <f aca="false">ROUND(IF(+J413&gt;76200,+J371*0.02,+J371*0.09),0)</f>
        <v>871</v>
      </c>
      <c r="K454" s="28" t="n">
        <f aca="false">ROUND(IF(+K413&gt;76200,+K371*0.02,+K371*0.09),0)</f>
        <v>871</v>
      </c>
      <c r="L454" s="28" t="n">
        <f aca="false">ROUND(IF(+L413&gt;76200,+L371*0.02,+L371*0.09),0)</f>
        <v>871</v>
      </c>
      <c r="M454" s="28" t="n">
        <f aca="false">ROUND(IF(+M413&gt;76200,+M371*0.02,+M371*0.09),0)</f>
        <v>871</v>
      </c>
      <c r="N454" s="28" t="n">
        <f aca="false">ROUND(IF(+N413&gt;76200,+N371*0.02,+N371*0.09),0)</f>
        <v>193</v>
      </c>
      <c r="O454" s="28" t="n">
        <f aca="false">ROUND(IF(+O413&gt;76200,+O371*0.02,+O371*0.09),0)</f>
        <v>193</v>
      </c>
      <c r="P454" s="28" t="n">
        <f aca="false">ROUND(IF(+P413&gt;76200,+P371*0.02,+P371*0.09),0)</f>
        <v>193</v>
      </c>
      <c r="Q454" s="28" t="n">
        <f aca="false">ROUND(IF(+Q413&gt;76200,+Q371*0.02,+Q371*0.09),0)</f>
        <v>193</v>
      </c>
      <c r="R454" s="135" t="n">
        <f aca="false">SUM(F454:Q454)</f>
        <v>7596</v>
      </c>
      <c r="S454" s="135" t="n">
        <f aca="false">ROUND(IF(+S371&gt;78000,+(+(S371-78000)*0.02)+(78000*0.09),+S371*0.09),0)</f>
        <v>7842</v>
      </c>
      <c r="T454" s="135" t="n">
        <f aca="false">ROUND(IF(+T371&gt;81000,+(+(T371-81000)*0.02)+(81000*0.09),+T371*0.09),0)</f>
        <v>8147</v>
      </c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  <c r="BL454" s="28"/>
      <c r="BM454" s="28"/>
      <c r="BN454" s="28"/>
      <c r="BO454" s="28"/>
      <c r="BP454" s="28"/>
      <c r="BQ454" s="28"/>
      <c r="BR454" s="28"/>
      <c r="BS454" s="28"/>
      <c r="BT454" s="28"/>
      <c r="BU454" s="28"/>
      <c r="BV454" s="28"/>
      <c r="BW454" s="28"/>
      <c r="BX454" s="28"/>
      <c r="BY454" s="28"/>
      <c r="BZ454" s="28"/>
      <c r="CA454" s="28"/>
      <c r="CB454" s="28"/>
      <c r="CC454" s="28"/>
      <c r="CD454" s="28"/>
      <c r="CE454" s="28"/>
      <c r="CF454" s="28"/>
      <c r="CG454" s="28"/>
      <c r="CH454" s="28"/>
      <c r="CI454" s="28"/>
      <c r="CJ454" s="28"/>
      <c r="CK454" s="28"/>
      <c r="CL454" s="28"/>
      <c r="CM454" s="28"/>
      <c r="CN454" s="28"/>
      <c r="CO454" s="28"/>
      <c r="CP454" s="28"/>
      <c r="CQ454" s="28"/>
      <c r="CR454" s="28"/>
      <c r="CS454" s="28"/>
      <c r="CT454" s="28"/>
      <c r="CU454" s="28"/>
      <c r="CV454" s="28"/>
      <c r="CW454" s="28"/>
      <c r="CX454" s="28"/>
      <c r="CY454" s="28"/>
      <c r="CZ454" s="28"/>
      <c r="DA454" s="28"/>
      <c r="DB454" s="28"/>
      <c r="DC454" s="28"/>
      <c r="DD454" s="28"/>
      <c r="DE454" s="28"/>
      <c r="DF454" s="28"/>
      <c r="DG454" s="28"/>
      <c r="DH454" s="28"/>
      <c r="DI454" s="28"/>
      <c r="DJ454" s="28"/>
      <c r="DK454" s="28"/>
      <c r="DL454" s="28"/>
      <c r="DM454" s="28"/>
      <c r="DN454" s="28"/>
      <c r="DO454" s="28"/>
      <c r="DP454" s="28"/>
      <c r="DQ454" s="28"/>
      <c r="DR454" s="28"/>
      <c r="DS454" s="28"/>
      <c r="DT454" s="28"/>
      <c r="DU454" s="28"/>
      <c r="DV454" s="28"/>
      <c r="DW454" s="28"/>
      <c r="DX454" s="28"/>
      <c r="DY454" s="28"/>
      <c r="DZ454" s="28"/>
      <c r="EA454" s="28"/>
      <c r="EB454" s="28"/>
      <c r="EC454" s="28"/>
      <c r="ED454" s="28"/>
      <c r="EE454" s="28"/>
      <c r="EF454" s="28"/>
      <c r="EG454" s="28"/>
      <c r="EH454" s="28"/>
      <c r="EI454" s="28"/>
      <c r="EJ454" s="28"/>
      <c r="EK454" s="28"/>
      <c r="EL454" s="28"/>
      <c r="EM454" s="28"/>
      <c r="EN454" s="28"/>
      <c r="EO454" s="28"/>
      <c r="EP454" s="28"/>
      <c r="EQ454" s="28"/>
      <c r="ER454" s="28"/>
      <c r="ES454" s="28"/>
      <c r="ET454" s="28"/>
      <c r="EU454" s="28"/>
      <c r="EV454" s="28"/>
      <c r="EW454" s="28"/>
      <c r="EX454" s="28"/>
      <c r="EY454" s="28"/>
      <c r="EZ454" s="28"/>
      <c r="FA454" s="28"/>
      <c r="FB454" s="28"/>
      <c r="FC454" s="28"/>
      <c r="FD454" s="28"/>
      <c r="FE454" s="28"/>
      <c r="FF454" s="28"/>
      <c r="FG454" s="28"/>
      <c r="FH454" s="28"/>
      <c r="FI454" s="28"/>
      <c r="FJ454" s="28"/>
      <c r="FK454" s="28"/>
      <c r="FL454" s="28"/>
      <c r="FM454" s="28"/>
      <c r="FN454" s="28"/>
      <c r="FO454" s="28"/>
      <c r="FP454" s="28"/>
      <c r="FQ454" s="28"/>
      <c r="FR454" s="28"/>
      <c r="FS454" s="28"/>
      <c r="FT454" s="28"/>
      <c r="FU454" s="28"/>
      <c r="FV454" s="28"/>
      <c r="FW454" s="28"/>
      <c r="FX454" s="28"/>
      <c r="FY454" s="28"/>
      <c r="FZ454" s="28"/>
      <c r="GA454" s="28"/>
      <c r="GB454" s="28"/>
      <c r="GC454" s="28"/>
      <c r="GD454" s="28"/>
      <c r="GE454" s="28"/>
      <c r="GF454" s="28"/>
      <c r="GG454" s="28"/>
      <c r="GH454" s="28"/>
      <c r="GI454" s="28"/>
      <c r="GJ454" s="28"/>
      <c r="GK454" s="28"/>
      <c r="GL454" s="28"/>
      <c r="GM454" s="28"/>
      <c r="GN454" s="28"/>
      <c r="GO454" s="28"/>
      <c r="GP454" s="28"/>
      <c r="GQ454" s="28"/>
      <c r="GR454" s="28"/>
      <c r="GS454" s="28"/>
      <c r="GT454" s="28"/>
      <c r="GU454" s="28"/>
      <c r="GV454" s="28"/>
      <c r="GW454" s="28"/>
      <c r="GX454" s="28"/>
      <c r="GY454" s="28"/>
      <c r="GZ454" s="28"/>
      <c r="HA454" s="28"/>
      <c r="HB454" s="28"/>
      <c r="HC454" s="28"/>
      <c r="HD454" s="28"/>
      <c r="HE454" s="28"/>
      <c r="HF454" s="28"/>
      <c r="HG454" s="28"/>
      <c r="HH454" s="28"/>
      <c r="HI454" s="28"/>
      <c r="HJ454" s="28"/>
      <c r="HK454" s="28"/>
      <c r="HL454" s="28"/>
      <c r="HM454" s="28"/>
      <c r="HN454" s="28"/>
      <c r="HO454" s="28"/>
      <c r="HP454" s="28"/>
      <c r="HQ454" s="28"/>
      <c r="HR454" s="28"/>
      <c r="HS454" s="28"/>
      <c r="HT454" s="28"/>
      <c r="HU454" s="28"/>
      <c r="HV454" s="28"/>
      <c r="HW454" s="28"/>
      <c r="HX454" s="28"/>
      <c r="HY454" s="28"/>
      <c r="HZ454" s="28"/>
      <c r="IA454" s="28"/>
      <c r="IB454" s="28"/>
      <c r="IC454" s="28"/>
      <c r="ID454" s="28"/>
      <c r="IE454" s="28"/>
      <c r="IF454" s="28"/>
      <c r="IG454" s="28"/>
      <c r="IH454" s="28"/>
      <c r="II454" s="28"/>
      <c r="IJ454" s="28"/>
      <c r="IK454" s="28"/>
      <c r="IL454" s="28"/>
      <c r="IM454" s="28"/>
      <c r="IN454" s="28"/>
      <c r="IO454" s="28"/>
      <c r="IP454" s="28"/>
      <c r="IQ454" s="28"/>
      <c r="IR454" s="28"/>
      <c r="IS454" s="28"/>
      <c r="IT454" s="28"/>
      <c r="IU454" s="28"/>
      <c r="IV454" s="28"/>
      <c r="IW454" s="28"/>
    </row>
    <row r="455" customFormat="false" ht="15" hidden="false" customHeight="false" outlineLevel="0" collapsed="false">
      <c r="A455" s="28"/>
      <c r="B455" s="188"/>
      <c r="C455" s="183" t="s">
        <v>254</v>
      </c>
      <c r="D455" s="134" t="n">
        <f aca="false">IF(+D372&gt;65000,+(+(D372-65000)*0.02)+(65000*0.09),+D372*0.09)</f>
        <v>0</v>
      </c>
      <c r="E455" s="134" t="n">
        <f aca="false">IF(+E372&gt;65000,+(+(E372-65000)*0.02)+(65000*0.09),+E372*0.09)</f>
        <v>0</v>
      </c>
      <c r="F455" s="28" t="n">
        <f aca="false">ROUND(IF(+F414&gt;76200,+F372*0.02,+F372*0.09),0)</f>
        <v>835</v>
      </c>
      <c r="G455" s="28" t="n">
        <f aca="false">ROUND(IF(+G414&gt;76200,+G372*0.02,+G372*0.09),0)</f>
        <v>835</v>
      </c>
      <c r="H455" s="28" t="n">
        <f aca="false">ROUND(IF(+H414&gt;76200,+H372*0.02,+H372*0.09),0)</f>
        <v>835</v>
      </c>
      <c r="I455" s="28" t="n">
        <f aca="false">ROUND(IF(+I414&gt;76200,+I372*0.02,+I372*0.09),0)</f>
        <v>835</v>
      </c>
      <c r="J455" s="28" t="n">
        <f aca="false">ROUND(IF(+J414&gt;76200,+J372*0.02,+J372*0.09),0)</f>
        <v>871</v>
      </c>
      <c r="K455" s="28" t="n">
        <f aca="false">ROUND(IF(+K414&gt;76200,+K372*0.02,+K372*0.09),0)</f>
        <v>871</v>
      </c>
      <c r="L455" s="28" t="n">
        <f aca="false">ROUND(IF(+L414&gt;76200,+L372*0.02,+L372*0.09),0)</f>
        <v>871</v>
      </c>
      <c r="M455" s="28" t="n">
        <f aca="false">ROUND(IF(+M414&gt;76200,+M372*0.02,+M372*0.09),0)</f>
        <v>871</v>
      </c>
      <c r="N455" s="28" t="n">
        <f aca="false">ROUND(IF(+N414&gt;76200,+N372*0.02,+N372*0.09),0)</f>
        <v>193</v>
      </c>
      <c r="O455" s="28" t="n">
        <f aca="false">ROUND(IF(+O414&gt;76200,+O372*0.02,+O372*0.09),0)</f>
        <v>193</v>
      </c>
      <c r="P455" s="28" t="n">
        <f aca="false">ROUND(IF(+P414&gt;76200,+P372*0.02,+P372*0.09),0)</f>
        <v>193</v>
      </c>
      <c r="Q455" s="28" t="n">
        <f aca="false">ROUND(IF(+Q414&gt;76200,+Q372*0.02,+Q372*0.09),0)</f>
        <v>193</v>
      </c>
      <c r="R455" s="135" t="n">
        <f aca="false">SUM(F455:Q455)</f>
        <v>7596</v>
      </c>
      <c r="S455" s="135" t="n">
        <f aca="false">ROUND(IF(+S372&gt;78000,+(+(S372-78000)*0.02)+(78000*0.09),+S372*0.09),0)</f>
        <v>7842</v>
      </c>
      <c r="T455" s="135" t="n">
        <f aca="false">ROUND(IF(+T372&gt;81000,+(+(T372-81000)*0.02)+(81000*0.09),+T372*0.09),0)</f>
        <v>8147</v>
      </c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  <c r="BL455" s="28"/>
      <c r="BM455" s="28"/>
      <c r="BN455" s="28"/>
      <c r="BO455" s="28"/>
      <c r="BP455" s="28"/>
      <c r="BQ455" s="28"/>
      <c r="BR455" s="28"/>
      <c r="BS455" s="28"/>
      <c r="BT455" s="28"/>
      <c r="BU455" s="28"/>
      <c r="BV455" s="28"/>
      <c r="BW455" s="28"/>
      <c r="BX455" s="28"/>
      <c r="BY455" s="28"/>
      <c r="BZ455" s="28"/>
      <c r="CA455" s="28"/>
      <c r="CB455" s="28"/>
      <c r="CC455" s="28"/>
      <c r="CD455" s="28"/>
      <c r="CE455" s="28"/>
      <c r="CF455" s="28"/>
      <c r="CG455" s="28"/>
      <c r="CH455" s="28"/>
      <c r="CI455" s="28"/>
      <c r="CJ455" s="28"/>
      <c r="CK455" s="28"/>
      <c r="CL455" s="28"/>
      <c r="CM455" s="28"/>
      <c r="CN455" s="28"/>
      <c r="CO455" s="28"/>
      <c r="CP455" s="28"/>
      <c r="CQ455" s="28"/>
      <c r="CR455" s="28"/>
      <c r="CS455" s="28"/>
      <c r="CT455" s="28"/>
      <c r="CU455" s="28"/>
      <c r="CV455" s="28"/>
      <c r="CW455" s="28"/>
      <c r="CX455" s="28"/>
      <c r="CY455" s="28"/>
      <c r="CZ455" s="28"/>
      <c r="DA455" s="28"/>
      <c r="DB455" s="28"/>
      <c r="DC455" s="28"/>
      <c r="DD455" s="28"/>
      <c r="DE455" s="28"/>
      <c r="DF455" s="28"/>
      <c r="DG455" s="28"/>
      <c r="DH455" s="28"/>
      <c r="DI455" s="28"/>
      <c r="DJ455" s="28"/>
      <c r="DK455" s="28"/>
      <c r="DL455" s="28"/>
      <c r="DM455" s="28"/>
      <c r="DN455" s="28"/>
      <c r="DO455" s="28"/>
      <c r="DP455" s="28"/>
      <c r="DQ455" s="28"/>
      <c r="DR455" s="28"/>
      <c r="DS455" s="28"/>
      <c r="DT455" s="28"/>
      <c r="DU455" s="28"/>
      <c r="DV455" s="28"/>
      <c r="DW455" s="28"/>
      <c r="DX455" s="28"/>
      <c r="DY455" s="28"/>
      <c r="DZ455" s="28"/>
      <c r="EA455" s="28"/>
      <c r="EB455" s="28"/>
      <c r="EC455" s="28"/>
      <c r="ED455" s="28"/>
      <c r="EE455" s="28"/>
      <c r="EF455" s="28"/>
      <c r="EG455" s="28"/>
      <c r="EH455" s="28"/>
      <c r="EI455" s="28"/>
      <c r="EJ455" s="28"/>
      <c r="EK455" s="28"/>
      <c r="EL455" s="28"/>
      <c r="EM455" s="28"/>
      <c r="EN455" s="28"/>
      <c r="EO455" s="28"/>
      <c r="EP455" s="28"/>
      <c r="EQ455" s="28"/>
      <c r="ER455" s="28"/>
      <c r="ES455" s="28"/>
      <c r="ET455" s="28"/>
      <c r="EU455" s="28"/>
      <c r="EV455" s="28"/>
      <c r="EW455" s="28"/>
      <c r="EX455" s="28"/>
      <c r="EY455" s="28"/>
      <c r="EZ455" s="28"/>
      <c r="FA455" s="28"/>
      <c r="FB455" s="28"/>
      <c r="FC455" s="28"/>
      <c r="FD455" s="28"/>
      <c r="FE455" s="28"/>
      <c r="FF455" s="28"/>
      <c r="FG455" s="28"/>
      <c r="FH455" s="28"/>
      <c r="FI455" s="28"/>
      <c r="FJ455" s="28"/>
      <c r="FK455" s="28"/>
      <c r="FL455" s="28"/>
      <c r="FM455" s="28"/>
      <c r="FN455" s="28"/>
      <c r="FO455" s="28"/>
      <c r="FP455" s="28"/>
      <c r="FQ455" s="28"/>
      <c r="FR455" s="28"/>
      <c r="FS455" s="28"/>
      <c r="FT455" s="28"/>
      <c r="FU455" s="28"/>
      <c r="FV455" s="28"/>
      <c r="FW455" s="28"/>
      <c r="FX455" s="28"/>
      <c r="FY455" s="28"/>
      <c r="FZ455" s="28"/>
      <c r="GA455" s="28"/>
      <c r="GB455" s="28"/>
      <c r="GC455" s="28"/>
      <c r="GD455" s="28"/>
      <c r="GE455" s="28"/>
      <c r="GF455" s="28"/>
      <c r="GG455" s="28"/>
      <c r="GH455" s="28"/>
      <c r="GI455" s="28"/>
      <c r="GJ455" s="28"/>
      <c r="GK455" s="28"/>
      <c r="GL455" s="28"/>
      <c r="GM455" s="28"/>
      <c r="GN455" s="28"/>
      <c r="GO455" s="28"/>
      <c r="GP455" s="28"/>
      <c r="GQ455" s="28"/>
      <c r="GR455" s="28"/>
      <c r="GS455" s="28"/>
      <c r="GT455" s="28"/>
      <c r="GU455" s="28"/>
      <c r="GV455" s="28"/>
      <c r="GW455" s="28"/>
      <c r="GX455" s="28"/>
      <c r="GY455" s="28"/>
      <c r="GZ455" s="28"/>
      <c r="HA455" s="28"/>
      <c r="HB455" s="28"/>
      <c r="HC455" s="28"/>
      <c r="HD455" s="28"/>
      <c r="HE455" s="28"/>
      <c r="HF455" s="28"/>
      <c r="HG455" s="28"/>
      <c r="HH455" s="28"/>
      <c r="HI455" s="28"/>
      <c r="HJ455" s="28"/>
      <c r="HK455" s="28"/>
      <c r="HL455" s="28"/>
      <c r="HM455" s="28"/>
      <c r="HN455" s="28"/>
      <c r="HO455" s="28"/>
      <c r="HP455" s="28"/>
      <c r="HQ455" s="28"/>
      <c r="HR455" s="28"/>
      <c r="HS455" s="28"/>
      <c r="HT455" s="28"/>
      <c r="HU455" s="28"/>
      <c r="HV455" s="28"/>
      <c r="HW455" s="28"/>
      <c r="HX455" s="28"/>
      <c r="HY455" s="28"/>
      <c r="HZ455" s="28"/>
      <c r="IA455" s="28"/>
      <c r="IB455" s="28"/>
      <c r="IC455" s="28"/>
      <c r="ID455" s="28"/>
      <c r="IE455" s="28"/>
      <c r="IF455" s="28"/>
      <c r="IG455" s="28"/>
      <c r="IH455" s="28"/>
      <c r="II455" s="28"/>
      <c r="IJ455" s="28"/>
      <c r="IK455" s="28"/>
      <c r="IL455" s="28"/>
      <c r="IM455" s="28"/>
      <c r="IN455" s="28"/>
      <c r="IO455" s="28"/>
      <c r="IP455" s="28"/>
      <c r="IQ455" s="28"/>
      <c r="IR455" s="28"/>
      <c r="IS455" s="28"/>
      <c r="IT455" s="28"/>
      <c r="IU455" s="28"/>
      <c r="IV455" s="28"/>
      <c r="IW455" s="28"/>
    </row>
    <row r="456" customFormat="false" ht="15" hidden="false" customHeight="false" outlineLevel="0" collapsed="false">
      <c r="A456" s="28"/>
      <c r="B456" s="188"/>
      <c r="C456" s="183" t="s">
        <v>255</v>
      </c>
      <c r="D456" s="134" t="n">
        <f aca="false">IF(+D373&gt;65000,+(+(D373-65000)*0.02)+(65000*0.09),+D373*0.09)</f>
        <v>0</v>
      </c>
      <c r="E456" s="134" t="n">
        <f aca="false">IF(+E373&gt;65000,+(+(E373-65000)*0.02)+(65000*0.09),+E373*0.09)</f>
        <v>0</v>
      </c>
      <c r="F456" s="28" t="n">
        <f aca="false">ROUND(IF(+F415&gt;76200,+F373*0.02,+F373*0.09),0)</f>
        <v>835</v>
      </c>
      <c r="G456" s="28" t="n">
        <f aca="false">ROUND(IF(+G415&gt;76200,+G373*0.02,+G373*0.09),0)</f>
        <v>835</v>
      </c>
      <c r="H456" s="28" t="n">
        <f aca="false">ROUND(IF(+H415&gt;76200,+H373*0.02,+H373*0.09),0)</f>
        <v>835</v>
      </c>
      <c r="I456" s="28" t="n">
        <f aca="false">ROUND(IF(+I415&gt;76200,+I373*0.02,+I373*0.09),0)</f>
        <v>835</v>
      </c>
      <c r="J456" s="28" t="n">
        <f aca="false">ROUND(IF(+J415&gt;76200,+J373*0.02,+J373*0.09),0)</f>
        <v>871</v>
      </c>
      <c r="K456" s="28" t="n">
        <f aca="false">ROUND(IF(+K415&gt;76200,+K373*0.02,+K373*0.09),0)</f>
        <v>871</v>
      </c>
      <c r="L456" s="28" t="n">
        <f aca="false">ROUND(IF(+L415&gt;76200,+L373*0.02,+L373*0.09),0)</f>
        <v>871</v>
      </c>
      <c r="M456" s="28" t="n">
        <f aca="false">ROUND(IF(+M415&gt;76200,+M373*0.02,+M373*0.09),0)</f>
        <v>871</v>
      </c>
      <c r="N456" s="28" t="n">
        <f aca="false">ROUND(IF(+N415&gt;76200,+N373*0.02,+N373*0.09),0)</f>
        <v>193</v>
      </c>
      <c r="O456" s="28" t="n">
        <f aca="false">ROUND(IF(+O415&gt;76200,+O373*0.02,+O373*0.09),0)</f>
        <v>193</v>
      </c>
      <c r="P456" s="28" t="n">
        <f aca="false">ROUND(IF(+P415&gt;76200,+P373*0.02,+P373*0.09),0)</f>
        <v>193</v>
      </c>
      <c r="Q456" s="28" t="n">
        <f aca="false">ROUND(IF(+Q415&gt;76200,+Q373*0.02,+Q373*0.09),0)</f>
        <v>193</v>
      </c>
      <c r="R456" s="135" t="n">
        <f aca="false">SUM(F456:Q456)</f>
        <v>7596</v>
      </c>
      <c r="S456" s="135" t="n">
        <f aca="false">ROUND(IF(+S373&gt;78000,+(+(S373-78000)*0.02)+(78000*0.09),+S373*0.09),0)</f>
        <v>7842</v>
      </c>
      <c r="T456" s="135" t="n">
        <f aca="false">ROUND(IF(+T373&gt;81000,+(+(T373-81000)*0.02)+(81000*0.09),+T373*0.09),0)</f>
        <v>8147</v>
      </c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  <c r="BL456" s="28"/>
      <c r="BM456" s="28"/>
      <c r="BN456" s="28"/>
      <c r="BO456" s="28"/>
      <c r="BP456" s="28"/>
      <c r="BQ456" s="28"/>
      <c r="BR456" s="28"/>
      <c r="BS456" s="28"/>
      <c r="BT456" s="28"/>
      <c r="BU456" s="28"/>
      <c r="BV456" s="28"/>
      <c r="BW456" s="28"/>
      <c r="BX456" s="28"/>
      <c r="BY456" s="28"/>
      <c r="BZ456" s="28"/>
      <c r="CA456" s="28"/>
      <c r="CB456" s="28"/>
      <c r="CC456" s="28"/>
      <c r="CD456" s="28"/>
      <c r="CE456" s="28"/>
      <c r="CF456" s="28"/>
      <c r="CG456" s="28"/>
      <c r="CH456" s="28"/>
      <c r="CI456" s="28"/>
      <c r="CJ456" s="28"/>
      <c r="CK456" s="28"/>
      <c r="CL456" s="28"/>
      <c r="CM456" s="28"/>
      <c r="CN456" s="28"/>
      <c r="CO456" s="28"/>
      <c r="CP456" s="28"/>
      <c r="CQ456" s="28"/>
      <c r="CR456" s="28"/>
      <c r="CS456" s="28"/>
      <c r="CT456" s="28"/>
      <c r="CU456" s="28"/>
      <c r="CV456" s="28"/>
      <c r="CW456" s="28"/>
      <c r="CX456" s="28"/>
      <c r="CY456" s="28"/>
      <c r="CZ456" s="28"/>
      <c r="DA456" s="28"/>
      <c r="DB456" s="28"/>
      <c r="DC456" s="28"/>
      <c r="DD456" s="28"/>
      <c r="DE456" s="28"/>
      <c r="DF456" s="28"/>
      <c r="DG456" s="28"/>
      <c r="DH456" s="28"/>
      <c r="DI456" s="28"/>
      <c r="DJ456" s="28"/>
      <c r="DK456" s="28"/>
      <c r="DL456" s="28"/>
      <c r="DM456" s="28"/>
      <c r="DN456" s="28"/>
      <c r="DO456" s="28"/>
      <c r="DP456" s="28"/>
      <c r="DQ456" s="28"/>
      <c r="DR456" s="28"/>
      <c r="DS456" s="28"/>
      <c r="DT456" s="28"/>
      <c r="DU456" s="28"/>
      <c r="DV456" s="28"/>
      <c r="DW456" s="28"/>
      <c r="DX456" s="28"/>
      <c r="DY456" s="28"/>
      <c r="DZ456" s="28"/>
      <c r="EA456" s="28"/>
      <c r="EB456" s="28"/>
      <c r="EC456" s="28"/>
      <c r="ED456" s="28"/>
      <c r="EE456" s="28"/>
      <c r="EF456" s="28"/>
      <c r="EG456" s="28"/>
      <c r="EH456" s="28"/>
      <c r="EI456" s="28"/>
      <c r="EJ456" s="28"/>
      <c r="EK456" s="28"/>
      <c r="EL456" s="28"/>
      <c r="EM456" s="28"/>
      <c r="EN456" s="28"/>
      <c r="EO456" s="28"/>
      <c r="EP456" s="28"/>
      <c r="EQ456" s="28"/>
      <c r="ER456" s="28"/>
      <c r="ES456" s="28"/>
      <c r="ET456" s="28"/>
      <c r="EU456" s="28"/>
      <c r="EV456" s="28"/>
      <c r="EW456" s="28"/>
      <c r="EX456" s="28"/>
      <c r="EY456" s="28"/>
      <c r="EZ456" s="28"/>
      <c r="FA456" s="28"/>
      <c r="FB456" s="28"/>
      <c r="FC456" s="28"/>
      <c r="FD456" s="28"/>
      <c r="FE456" s="28"/>
      <c r="FF456" s="28"/>
      <c r="FG456" s="28"/>
      <c r="FH456" s="28"/>
      <c r="FI456" s="28"/>
      <c r="FJ456" s="28"/>
      <c r="FK456" s="28"/>
      <c r="FL456" s="28"/>
      <c r="FM456" s="28"/>
      <c r="FN456" s="28"/>
      <c r="FO456" s="28"/>
      <c r="FP456" s="28"/>
      <c r="FQ456" s="28"/>
      <c r="FR456" s="28"/>
      <c r="FS456" s="28"/>
      <c r="FT456" s="28"/>
      <c r="FU456" s="28"/>
      <c r="FV456" s="28"/>
      <c r="FW456" s="28"/>
      <c r="FX456" s="28"/>
      <c r="FY456" s="28"/>
      <c r="FZ456" s="28"/>
      <c r="GA456" s="28"/>
      <c r="GB456" s="28"/>
      <c r="GC456" s="28"/>
      <c r="GD456" s="28"/>
      <c r="GE456" s="28"/>
      <c r="GF456" s="28"/>
      <c r="GG456" s="28"/>
      <c r="GH456" s="28"/>
      <c r="GI456" s="28"/>
      <c r="GJ456" s="28"/>
      <c r="GK456" s="28"/>
      <c r="GL456" s="28"/>
      <c r="GM456" s="28"/>
      <c r="GN456" s="28"/>
      <c r="GO456" s="28"/>
      <c r="GP456" s="28"/>
      <c r="GQ456" s="28"/>
      <c r="GR456" s="28"/>
      <c r="GS456" s="28"/>
      <c r="GT456" s="28"/>
      <c r="GU456" s="28"/>
      <c r="GV456" s="28"/>
      <c r="GW456" s="28"/>
      <c r="GX456" s="28"/>
      <c r="GY456" s="28"/>
      <c r="GZ456" s="28"/>
      <c r="HA456" s="28"/>
      <c r="HB456" s="28"/>
      <c r="HC456" s="28"/>
      <c r="HD456" s="28"/>
      <c r="HE456" s="28"/>
      <c r="HF456" s="28"/>
      <c r="HG456" s="28"/>
      <c r="HH456" s="28"/>
      <c r="HI456" s="28"/>
      <c r="HJ456" s="28"/>
      <c r="HK456" s="28"/>
      <c r="HL456" s="28"/>
      <c r="HM456" s="28"/>
      <c r="HN456" s="28"/>
      <c r="HO456" s="28"/>
      <c r="HP456" s="28"/>
      <c r="HQ456" s="28"/>
      <c r="HR456" s="28"/>
      <c r="HS456" s="28"/>
      <c r="HT456" s="28"/>
      <c r="HU456" s="28"/>
      <c r="HV456" s="28"/>
      <c r="HW456" s="28"/>
      <c r="HX456" s="28"/>
      <c r="HY456" s="28"/>
      <c r="HZ456" s="28"/>
      <c r="IA456" s="28"/>
      <c r="IB456" s="28"/>
      <c r="IC456" s="28"/>
      <c r="ID456" s="28"/>
      <c r="IE456" s="28"/>
      <c r="IF456" s="28"/>
      <c r="IG456" s="28"/>
      <c r="IH456" s="28"/>
      <c r="II456" s="28"/>
      <c r="IJ456" s="28"/>
      <c r="IK456" s="28"/>
      <c r="IL456" s="28"/>
      <c r="IM456" s="28"/>
      <c r="IN456" s="28"/>
      <c r="IO456" s="28"/>
      <c r="IP456" s="28"/>
      <c r="IQ456" s="28"/>
      <c r="IR456" s="28"/>
      <c r="IS456" s="28"/>
      <c r="IT456" s="28"/>
      <c r="IU456" s="28"/>
      <c r="IV456" s="28"/>
      <c r="IW456" s="28"/>
    </row>
    <row r="457" customFormat="false" ht="15" hidden="false" customHeight="false" outlineLevel="0" collapsed="false">
      <c r="A457" s="28"/>
      <c r="B457" s="188"/>
      <c r="C457" s="183" t="s">
        <v>256</v>
      </c>
      <c r="D457" s="134" t="n">
        <f aca="false">IF(+D374&gt;65000,+(+(D374-65000)*0.02)+(65000*0.09),+D374*0.09)</f>
        <v>0</v>
      </c>
      <c r="E457" s="134" t="n">
        <f aca="false">IF(+E374&gt;65000,+(+(E374-65000)*0.02)+(65000*0.09),+E374*0.09)</f>
        <v>0</v>
      </c>
      <c r="F457" s="28" t="n">
        <f aca="false">ROUND(IF(+F416&gt;76200,+F374*0.02,+F374*0.09),0)</f>
        <v>835</v>
      </c>
      <c r="G457" s="28" t="n">
        <f aca="false">ROUND(IF(+G416&gt;76200,+G374*0.02,+G374*0.09),0)</f>
        <v>835</v>
      </c>
      <c r="H457" s="28" t="n">
        <f aca="false">ROUND(IF(+H416&gt;76200,+H374*0.02,+H374*0.09),0)</f>
        <v>835</v>
      </c>
      <c r="I457" s="28" t="n">
        <f aca="false">ROUND(IF(+I416&gt;76200,+I374*0.02,+I374*0.09),0)</f>
        <v>835</v>
      </c>
      <c r="J457" s="28" t="n">
        <f aca="false">ROUND(IF(+J416&gt;76200,+J374*0.02,+J374*0.09),0)</f>
        <v>871</v>
      </c>
      <c r="K457" s="28" t="n">
        <f aca="false">ROUND(IF(+K416&gt;76200,+K374*0.02,+K374*0.09),0)</f>
        <v>871</v>
      </c>
      <c r="L457" s="28" t="n">
        <f aca="false">ROUND(IF(+L416&gt;76200,+L374*0.02,+L374*0.09),0)</f>
        <v>871</v>
      </c>
      <c r="M457" s="28" t="n">
        <f aca="false">ROUND(IF(+M416&gt;76200,+M374*0.02,+M374*0.09),0)</f>
        <v>871</v>
      </c>
      <c r="N457" s="28" t="n">
        <f aca="false">ROUND(IF(+N416&gt;76200,+N374*0.02,+N374*0.09),0)</f>
        <v>193</v>
      </c>
      <c r="O457" s="28" t="n">
        <f aca="false">ROUND(IF(+O416&gt;76200,+O374*0.02,+O374*0.09),0)</f>
        <v>193</v>
      </c>
      <c r="P457" s="28" t="n">
        <f aca="false">ROUND(IF(+P416&gt;76200,+P374*0.02,+P374*0.09),0)</f>
        <v>193</v>
      </c>
      <c r="Q457" s="28" t="n">
        <f aca="false">ROUND(IF(+Q416&gt;76200,+Q374*0.02,+Q374*0.09),0)</f>
        <v>193</v>
      </c>
      <c r="R457" s="135" t="n">
        <f aca="false">SUM(F457:Q457)</f>
        <v>7596</v>
      </c>
      <c r="S457" s="135" t="n">
        <f aca="false">ROUND(IF(+S374&gt;78000,+(+(S374-78000)*0.02)+(78000*0.09),+S374*0.09),0)</f>
        <v>7842</v>
      </c>
      <c r="T457" s="135" t="n">
        <f aca="false">ROUND(IF(+T374&gt;81000,+(+(T374-81000)*0.02)+(81000*0.09),+T374*0.09),0)</f>
        <v>8147</v>
      </c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  <c r="BL457" s="28"/>
      <c r="BM457" s="28"/>
      <c r="BN457" s="28"/>
      <c r="BO457" s="28"/>
      <c r="BP457" s="28"/>
      <c r="BQ457" s="28"/>
      <c r="BR457" s="28"/>
      <c r="BS457" s="28"/>
      <c r="BT457" s="28"/>
      <c r="BU457" s="28"/>
      <c r="BV457" s="28"/>
      <c r="BW457" s="28"/>
      <c r="BX457" s="28"/>
      <c r="BY457" s="28"/>
      <c r="BZ457" s="28"/>
      <c r="CA457" s="28"/>
      <c r="CB457" s="28"/>
      <c r="CC457" s="28"/>
      <c r="CD457" s="28"/>
      <c r="CE457" s="28"/>
      <c r="CF457" s="28"/>
      <c r="CG457" s="28"/>
      <c r="CH457" s="28"/>
      <c r="CI457" s="28"/>
      <c r="CJ457" s="28"/>
      <c r="CK457" s="28"/>
      <c r="CL457" s="28"/>
      <c r="CM457" s="28"/>
      <c r="CN457" s="28"/>
      <c r="CO457" s="28"/>
      <c r="CP457" s="28"/>
      <c r="CQ457" s="28"/>
      <c r="CR457" s="28"/>
      <c r="CS457" s="28"/>
      <c r="CT457" s="28"/>
      <c r="CU457" s="28"/>
      <c r="CV457" s="28"/>
      <c r="CW457" s="28"/>
      <c r="CX457" s="28"/>
      <c r="CY457" s="28"/>
      <c r="CZ457" s="28"/>
      <c r="DA457" s="28"/>
      <c r="DB457" s="28"/>
      <c r="DC457" s="28"/>
      <c r="DD457" s="28"/>
      <c r="DE457" s="28"/>
      <c r="DF457" s="28"/>
      <c r="DG457" s="28"/>
      <c r="DH457" s="28"/>
      <c r="DI457" s="28"/>
      <c r="DJ457" s="28"/>
      <c r="DK457" s="28"/>
      <c r="DL457" s="28"/>
      <c r="DM457" s="28"/>
      <c r="DN457" s="28"/>
      <c r="DO457" s="28"/>
      <c r="DP457" s="28"/>
      <c r="DQ457" s="28"/>
      <c r="DR457" s="28"/>
      <c r="DS457" s="28"/>
      <c r="DT457" s="28"/>
      <c r="DU457" s="28"/>
      <c r="DV457" s="28"/>
      <c r="DW457" s="28"/>
      <c r="DX457" s="28"/>
      <c r="DY457" s="28"/>
      <c r="DZ457" s="28"/>
      <c r="EA457" s="28"/>
      <c r="EB457" s="28"/>
      <c r="EC457" s="28"/>
      <c r="ED457" s="28"/>
      <c r="EE457" s="28"/>
      <c r="EF457" s="28"/>
      <c r="EG457" s="28"/>
      <c r="EH457" s="28"/>
      <c r="EI457" s="28"/>
      <c r="EJ457" s="28"/>
      <c r="EK457" s="28"/>
      <c r="EL457" s="28"/>
      <c r="EM457" s="28"/>
      <c r="EN457" s="28"/>
      <c r="EO457" s="28"/>
      <c r="EP457" s="28"/>
      <c r="EQ457" s="28"/>
      <c r="ER457" s="28"/>
      <c r="ES457" s="28"/>
      <c r="ET457" s="28"/>
      <c r="EU457" s="28"/>
      <c r="EV457" s="28"/>
      <c r="EW457" s="28"/>
      <c r="EX457" s="28"/>
      <c r="EY457" s="28"/>
      <c r="EZ457" s="28"/>
      <c r="FA457" s="28"/>
      <c r="FB457" s="28"/>
      <c r="FC457" s="28"/>
      <c r="FD457" s="28"/>
      <c r="FE457" s="28"/>
      <c r="FF457" s="28"/>
      <c r="FG457" s="28"/>
      <c r="FH457" s="28"/>
      <c r="FI457" s="28"/>
      <c r="FJ457" s="28"/>
      <c r="FK457" s="28"/>
      <c r="FL457" s="28"/>
      <c r="FM457" s="28"/>
      <c r="FN457" s="28"/>
      <c r="FO457" s="28"/>
      <c r="FP457" s="28"/>
      <c r="FQ457" s="28"/>
      <c r="FR457" s="28"/>
      <c r="FS457" s="28"/>
      <c r="FT457" s="28"/>
      <c r="FU457" s="28"/>
      <c r="FV457" s="28"/>
      <c r="FW457" s="28"/>
      <c r="FX457" s="28"/>
      <c r="FY457" s="28"/>
      <c r="FZ457" s="28"/>
      <c r="GA457" s="28"/>
      <c r="GB457" s="28"/>
      <c r="GC457" s="28"/>
      <c r="GD457" s="28"/>
      <c r="GE457" s="28"/>
      <c r="GF457" s="28"/>
      <c r="GG457" s="28"/>
      <c r="GH457" s="28"/>
      <c r="GI457" s="28"/>
      <c r="GJ457" s="28"/>
      <c r="GK457" s="28"/>
      <c r="GL457" s="28"/>
      <c r="GM457" s="28"/>
      <c r="GN457" s="28"/>
      <c r="GO457" s="28"/>
      <c r="GP457" s="28"/>
      <c r="GQ457" s="28"/>
      <c r="GR457" s="28"/>
      <c r="GS457" s="28"/>
      <c r="GT457" s="28"/>
      <c r="GU457" s="28"/>
      <c r="GV457" s="28"/>
      <c r="GW457" s="28"/>
      <c r="GX457" s="28"/>
      <c r="GY457" s="28"/>
      <c r="GZ457" s="28"/>
      <c r="HA457" s="28"/>
      <c r="HB457" s="28"/>
      <c r="HC457" s="28"/>
      <c r="HD457" s="28"/>
      <c r="HE457" s="28"/>
      <c r="HF457" s="28"/>
      <c r="HG457" s="28"/>
      <c r="HH457" s="28"/>
      <c r="HI457" s="28"/>
      <c r="HJ457" s="28"/>
      <c r="HK457" s="28"/>
      <c r="HL457" s="28"/>
      <c r="HM457" s="28"/>
      <c r="HN457" s="28"/>
      <c r="HO457" s="28"/>
      <c r="HP457" s="28"/>
      <c r="HQ457" s="28"/>
      <c r="HR457" s="28"/>
      <c r="HS457" s="28"/>
      <c r="HT457" s="28"/>
      <c r="HU457" s="28"/>
      <c r="HV457" s="28"/>
      <c r="HW457" s="28"/>
      <c r="HX457" s="28"/>
      <c r="HY457" s="28"/>
      <c r="HZ457" s="28"/>
      <c r="IA457" s="28"/>
      <c r="IB457" s="28"/>
      <c r="IC457" s="28"/>
      <c r="ID457" s="28"/>
      <c r="IE457" s="28"/>
      <c r="IF457" s="28"/>
      <c r="IG457" s="28"/>
      <c r="IH457" s="28"/>
      <c r="II457" s="28"/>
      <c r="IJ457" s="28"/>
      <c r="IK457" s="28"/>
      <c r="IL457" s="28"/>
      <c r="IM457" s="28"/>
      <c r="IN457" s="28"/>
      <c r="IO457" s="28"/>
      <c r="IP457" s="28"/>
      <c r="IQ457" s="28"/>
      <c r="IR457" s="28"/>
      <c r="IS457" s="28"/>
      <c r="IT457" s="28"/>
      <c r="IU457" s="28"/>
      <c r="IV457" s="28"/>
      <c r="IW457" s="28"/>
    </row>
    <row r="458" customFormat="false" ht="15" hidden="false" customHeight="false" outlineLevel="0" collapsed="false">
      <c r="A458" s="28"/>
      <c r="B458" s="188"/>
      <c r="C458" s="183" t="s">
        <v>257</v>
      </c>
      <c r="D458" s="134" t="n">
        <f aca="false">IF(+D375&gt;65000,+(+(D375-65000)*0.02)+(65000*0.09),+D375*0.09)</f>
        <v>0</v>
      </c>
      <c r="E458" s="134" t="n">
        <f aca="false">IF(+E375&gt;65000,+(+(E375-65000)*0.02)+(65000*0.09),+E375*0.09)</f>
        <v>0</v>
      </c>
      <c r="F458" s="28" t="n">
        <f aca="false">ROUND(IF(+F417&gt;76200,+F375*0.02,+F375*0.09),0)</f>
        <v>835</v>
      </c>
      <c r="G458" s="28" t="n">
        <f aca="false">ROUND(IF(+G417&gt;76200,+G375*0.02,+G375*0.09),0)</f>
        <v>835</v>
      </c>
      <c r="H458" s="28" t="n">
        <f aca="false">ROUND(IF(+H417&gt;76200,+H375*0.02,+H375*0.09),0)</f>
        <v>835</v>
      </c>
      <c r="I458" s="28" t="n">
        <f aca="false">ROUND(IF(+I417&gt;76200,+I375*0.02,+I375*0.09),0)</f>
        <v>835</v>
      </c>
      <c r="J458" s="28" t="n">
        <f aca="false">ROUND(IF(+J417&gt;76200,+J375*0.02,+J375*0.09),0)</f>
        <v>871</v>
      </c>
      <c r="K458" s="28" t="n">
        <f aca="false">ROUND(IF(+K417&gt;76200,+K375*0.02,+K375*0.09),0)</f>
        <v>871</v>
      </c>
      <c r="L458" s="28" t="n">
        <f aca="false">ROUND(IF(+L417&gt;76200,+L375*0.02,+L375*0.09),0)</f>
        <v>871</v>
      </c>
      <c r="M458" s="28" t="n">
        <f aca="false">ROUND(IF(+M417&gt;76200,+M375*0.02,+M375*0.09),0)</f>
        <v>871</v>
      </c>
      <c r="N458" s="28" t="n">
        <f aca="false">ROUND(IF(+N417&gt;76200,+N375*0.02,+N375*0.09),0)</f>
        <v>193</v>
      </c>
      <c r="O458" s="28" t="n">
        <f aca="false">ROUND(IF(+O417&gt;76200,+O375*0.02,+O375*0.09),0)</f>
        <v>193</v>
      </c>
      <c r="P458" s="28" t="n">
        <f aca="false">ROUND(IF(+P417&gt;76200,+P375*0.02,+P375*0.09),0)</f>
        <v>193</v>
      </c>
      <c r="Q458" s="28" t="n">
        <f aca="false">ROUND(IF(+Q417&gt;76200,+Q375*0.02,+Q375*0.09),0)</f>
        <v>193</v>
      </c>
      <c r="R458" s="135" t="n">
        <f aca="false">SUM(F458:Q458)</f>
        <v>7596</v>
      </c>
      <c r="S458" s="135" t="n">
        <f aca="false">ROUND(IF(+S375&gt;78000,+(+(S375-78000)*0.02)+(78000*0.09),+S375*0.09),0)</f>
        <v>7842</v>
      </c>
      <c r="T458" s="135" t="n">
        <f aca="false">ROUND(IF(+T375&gt;81000,+(+(T375-81000)*0.02)+(81000*0.09),+T375*0.09),0)</f>
        <v>8147</v>
      </c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  <c r="BL458" s="28"/>
      <c r="BM458" s="28"/>
      <c r="BN458" s="28"/>
      <c r="BO458" s="28"/>
      <c r="BP458" s="28"/>
      <c r="BQ458" s="28"/>
      <c r="BR458" s="28"/>
      <c r="BS458" s="28"/>
      <c r="BT458" s="28"/>
      <c r="BU458" s="28"/>
      <c r="BV458" s="28"/>
      <c r="BW458" s="28"/>
      <c r="BX458" s="28"/>
      <c r="BY458" s="28"/>
      <c r="BZ458" s="28"/>
      <c r="CA458" s="28"/>
      <c r="CB458" s="28"/>
      <c r="CC458" s="28"/>
      <c r="CD458" s="28"/>
      <c r="CE458" s="28"/>
      <c r="CF458" s="28"/>
      <c r="CG458" s="28"/>
      <c r="CH458" s="28"/>
      <c r="CI458" s="28"/>
      <c r="CJ458" s="28"/>
      <c r="CK458" s="28"/>
      <c r="CL458" s="28"/>
      <c r="CM458" s="28"/>
      <c r="CN458" s="28"/>
      <c r="CO458" s="28"/>
      <c r="CP458" s="28"/>
      <c r="CQ458" s="28"/>
      <c r="CR458" s="28"/>
      <c r="CS458" s="28"/>
      <c r="CT458" s="28"/>
      <c r="CU458" s="28"/>
      <c r="CV458" s="28"/>
      <c r="CW458" s="28"/>
      <c r="CX458" s="28"/>
      <c r="CY458" s="28"/>
      <c r="CZ458" s="28"/>
      <c r="DA458" s="28"/>
      <c r="DB458" s="28"/>
      <c r="DC458" s="28"/>
      <c r="DD458" s="28"/>
      <c r="DE458" s="28"/>
      <c r="DF458" s="28"/>
      <c r="DG458" s="28"/>
      <c r="DH458" s="28"/>
      <c r="DI458" s="28"/>
      <c r="DJ458" s="28"/>
      <c r="DK458" s="28"/>
      <c r="DL458" s="28"/>
      <c r="DM458" s="28"/>
      <c r="DN458" s="28"/>
      <c r="DO458" s="28"/>
      <c r="DP458" s="28"/>
      <c r="DQ458" s="28"/>
      <c r="DR458" s="28"/>
      <c r="DS458" s="28"/>
      <c r="DT458" s="28"/>
      <c r="DU458" s="28"/>
      <c r="DV458" s="28"/>
      <c r="DW458" s="28"/>
      <c r="DX458" s="28"/>
      <c r="DY458" s="28"/>
      <c r="DZ458" s="28"/>
      <c r="EA458" s="28"/>
      <c r="EB458" s="28"/>
      <c r="EC458" s="28"/>
      <c r="ED458" s="28"/>
      <c r="EE458" s="28"/>
      <c r="EF458" s="28"/>
      <c r="EG458" s="28"/>
      <c r="EH458" s="28"/>
      <c r="EI458" s="28"/>
      <c r="EJ458" s="28"/>
      <c r="EK458" s="28"/>
      <c r="EL458" s="28"/>
      <c r="EM458" s="28"/>
      <c r="EN458" s="28"/>
      <c r="EO458" s="28"/>
      <c r="EP458" s="28"/>
      <c r="EQ458" s="28"/>
      <c r="ER458" s="28"/>
      <c r="ES458" s="28"/>
      <c r="ET458" s="28"/>
      <c r="EU458" s="28"/>
      <c r="EV458" s="28"/>
      <c r="EW458" s="28"/>
      <c r="EX458" s="28"/>
      <c r="EY458" s="28"/>
      <c r="EZ458" s="28"/>
      <c r="FA458" s="28"/>
      <c r="FB458" s="28"/>
      <c r="FC458" s="28"/>
      <c r="FD458" s="28"/>
      <c r="FE458" s="28"/>
      <c r="FF458" s="28"/>
      <c r="FG458" s="28"/>
      <c r="FH458" s="28"/>
      <c r="FI458" s="28"/>
      <c r="FJ458" s="28"/>
      <c r="FK458" s="28"/>
      <c r="FL458" s="28"/>
      <c r="FM458" s="28"/>
      <c r="FN458" s="28"/>
      <c r="FO458" s="28"/>
      <c r="FP458" s="28"/>
      <c r="FQ458" s="28"/>
      <c r="FR458" s="28"/>
      <c r="FS458" s="28"/>
      <c r="FT458" s="28"/>
      <c r="FU458" s="28"/>
      <c r="FV458" s="28"/>
      <c r="FW458" s="28"/>
      <c r="FX458" s="28"/>
      <c r="FY458" s="28"/>
      <c r="FZ458" s="28"/>
      <c r="GA458" s="28"/>
      <c r="GB458" s="28"/>
      <c r="GC458" s="28"/>
      <c r="GD458" s="28"/>
      <c r="GE458" s="28"/>
      <c r="GF458" s="28"/>
      <c r="GG458" s="28"/>
      <c r="GH458" s="28"/>
      <c r="GI458" s="28"/>
      <c r="GJ458" s="28"/>
      <c r="GK458" s="28"/>
      <c r="GL458" s="28"/>
      <c r="GM458" s="28"/>
      <c r="GN458" s="28"/>
      <c r="GO458" s="28"/>
      <c r="GP458" s="28"/>
      <c r="GQ458" s="28"/>
      <c r="GR458" s="28"/>
      <c r="GS458" s="28"/>
      <c r="GT458" s="28"/>
      <c r="GU458" s="28"/>
      <c r="GV458" s="28"/>
      <c r="GW458" s="28"/>
      <c r="GX458" s="28"/>
      <c r="GY458" s="28"/>
      <c r="GZ458" s="28"/>
      <c r="HA458" s="28"/>
      <c r="HB458" s="28"/>
      <c r="HC458" s="28"/>
      <c r="HD458" s="28"/>
      <c r="HE458" s="28"/>
      <c r="HF458" s="28"/>
      <c r="HG458" s="28"/>
      <c r="HH458" s="28"/>
      <c r="HI458" s="28"/>
      <c r="HJ458" s="28"/>
      <c r="HK458" s="28"/>
      <c r="HL458" s="28"/>
      <c r="HM458" s="28"/>
      <c r="HN458" s="28"/>
      <c r="HO458" s="28"/>
      <c r="HP458" s="28"/>
      <c r="HQ458" s="28"/>
      <c r="HR458" s="28"/>
      <c r="HS458" s="28"/>
      <c r="HT458" s="28"/>
      <c r="HU458" s="28"/>
      <c r="HV458" s="28"/>
      <c r="HW458" s="28"/>
      <c r="HX458" s="28"/>
      <c r="HY458" s="28"/>
      <c r="HZ458" s="28"/>
      <c r="IA458" s="28"/>
      <c r="IB458" s="28"/>
      <c r="IC458" s="28"/>
      <c r="ID458" s="28"/>
      <c r="IE458" s="28"/>
      <c r="IF458" s="28"/>
      <c r="IG458" s="28"/>
      <c r="IH458" s="28"/>
      <c r="II458" s="28"/>
      <c r="IJ458" s="28"/>
      <c r="IK458" s="28"/>
      <c r="IL458" s="28"/>
      <c r="IM458" s="28"/>
      <c r="IN458" s="28"/>
      <c r="IO458" s="28"/>
      <c r="IP458" s="28"/>
      <c r="IQ458" s="28"/>
      <c r="IR458" s="28"/>
      <c r="IS458" s="28"/>
      <c r="IT458" s="28"/>
      <c r="IU458" s="28"/>
      <c r="IV458" s="28"/>
      <c r="IW458" s="28"/>
    </row>
    <row r="459" customFormat="false" ht="15" hidden="false" customHeight="false" outlineLevel="0" collapsed="false">
      <c r="A459" s="28"/>
      <c r="B459" s="188"/>
      <c r="C459" s="183" t="s">
        <v>258</v>
      </c>
      <c r="D459" s="134" t="n">
        <f aca="false">IF(+D376&gt;65000,+(+(D376-65000)*0.02)+(65000*0.09),+D376*0.09)</f>
        <v>0</v>
      </c>
      <c r="E459" s="134" t="n">
        <f aca="false">IF(+E376&gt;65000,+(+(E376-65000)*0.02)+(65000*0.09),+E376*0.09)</f>
        <v>0</v>
      </c>
      <c r="F459" s="28" t="n">
        <f aca="false">ROUND(IF(+F418&gt;76200,+F376*0.02,+F376*0.09),0)</f>
        <v>835</v>
      </c>
      <c r="G459" s="28" t="n">
        <f aca="false">ROUND(IF(+G418&gt;76200,+G376*0.02,+G376*0.09),0)</f>
        <v>835</v>
      </c>
      <c r="H459" s="28" t="n">
        <f aca="false">ROUND(IF(+H418&gt;76200,+H376*0.02,+H376*0.09),0)</f>
        <v>835</v>
      </c>
      <c r="I459" s="28" t="n">
        <f aca="false">ROUND(IF(+I418&gt;76200,+I376*0.02,+I376*0.09),0)</f>
        <v>835</v>
      </c>
      <c r="J459" s="28" t="n">
        <f aca="false">ROUND(IF(+J418&gt;76200,+J376*0.02,+J376*0.09),0)</f>
        <v>871</v>
      </c>
      <c r="K459" s="28" t="n">
        <f aca="false">ROUND(IF(+K418&gt;76200,+K376*0.02,+K376*0.09),0)</f>
        <v>871</v>
      </c>
      <c r="L459" s="28" t="n">
        <f aca="false">ROUND(IF(+L418&gt;76200,+L376*0.02,+L376*0.09),0)</f>
        <v>871</v>
      </c>
      <c r="M459" s="28" t="n">
        <f aca="false">ROUND(IF(+M418&gt;76200,+M376*0.02,+M376*0.09),0)</f>
        <v>871</v>
      </c>
      <c r="N459" s="28" t="n">
        <f aca="false">ROUND(IF(+N418&gt;76200,+N376*0.02,+N376*0.09),0)</f>
        <v>193</v>
      </c>
      <c r="O459" s="28" t="n">
        <f aca="false">ROUND(IF(+O418&gt;76200,+O376*0.02,+O376*0.09),0)</f>
        <v>193</v>
      </c>
      <c r="P459" s="28" t="n">
        <f aca="false">ROUND(IF(+P418&gt;76200,+P376*0.02,+P376*0.09),0)</f>
        <v>193</v>
      </c>
      <c r="Q459" s="28" t="n">
        <f aca="false">ROUND(IF(+Q418&gt;76200,+Q376*0.02,+Q376*0.09),0)</f>
        <v>193</v>
      </c>
      <c r="R459" s="135" t="n">
        <f aca="false">SUM(F459:Q459)</f>
        <v>7596</v>
      </c>
      <c r="S459" s="135" t="n">
        <f aca="false">ROUND(IF(+S376&gt;78000,+(+(S376-78000)*0.02)+(78000*0.09),+S376*0.09),0)</f>
        <v>7842</v>
      </c>
      <c r="T459" s="135" t="n">
        <f aca="false">ROUND(IF(+T376&gt;81000,+(+(T376-81000)*0.02)+(81000*0.09),+T376*0.09),0)</f>
        <v>8147</v>
      </c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  <c r="BL459" s="28"/>
      <c r="BM459" s="28"/>
      <c r="BN459" s="28"/>
      <c r="BO459" s="28"/>
      <c r="BP459" s="28"/>
      <c r="BQ459" s="28"/>
      <c r="BR459" s="28"/>
      <c r="BS459" s="28"/>
      <c r="BT459" s="28"/>
      <c r="BU459" s="28"/>
      <c r="BV459" s="28"/>
      <c r="BW459" s="28"/>
      <c r="BX459" s="28"/>
      <c r="BY459" s="28"/>
      <c r="BZ459" s="28"/>
      <c r="CA459" s="28"/>
      <c r="CB459" s="28"/>
      <c r="CC459" s="28"/>
      <c r="CD459" s="28"/>
      <c r="CE459" s="28"/>
      <c r="CF459" s="28"/>
      <c r="CG459" s="28"/>
      <c r="CH459" s="28"/>
      <c r="CI459" s="28"/>
      <c r="CJ459" s="28"/>
      <c r="CK459" s="28"/>
      <c r="CL459" s="28"/>
      <c r="CM459" s="28"/>
      <c r="CN459" s="28"/>
      <c r="CO459" s="28"/>
      <c r="CP459" s="28"/>
      <c r="CQ459" s="28"/>
      <c r="CR459" s="28"/>
      <c r="CS459" s="28"/>
      <c r="CT459" s="28"/>
      <c r="CU459" s="28"/>
      <c r="CV459" s="28"/>
      <c r="CW459" s="28"/>
      <c r="CX459" s="28"/>
      <c r="CY459" s="28"/>
      <c r="CZ459" s="28"/>
      <c r="DA459" s="28"/>
      <c r="DB459" s="28"/>
      <c r="DC459" s="28"/>
      <c r="DD459" s="28"/>
      <c r="DE459" s="28"/>
      <c r="DF459" s="28"/>
      <c r="DG459" s="28"/>
      <c r="DH459" s="28"/>
      <c r="DI459" s="28"/>
      <c r="DJ459" s="28"/>
      <c r="DK459" s="28"/>
      <c r="DL459" s="28"/>
      <c r="DM459" s="28"/>
      <c r="DN459" s="28"/>
      <c r="DO459" s="28"/>
      <c r="DP459" s="28"/>
      <c r="DQ459" s="28"/>
      <c r="DR459" s="28"/>
      <c r="DS459" s="28"/>
      <c r="DT459" s="28"/>
      <c r="DU459" s="28"/>
      <c r="DV459" s="28"/>
      <c r="DW459" s="28"/>
      <c r="DX459" s="28"/>
      <c r="DY459" s="28"/>
      <c r="DZ459" s="28"/>
      <c r="EA459" s="28"/>
      <c r="EB459" s="28"/>
      <c r="EC459" s="28"/>
      <c r="ED459" s="28"/>
      <c r="EE459" s="28"/>
      <c r="EF459" s="28"/>
      <c r="EG459" s="28"/>
      <c r="EH459" s="28"/>
      <c r="EI459" s="28"/>
      <c r="EJ459" s="28"/>
      <c r="EK459" s="28"/>
      <c r="EL459" s="28"/>
      <c r="EM459" s="28"/>
      <c r="EN459" s="28"/>
      <c r="EO459" s="28"/>
      <c r="EP459" s="28"/>
      <c r="EQ459" s="28"/>
      <c r="ER459" s="28"/>
      <c r="ES459" s="28"/>
      <c r="ET459" s="28"/>
      <c r="EU459" s="28"/>
      <c r="EV459" s="28"/>
      <c r="EW459" s="28"/>
      <c r="EX459" s="28"/>
      <c r="EY459" s="28"/>
      <c r="EZ459" s="28"/>
      <c r="FA459" s="28"/>
      <c r="FB459" s="28"/>
      <c r="FC459" s="28"/>
      <c r="FD459" s="28"/>
      <c r="FE459" s="28"/>
      <c r="FF459" s="28"/>
      <c r="FG459" s="28"/>
      <c r="FH459" s="28"/>
      <c r="FI459" s="28"/>
      <c r="FJ459" s="28"/>
      <c r="FK459" s="28"/>
      <c r="FL459" s="28"/>
      <c r="FM459" s="28"/>
      <c r="FN459" s="28"/>
      <c r="FO459" s="28"/>
      <c r="FP459" s="28"/>
      <c r="FQ459" s="28"/>
      <c r="FR459" s="28"/>
      <c r="FS459" s="28"/>
      <c r="FT459" s="28"/>
      <c r="FU459" s="28"/>
      <c r="FV459" s="28"/>
      <c r="FW459" s="28"/>
      <c r="FX459" s="28"/>
      <c r="FY459" s="28"/>
      <c r="FZ459" s="28"/>
      <c r="GA459" s="28"/>
      <c r="GB459" s="28"/>
      <c r="GC459" s="28"/>
      <c r="GD459" s="28"/>
      <c r="GE459" s="28"/>
      <c r="GF459" s="28"/>
      <c r="GG459" s="28"/>
      <c r="GH459" s="28"/>
      <c r="GI459" s="28"/>
      <c r="GJ459" s="28"/>
      <c r="GK459" s="28"/>
      <c r="GL459" s="28"/>
      <c r="GM459" s="28"/>
      <c r="GN459" s="28"/>
      <c r="GO459" s="28"/>
      <c r="GP459" s="28"/>
      <c r="GQ459" s="28"/>
      <c r="GR459" s="28"/>
      <c r="GS459" s="28"/>
      <c r="GT459" s="28"/>
      <c r="GU459" s="28"/>
      <c r="GV459" s="28"/>
      <c r="GW459" s="28"/>
      <c r="GX459" s="28"/>
      <c r="GY459" s="28"/>
      <c r="GZ459" s="28"/>
      <c r="HA459" s="28"/>
      <c r="HB459" s="28"/>
      <c r="HC459" s="28"/>
      <c r="HD459" s="28"/>
      <c r="HE459" s="28"/>
      <c r="HF459" s="28"/>
      <c r="HG459" s="28"/>
      <c r="HH459" s="28"/>
      <c r="HI459" s="28"/>
      <c r="HJ459" s="28"/>
      <c r="HK459" s="28"/>
      <c r="HL459" s="28"/>
      <c r="HM459" s="28"/>
      <c r="HN459" s="28"/>
      <c r="HO459" s="28"/>
      <c r="HP459" s="28"/>
      <c r="HQ459" s="28"/>
      <c r="HR459" s="28"/>
      <c r="HS459" s="28"/>
      <c r="HT459" s="28"/>
      <c r="HU459" s="28"/>
      <c r="HV459" s="28"/>
      <c r="HW459" s="28"/>
      <c r="HX459" s="28"/>
      <c r="HY459" s="28"/>
      <c r="HZ459" s="28"/>
      <c r="IA459" s="28"/>
      <c r="IB459" s="28"/>
      <c r="IC459" s="28"/>
      <c r="ID459" s="28"/>
      <c r="IE459" s="28"/>
      <c r="IF459" s="28"/>
      <c r="IG459" s="28"/>
      <c r="IH459" s="28"/>
      <c r="II459" s="28"/>
      <c r="IJ459" s="28"/>
      <c r="IK459" s="28"/>
      <c r="IL459" s="28"/>
      <c r="IM459" s="28"/>
      <c r="IN459" s="28"/>
      <c r="IO459" s="28"/>
      <c r="IP459" s="28"/>
      <c r="IQ459" s="28"/>
      <c r="IR459" s="28"/>
      <c r="IS459" s="28"/>
      <c r="IT459" s="28"/>
      <c r="IU459" s="28"/>
      <c r="IV459" s="28"/>
      <c r="IW459" s="28"/>
    </row>
    <row r="460" customFormat="false" ht="15" hidden="false" customHeight="false" outlineLevel="0" collapsed="false">
      <c r="A460" s="28"/>
      <c r="B460" s="188"/>
      <c r="C460" s="183" t="s">
        <v>259</v>
      </c>
      <c r="D460" s="134" t="n">
        <f aca="false">IF(+D377&gt;65000,+(+(D377-65000)*0.02)+(65000*0.09),+D377*0.09)</f>
        <v>0</v>
      </c>
      <c r="E460" s="134" t="n">
        <f aca="false">IF(+E377&gt;65000,+(+(E377-65000)*0.02)+(65000*0.09),+E377*0.09)</f>
        <v>0</v>
      </c>
      <c r="F460" s="28" t="n">
        <f aca="false">ROUND(IF(+F419&gt;76200,+F377*0.02,+F377*0.09),0)</f>
        <v>835</v>
      </c>
      <c r="G460" s="28" t="n">
        <f aca="false">ROUND(IF(+G419&gt;76200,+G377*0.02,+G377*0.09),0)</f>
        <v>835</v>
      </c>
      <c r="H460" s="28" t="n">
        <f aca="false">ROUND(IF(+H419&gt;76200,+H377*0.02,+H377*0.09),0)</f>
        <v>835</v>
      </c>
      <c r="I460" s="28" t="n">
        <f aca="false">ROUND(IF(+I419&gt;76200,+I377*0.02,+I377*0.09),0)</f>
        <v>835</v>
      </c>
      <c r="J460" s="28" t="n">
        <f aca="false">ROUND(IF(+J419&gt;76200,+J377*0.02,+J377*0.09),0)</f>
        <v>871</v>
      </c>
      <c r="K460" s="28" t="n">
        <f aca="false">ROUND(IF(+K419&gt;76200,+K377*0.02,+K377*0.09),0)</f>
        <v>871</v>
      </c>
      <c r="L460" s="28" t="n">
        <f aca="false">ROUND(IF(+L419&gt;76200,+L377*0.02,+L377*0.09),0)</f>
        <v>871</v>
      </c>
      <c r="M460" s="28" t="n">
        <f aca="false">ROUND(IF(+M419&gt;76200,+M377*0.02,+M377*0.09),0)</f>
        <v>871</v>
      </c>
      <c r="N460" s="28" t="n">
        <f aca="false">ROUND(IF(+N419&gt;76200,+N377*0.02,+N377*0.09),0)</f>
        <v>193</v>
      </c>
      <c r="O460" s="28" t="n">
        <f aca="false">ROUND(IF(+O419&gt;76200,+O377*0.02,+O377*0.09),0)</f>
        <v>193</v>
      </c>
      <c r="P460" s="28" t="n">
        <f aca="false">ROUND(IF(+P419&gt;76200,+P377*0.02,+P377*0.09),0)</f>
        <v>193</v>
      </c>
      <c r="Q460" s="28" t="n">
        <f aca="false">ROUND(IF(+Q419&gt;76200,+Q377*0.02,+Q377*0.09),0)</f>
        <v>193</v>
      </c>
      <c r="R460" s="135" t="n">
        <f aca="false">SUM(F460:Q460)</f>
        <v>7596</v>
      </c>
      <c r="S460" s="135" t="n">
        <f aca="false">ROUND(IF(+S377&gt;78000,+(+(S377-78000)*0.02)+(78000*0.09),+S377*0.09),0)</f>
        <v>7842</v>
      </c>
      <c r="T460" s="135" t="n">
        <f aca="false">ROUND(IF(+T377&gt;81000,+(+(T377-81000)*0.02)+(81000*0.09),+T377*0.09),0)</f>
        <v>8147</v>
      </c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  <c r="BL460" s="28"/>
      <c r="BM460" s="28"/>
      <c r="BN460" s="28"/>
      <c r="BO460" s="28"/>
      <c r="BP460" s="28"/>
      <c r="BQ460" s="28"/>
      <c r="BR460" s="28"/>
      <c r="BS460" s="28"/>
      <c r="BT460" s="28"/>
      <c r="BU460" s="28"/>
      <c r="BV460" s="28"/>
      <c r="BW460" s="28"/>
      <c r="BX460" s="28"/>
      <c r="BY460" s="28"/>
      <c r="BZ460" s="28"/>
      <c r="CA460" s="28"/>
      <c r="CB460" s="28"/>
      <c r="CC460" s="28"/>
      <c r="CD460" s="28"/>
      <c r="CE460" s="28"/>
      <c r="CF460" s="28"/>
      <c r="CG460" s="28"/>
      <c r="CH460" s="28"/>
      <c r="CI460" s="28"/>
      <c r="CJ460" s="28"/>
      <c r="CK460" s="28"/>
      <c r="CL460" s="28"/>
      <c r="CM460" s="28"/>
      <c r="CN460" s="28"/>
      <c r="CO460" s="28"/>
      <c r="CP460" s="28"/>
      <c r="CQ460" s="28"/>
      <c r="CR460" s="28"/>
      <c r="CS460" s="28"/>
      <c r="CT460" s="28"/>
      <c r="CU460" s="28"/>
      <c r="CV460" s="28"/>
      <c r="CW460" s="28"/>
      <c r="CX460" s="28"/>
      <c r="CY460" s="28"/>
      <c r="CZ460" s="28"/>
      <c r="DA460" s="28"/>
      <c r="DB460" s="28"/>
      <c r="DC460" s="28"/>
      <c r="DD460" s="28"/>
      <c r="DE460" s="28"/>
      <c r="DF460" s="28"/>
      <c r="DG460" s="28"/>
      <c r="DH460" s="28"/>
      <c r="DI460" s="28"/>
      <c r="DJ460" s="28"/>
      <c r="DK460" s="28"/>
      <c r="DL460" s="28"/>
      <c r="DM460" s="28"/>
      <c r="DN460" s="28"/>
      <c r="DO460" s="28"/>
      <c r="DP460" s="28"/>
      <c r="DQ460" s="28"/>
      <c r="DR460" s="28"/>
      <c r="DS460" s="28"/>
      <c r="DT460" s="28"/>
      <c r="DU460" s="28"/>
      <c r="DV460" s="28"/>
      <c r="DW460" s="28"/>
      <c r="DX460" s="28"/>
      <c r="DY460" s="28"/>
      <c r="DZ460" s="28"/>
      <c r="EA460" s="28"/>
      <c r="EB460" s="28"/>
      <c r="EC460" s="28"/>
      <c r="ED460" s="28"/>
      <c r="EE460" s="28"/>
      <c r="EF460" s="28"/>
      <c r="EG460" s="28"/>
      <c r="EH460" s="28"/>
      <c r="EI460" s="28"/>
      <c r="EJ460" s="28"/>
      <c r="EK460" s="28"/>
      <c r="EL460" s="28"/>
      <c r="EM460" s="28"/>
      <c r="EN460" s="28"/>
      <c r="EO460" s="28"/>
      <c r="EP460" s="28"/>
      <c r="EQ460" s="28"/>
      <c r="ER460" s="28"/>
      <c r="ES460" s="28"/>
      <c r="ET460" s="28"/>
      <c r="EU460" s="28"/>
      <c r="EV460" s="28"/>
      <c r="EW460" s="28"/>
      <c r="EX460" s="28"/>
      <c r="EY460" s="28"/>
      <c r="EZ460" s="28"/>
      <c r="FA460" s="28"/>
      <c r="FB460" s="28"/>
      <c r="FC460" s="28"/>
      <c r="FD460" s="28"/>
      <c r="FE460" s="28"/>
      <c r="FF460" s="28"/>
      <c r="FG460" s="28"/>
      <c r="FH460" s="28"/>
      <c r="FI460" s="28"/>
      <c r="FJ460" s="28"/>
      <c r="FK460" s="28"/>
      <c r="FL460" s="28"/>
      <c r="FM460" s="28"/>
      <c r="FN460" s="28"/>
      <c r="FO460" s="28"/>
      <c r="FP460" s="28"/>
      <c r="FQ460" s="28"/>
      <c r="FR460" s="28"/>
      <c r="FS460" s="28"/>
      <c r="FT460" s="28"/>
      <c r="FU460" s="28"/>
      <c r="FV460" s="28"/>
      <c r="FW460" s="28"/>
      <c r="FX460" s="28"/>
      <c r="FY460" s="28"/>
      <c r="FZ460" s="28"/>
      <c r="GA460" s="28"/>
      <c r="GB460" s="28"/>
      <c r="GC460" s="28"/>
      <c r="GD460" s="28"/>
      <c r="GE460" s="28"/>
      <c r="GF460" s="28"/>
      <c r="GG460" s="28"/>
      <c r="GH460" s="28"/>
      <c r="GI460" s="28"/>
      <c r="GJ460" s="28"/>
      <c r="GK460" s="28"/>
      <c r="GL460" s="28"/>
      <c r="GM460" s="28"/>
      <c r="GN460" s="28"/>
      <c r="GO460" s="28"/>
      <c r="GP460" s="28"/>
      <c r="GQ460" s="28"/>
      <c r="GR460" s="28"/>
      <c r="GS460" s="28"/>
      <c r="GT460" s="28"/>
      <c r="GU460" s="28"/>
      <c r="GV460" s="28"/>
      <c r="GW460" s="28"/>
      <c r="GX460" s="28"/>
      <c r="GY460" s="28"/>
      <c r="GZ460" s="28"/>
      <c r="HA460" s="28"/>
      <c r="HB460" s="28"/>
      <c r="HC460" s="28"/>
      <c r="HD460" s="28"/>
      <c r="HE460" s="28"/>
      <c r="HF460" s="28"/>
      <c r="HG460" s="28"/>
      <c r="HH460" s="28"/>
      <c r="HI460" s="28"/>
      <c r="HJ460" s="28"/>
      <c r="HK460" s="28"/>
      <c r="HL460" s="28"/>
      <c r="HM460" s="28"/>
      <c r="HN460" s="28"/>
      <c r="HO460" s="28"/>
      <c r="HP460" s="28"/>
      <c r="HQ460" s="28"/>
      <c r="HR460" s="28"/>
      <c r="HS460" s="28"/>
      <c r="HT460" s="28"/>
      <c r="HU460" s="28"/>
      <c r="HV460" s="28"/>
      <c r="HW460" s="28"/>
      <c r="HX460" s="28"/>
      <c r="HY460" s="28"/>
      <c r="HZ460" s="28"/>
      <c r="IA460" s="28"/>
      <c r="IB460" s="28"/>
      <c r="IC460" s="28"/>
      <c r="ID460" s="28"/>
      <c r="IE460" s="28"/>
      <c r="IF460" s="28"/>
      <c r="IG460" s="28"/>
      <c r="IH460" s="28"/>
      <c r="II460" s="28"/>
      <c r="IJ460" s="28"/>
      <c r="IK460" s="28"/>
      <c r="IL460" s="28"/>
      <c r="IM460" s="28"/>
      <c r="IN460" s="28"/>
      <c r="IO460" s="28"/>
      <c r="IP460" s="28"/>
      <c r="IQ460" s="28"/>
      <c r="IR460" s="28"/>
      <c r="IS460" s="28"/>
      <c r="IT460" s="28"/>
      <c r="IU460" s="28"/>
      <c r="IV460" s="28"/>
      <c r="IW460" s="28"/>
    </row>
    <row r="461" customFormat="false" ht="15" hidden="false" customHeight="false" outlineLevel="0" collapsed="false">
      <c r="A461" s="28"/>
      <c r="B461" s="188"/>
      <c r="C461" s="183" t="s">
        <v>260</v>
      </c>
      <c r="D461" s="134" t="n">
        <f aca="false">IF(+D378&gt;65000,+(+(D378-65000)*0.02)+(65000*0.09),+D378*0.09)</f>
        <v>0</v>
      </c>
      <c r="E461" s="134" t="n">
        <f aca="false">IF(+E378&gt;65000,+(+(E378-65000)*0.02)+(65000*0.09),+E378*0.09)</f>
        <v>0</v>
      </c>
      <c r="F461" s="28" t="n">
        <f aca="false">ROUND(IF(+F420&gt;76200,+F378*0.02,+F378*0.09),0)</f>
        <v>835</v>
      </c>
      <c r="G461" s="28" t="n">
        <f aca="false">ROUND(IF(+G420&gt;76200,+G378*0.02,+G378*0.09),0)</f>
        <v>835</v>
      </c>
      <c r="H461" s="28" t="n">
        <f aca="false">ROUND(IF(+H420&gt;76200,+H378*0.02,+H378*0.09),0)</f>
        <v>835</v>
      </c>
      <c r="I461" s="28" t="n">
        <f aca="false">ROUND(IF(+I420&gt;76200,+I378*0.02,+I378*0.09),0)</f>
        <v>835</v>
      </c>
      <c r="J461" s="28" t="n">
        <f aca="false">ROUND(IF(+J420&gt;76200,+J378*0.02,+J378*0.09),0)</f>
        <v>871</v>
      </c>
      <c r="K461" s="28" t="n">
        <f aca="false">ROUND(IF(+K420&gt;76200,+K378*0.02,+K378*0.09),0)</f>
        <v>871</v>
      </c>
      <c r="L461" s="28" t="n">
        <f aca="false">ROUND(IF(+L420&gt;76200,+L378*0.02,+L378*0.09),0)</f>
        <v>871</v>
      </c>
      <c r="M461" s="28" t="n">
        <f aca="false">ROUND(IF(+M420&gt;76200,+M378*0.02,+M378*0.09),0)</f>
        <v>871</v>
      </c>
      <c r="N461" s="28" t="n">
        <f aca="false">ROUND(IF(+N420&gt;76200,+N378*0.02,+N378*0.09),0)</f>
        <v>193</v>
      </c>
      <c r="O461" s="28" t="n">
        <f aca="false">ROUND(IF(+O420&gt;76200,+O378*0.02,+O378*0.09),0)</f>
        <v>193</v>
      </c>
      <c r="P461" s="28" t="n">
        <f aca="false">ROUND(IF(+P420&gt;76200,+P378*0.02,+P378*0.09),0)</f>
        <v>193</v>
      </c>
      <c r="Q461" s="28" t="n">
        <f aca="false">ROUND(IF(+Q420&gt;76200,+Q378*0.02,+Q378*0.09),0)</f>
        <v>193</v>
      </c>
      <c r="R461" s="135" t="n">
        <f aca="false">SUM(F461:Q461)</f>
        <v>7596</v>
      </c>
      <c r="S461" s="135" t="n">
        <f aca="false">ROUND(IF(+S378&gt;78000,+(+(S378-78000)*0.02)+(78000*0.09),+S378*0.09),0)</f>
        <v>7842</v>
      </c>
      <c r="T461" s="135" t="n">
        <f aca="false">ROUND(IF(+T378&gt;81000,+(+(T378-81000)*0.02)+(81000*0.09),+T378*0.09),0)</f>
        <v>8147</v>
      </c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  <c r="BL461" s="28"/>
      <c r="BM461" s="28"/>
      <c r="BN461" s="28"/>
      <c r="BO461" s="28"/>
      <c r="BP461" s="28"/>
      <c r="BQ461" s="28"/>
      <c r="BR461" s="28"/>
      <c r="BS461" s="28"/>
      <c r="BT461" s="28"/>
      <c r="BU461" s="28"/>
      <c r="BV461" s="28"/>
      <c r="BW461" s="28"/>
      <c r="BX461" s="28"/>
      <c r="BY461" s="28"/>
      <c r="BZ461" s="28"/>
      <c r="CA461" s="28"/>
      <c r="CB461" s="28"/>
      <c r="CC461" s="28"/>
      <c r="CD461" s="28"/>
      <c r="CE461" s="28"/>
      <c r="CF461" s="28"/>
      <c r="CG461" s="28"/>
      <c r="CH461" s="28"/>
      <c r="CI461" s="28"/>
      <c r="CJ461" s="28"/>
      <c r="CK461" s="28"/>
      <c r="CL461" s="28"/>
      <c r="CM461" s="28"/>
      <c r="CN461" s="28"/>
      <c r="CO461" s="28"/>
      <c r="CP461" s="28"/>
      <c r="CQ461" s="28"/>
      <c r="CR461" s="28"/>
      <c r="CS461" s="28"/>
      <c r="CT461" s="28"/>
      <c r="CU461" s="28"/>
      <c r="CV461" s="28"/>
      <c r="CW461" s="28"/>
      <c r="CX461" s="28"/>
      <c r="CY461" s="28"/>
      <c r="CZ461" s="28"/>
      <c r="DA461" s="28"/>
      <c r="DB461" s="28"/>
      <c r="DC461" s="28"/>
      <c r="DD461" s="28"/>
      <c r="DE461" s="28"/>
      <c r="DF461" s="28"/>
      <c r="DG461" s="28"/>
      <c r="DH461" s="28"/>
      <c r="DI461" s="28"/>
      <c r="DJ461" s="28"/>
      <c r="DK461" s="28"/>
      <c r="DL461" s="28"/>
      <c r="DM461" s="28"/>
      <c r="DN461" s="28"/>
      <c r="DO461" s="28"/>
      <c r="DP461" s="28"/>
      <c r="DQ461" s="28"/>
      <c r="DR461" s="28"/>
      <c r="DS461" s="28"/>
      <c r="DT461" s="28"/>
      <c r="DU461" s="28"/>
      <c r="DV461" s="28"/>
      <c r="DW461" s="28"/>
      <c r="DX461" s="28"/>
      <c r="DY461" s="28"/>
      <c r="DZ461" s="28"/>
      <c r="EA461" s="28"/>
      <c r="EB461" s="28"/>
      <c r="EC461" s="28"/>
      <c r="ED461" s="28"/>
      <c r="EE461" s="28"/>
      <c r="EF461" s="28"/>
      <c r="EG461" s="28"/>
      <c r="EH461" s="28"/>
      <c r="EI461" s="28"/>
      <c r="EJ461" s="28"/>
      <c r="EK461" s="28"/>
      <c r="EL461" s="28"/>
      <c r="EM461" s="28"/>
      <c r="EN461" s="28"/>
      <c r="EO461" s="28"/>
      <c r="EP461" s="28"/>
      <c r="EQ461" s="28"/>
      <c r="ER461" s="28"/>
      <c r="ES461" s="28"/>
      <c r="ET461" s="28"/>
      <c r="EU461" s="28"/>
      <c r="EV461" s="28"/>
      <c r="EW461" s="28"/>
      <c r="EX461" s="28"/>
      <c r="EY461" s="28"/>
      <c r="EZ461" s="28"/>
      <c r="FA461" s="28"/>
      <c r="FB461" s="28"/>
      <c r="FC461" s="28"/>
      <c r="FD461" s="28"/>
      <c r="FE461" s="28"/>
      <c r="FF461" s="28"/>
      <c r="FG461" s="28"/>
      <c r="FH461" s="28"/>
      <c r="FI461" s="28"/>
      <c r="FJ461" s="28"/>
      <c r="FK461" s="28"/>
      <c r="FL461" s="28"/>
      <c r="FM461" s="28"/>
      <c r="FN461" s="28"/>
      <c r="FO461" s="28"/>
      <c r="FP461" s="28"/>
      <c r="FQ461" s="28"/>
      <c r="FR461" s="28"/>
      <c r="FS461" s="28"/>
      <c r="FT461" s="28"/>
      <c r="FU461" s="28"/>
      <c r="FV461" s="28"/>
      <c r="FW461" s="28"/>
      <c r="FX461" s="28"/>
      <c r="FY461" s="28"/>
      <c r="FZ461" s="28"/>
      <c r="GA461" s="28"/>
      <c r="GB461" s="28"/>
      <c r="GC461" s="28"/>
      <c r="GD461" s="28"/>
      <c r="GE461" s="28"/>
      <c r="GF461" s="28"/>
      <c r="GG461" s="28"/>
      <c r="GH461" s="28"/>
      <c r="GI461" s="28"/>
      <c r="GJ461" s="28"/>
      <c r="GK461" s="28"/>
      <c r="GL461" s="28"/>
      <c r="GM461" s="28"/>
      <c r="GN461" s="28"/>
      <c r="GO461" s="28"/>
      <c r="GP461" s="28"/>
      <c r="GQ461" s="28"/>
      <c r="GR461" s="28"/>
      <c r="GS461" s="28"/>
      <c r="GT461" s="28"/>
      <c r="GU461" s="28"/>
      <c r="GV461" s="28"/>
      <c r="GW461" s="28"/>
      <c r="GX461" s="28"/>
      <c r="GY461" s="28"/>
      <c r="GZ461" s="28"/>
      <c r="HA461" s="28"/>
      <c r="HB461" s="28"/>
      <c r="HC461" s="28"/>
      <c r="HD461" s="28"/>
      <c r="HE461" s="28"/>
      <c r="HF461" s="28"/>
      <c r="HG461" s="28"/>
      <c r="HH461" s="28"/>
      <c r="HI461" s="28"/>
      <c r="HJ461" s="28"/>
      <c r="HK461" s="28"/>
      <c r="HL461" s="28"/>
      <c r="HM461" s="28"/>
      <c r="HN461" s="28"/>
      <c r="HO461" s="28"/>
      <c r="HP461" s="28"/>
      <c r="HQ461" s="28"/>
      <c r="HR461" s="28"/>
      <c r="HS461" s="28"/>
      <c r="HT461" s="28"/>
      <c r="HU461" s="28"/>
      <c r="HV461" s="28"/>
      <c r="HW461" s="28"/>
      <c r="HX461" s="28"/>
      <c r="HY461" s="28"/>
      <c r="HZ461" s="28"/>
      <c r="IA461" s="28"/>
      <c r="IB461" s="28"/>
      <c r="IC461" s="28"/>
      <c r="ID461" s="28"/>
      <c r="IE461" s="28"/>
      <c r="IF461" s="28"/>
      <c r="IG461" s="28"/>
      <c r="IH461" s="28"/>
      <c r="II461" s="28"/>
      <c r="IJ461" s="28"/>
      <c r="IK461" s="28"/>
      <c r="IL461" s="28"/>
      <c r="IM461" s="28"/>
      <c r="IN461" s="28"/>
      <c r="IO461" s="28"/>
      <c r="IP461" s="28"/>
      <c r="IQ461" s="28"/>
      <c r="IR461" s="28"/>
      <c r="IS461" s="28"/>
      <c r="IT461" s="28"/>
      <c r="IU461" s="28"/>
      <c r="IV461" s="28"/>
      <c r="IW461" s="28"/>
    </row>
    <row r="462" customFormat="false" ht="15" hidden="false" customHeight="false" outlineLevel="0" collapsed="false">
      <c r="A462" s="28"/>
      <c r="B462" s="188"/>
      <c r="C462" s="183" t="s">
        <v>261</v>
      </c>
      <c r="D462" s="134" t="n">
        <f aca="false">IF(+D379&gt;65000,+(+(D379-65000)*0.02)+(65000*0.09),+D379*0.09)</f>
        <v>0</v>
      </c>
      <c r="E462" s="134" t="n">
        <f aca="false">IF(+E379&gt;65000,+(+(E379-65000)*0.02)+(65000*0.09),+E379*0.09)</f>
        <v>0</v>
      </c>
      <c r="F462" s="28" t="n">
        <f aca="false">ROUND(IF(+F421&gt;76200,+F379*0.02,+F379*0.09),0)</f>
        <v>835</v>
      </c>
      <c r="G462" s="28" t="n">
        <f aca="false">ROUND(IF(+G421&gt;76200,+G379*0.02,+G379*0.09),0)</f>
        <v>835</v>
      </c>
      <c r="H462" s="28" t="n">
        <f aca="false">ROUND(IF(+H421&gt;76200,+H379*0.02,+H379*0.09),0)</f>
        <v>835</v>
      </c>
      <c r="I462" s="28" t="n">
        <f aca="false">ROUND(IF(+I421&gt;76200,+I379*0.02,+I379*0.09),0)</f>
        <v>835</v>
      </c>
      <c r="J462" s="28" t="n">
        <f aca="false">ROUND(IF(+J421&gt;76200,+J379*0.02,+J379*0.09),0)</f>
        <v>871</v>
      </c>
      <c r="K462" s="28" t="n">
        <f aca="false">ROUND(IF(+K421&gt;76200,+K379*0.02,+K379*0.09),0)</f>
        <v>871</v>
      </c>
      <c r="L462" s="28" t="n">
        <f aca="false">ROUND(IF(+L421&gt;76200,+L379*0.02,+L379*0.09),0)</f>
        <v>871</v>
      </c>
      <c r="M462" s="28" t="n">
        <f aca="false">ROUND(IF(+M421&gt;76200,+M379*0.02,+M379*0.09),0)</f>
        <v>871</v>
      </c>
      <c r="N462" s="28" t="n">
        <f aca="false">ROUND(IF(+N421&gt;76200,+N379*0.02,+N379*0.09),0)</f>
        <v>193</v>
      </c>
      <c r="O462" s="28" t="n">
        <f aca="false">ROUND(IF(+O421&gt;76200,+O379*0.02,+O379*0.09),0)</f>
        <v>193</v>
      </c>
      <c r="P462" s="28" t="n">
        <f aca="false">ROUND(IF(+P421&gt;76200,+P379*0.02,+P379*0.09),0)</f>
        <v>193</v>
      </c>
      <c r="Q462" s="28" t="n">
        <f aca="false">ROUND(IF(+Q421&gt;76200,+Q379*0.02,+Q379*0.09),0)</f>
        <v>193</v>
      </c>
      <c r="R462" s="135" t="n">
        <f aca="false">SUM(F462:Q462)</f>
        <v>7596</v>
      </c>
      <c r="S462" s="135" t="n">
        <f aca="false">ROUND(IF(+S379&gt;78000,+(+(S379-78000)*0.02)+(78000*0.09),+S379*0.09),0)</f>
        <v>7842</v>
      </c>
      <c r="T462" s="135" t="n">
        <f aca="false">ROUND(IF(+T379&gt;81000,+(+(T379-81000)*0.02)+(81000*0.09),+T379*0.09),0)</f>
        <v>8147</v>
      </c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  <c r="BL462" s="28"/>
      <c r="BM462" s="28"/>
      <c r="BN462" s="28"/>
      <c r="BO462" s="28"/>
      <c r="BP462" s="28"/>
      <c r="BQ462" s="28"/>
      <c r="BR462" s="28"/>
      <c r="BS462" s="28"/>
      <c r="BT462" s="28"/>
      <c r="BU462" s="28"/>
      <c r="BV462" s="28"/>
      <c r="BW462" s="28"/>
      <c r="BX462" s="28"/>
      <c r="BY462" s="28"/>
      <c r="BZ462" s="28"/>
      <c r="CA462" s="28"/>
      <c r="CB462" s="28"/>
      <c r="CC462" s="28"/>
      <c r="CD462" s="28"/>
      <c r="CE462" s="28"/>
      <c r="CF462" s="28"/>
      <c r="CG462" s="28"/>
      <c r="CH462" s="28"/>
      <c r="CI462" s="28"/>
      <c r="CJ462" s="28"/>
      <c r="CK462" s="28"/>
      <c r="CL462" s="28"/>
      <c r="CM462" s="28"/>
      <c r="CN462" s="28"/>
      <c r="CO462" s="28"/>
      <c r="CP462" s="28"/>
      <c r="CQ462" s="28"/>
      <c r="CR462" s="28"/>
      <c r="CS462" s="28"/>
      <c r="CT462" s="28"/>
      <c r="CU462" s="28"/>
      <c r="CV462" s="28"/>
      <c r="CW462" s="28"/>
      <c r="CX462" s="28"/>
      <c r="CY462" s="28"/>
      <c r="CZ462" s="28"/>
      <c r="DA462" s="28"/>
      <c r="DB462" s="28"/>
      <c r="DC462" s="28"/>
      <c r="DD462" s="28"/>
      <c r="DE462" s="28"/>
      <c r="DF462" s="28"/>
      <c r="DG462" s="28"/>
      <c r="DH462" s="28"/>
      <c r="DI462" s="28"/>
      <c r="DJ462" s="28"/>
      <c r="DK462" s="28"/>
      <c r="DL462" s="28"/>
      <c r="DM462" s="28"/>
      <c r="DN462" s="28"/>
      <c r="DO462" s="28"/>
      <c r="DP462" s="28"/>
      <c r="DQ462" s="28"/>
      <c r="DR462" s="28"/>
      <c r="DS462" s="28"/>
      <c r="DT462" s="28"/>
      <c r="DU462" s="28"/>
      <c r="DV462" s="28"/>
      <c r="DW462" s="28"/>
      <c r="DX462" s="28"/>
      <c r="DY462" s="28"/>
      <c r="DZ462" s="28"/>
      <c r="EA462" s="28"/>
      <c r="EB462" s="28"/>
      <c r="EC462" s="28"/>
      <c r="ED462" s="28"/>
      <c r="EE462" s="28"/>
      <c r="EF462" s="28"/>
      <c r="EG462" s="28"/>
      <c r="EH462" s="28"/>
      <c r="EI462" s="28"/>
      <c r="EJ462" s="28"/>
      <c r="EK462" s="28"/>
      <c r="EL462" s="28"/>
      <c r="EM462" s="28"/>
      <c r="EN462" s="28"/>
      <c r="EO462" s="28"/>
      <c r="EP462" s="28"/>
      <c r="EQ462" s="28"/>
      <c r="ER462" s="28"/>
      <c r="ES462" s="28"/>
      <c r="ET462" s="28"/>
      <c r="EU462" s="28"/>
      <c r="EV462" s="28"/>
      <c r="EW462" s="28"/>
      <c r="EX462" s="28"/>
      <c r="EY462" s="28"/>
      <c r="EZ462" s="28"/>
      <c r="FA462" s="28"/>
      <c r="FB462" s="28"/>
      <c r="FC462" s="28"/>
      <c r="FD462" s="28"/>
      <c r="FE462" s="28"/>
      <c r="FF462" s="28"/>
      <c r="FG462" s="28"/>
      <c r="FH462" s="28"/>
      <c r="FI462" s="28"/>
      <c r="FJ462" s="28"/>
      <c r="FK462" s="28"/>
      <c r="FL462" s="28"/>
      <c r="FM462" s="28"/>
      <c r="FN462" s="28"/>
      <c r="FO462" s="28"/>
      <c r="FP462" s="28"/>
      <c r="FQ462" s="28"/>
      <c r="FR462" s="28"/>
      <c r="FS462" s="28"/>
      <c r="FT462" s="28"/>
      <c r="FU462" s="28"/>
      <c r="FV462" s="28"/>
      <c r="FW462" s="28"/>
      <c r="FX462" s="28"/>
      <c r="FY462" s="28"/>
      <c r="FZ462" s="28"/>
      <c r="GA462" s="28"/>
      <c r="GB462" s="28"/>
      <c r="GC462" s="28"/>
      <c r="GD462" s="28"/>
      <c r="GE462" s="28"/>
      <c r="GF462" s="28"/>
      <c r="GG462" s="28"/>
      <c r="GH462" s="28"/>
      <c r="GI462" s="28"/>
      <c r="GJ462" s="28"/>
      <c r="GK462" s="28"/>
      <c r="GL462" s="28"/>
      <c r="GM462" s="28"/>
      <c r="GN462" s="28"/>
      <c r="GO462" s="28"/>
      <c r="GP462" s="28"/>
      <c r="GQ462" s="28"/>
      <c r="GR462" s="28"/>
      <c r="GS462" s="28"/>
      <c r="GT462" s="28"/>
      <c r="GU462" s="28"/>
      <c r="GV462" s="28"/>
      <c r="GW462" s="28"/>
      <c r="GX462" s="28"/>
      <c r="GY462" s="28"/>
      <c r="GZ462" s="28"/>
      <c r="HA462" s="28"/>
      <c r="HB462" s="28"/>
      <c r="HC462" s="28"/>
      <c r="HD462" s="28"/>
      <c r="HE462" s="28"/>
      <c r="HF462" s="28"/>
      <c r="HG462" s="28"/>
      <c r="HH462" s="28"/>
      <c r="HI462" s="28"/>
      <c r="HJ462" s="28"/>
      <c r="HK462" s="28"/>
      <c r="HL462" s="28"/>
      <c r="HM462" s="28"/>
      <c r="HN462" s="28"/>
      <c r="HO462" s="28"/>
      <c r="HP462" s="28"/>
      <c r="HQ462" s="28"/>
      <c r="HR462" s="28"/>
      <c r="HS462" s="28"/>
      <c r="HT462" s="28"/>
      <c r="HU462" s="28"/>
      <c r="HV462" s="28"/>
      <c r="HW462" s="28"/>
      <c r="HX462" s="28"/>
      <c r="HY462" s="28"/>
      <c r="HZ462" s="28"/>
      <c r="IA462" s="28"/>
      <c r="IB462" s="28"/>
      <c r="IC462" s="28"/>
      <c r="ID462" s="28"/>
      <c r="IE462" s="28"/>
      <c r="IF462" s="28"/>
      <c r="IG462" s="28"/>
      <c r="IH462" s="28"/>
      <c r="II462" s="28"/>
      <c r="IJ462" s="28"/>
      <c r="IK462" s="28"/>
      <c r="IL462" s="28"/>
      <c r="IM462" s="28"/>
      <c r="IN462" s="28"/>
      <c r="IO462" s="28"/>
      <c r="IP462" s="28"/>
      <c r="IQ462" s="28"/>
      <c r="IR462" s="28"/>
      <c r="IS462" s="28"/>
      <c r="IT462" s="28"/>
      <c r="IU462" s="28"/>
      <c r="IV462" s="28"/>
      <c r="IW462" s="28"/>
    </row>
    <row r="463" customFormat="false" ht="15" hidden="false" customHeight="false" outlineLevel="0" collapsed="false">
      <c r="A463" s="28"/>
      <c r="B463" s="188"/>
      <c r="C463" s="183" t="s">
        <v>262</v>
      </c>
      <c r="D463" s="134" t="n">
        <f aca="false">IF(+D380&gt;65000,+(+(D380-65000)*0.02)+(65000*0.09),+D380*0.09)</f>
        <v>0</v>
      </c>
      <c r="E463" s="134" t="n">
        <f aca="false">IF(+E380&gt;65000,+(+(E380-65000)*0.02)+(65000*0.09),+E380*0.09)</f>
        <v>0</v>
      </c>
      <c r="F463" s="28" t="n">
        <f aca="false">ROUND(IF(+F422&gt;76200,+F380*0.02,+F380*0.09),0)</f>
        <v>835</v>
      </c>
      <c r="G463" s="28" t="n">
        <f aca="false">ROUND(IF(+G422&gt;76200,+G380*0.02,+G380*0.09),0)</f>
        <v>835</v>
      </c>
      <c r="H463" s="28" t="n">
        <f aca="false">ROUND(IF(+H422&gt;76200,+H380*0.02,+H380*0.09),0)</f>
        <v>835</v>
      </c>
      <c r="I463" s="28" t="n">
        <f aca="false">ROUND(IF(+I422&gt;76200,+I380*0.02,+I380*0.09),0)</f>
        <v>835</v>
      </c>
      <c r="J463" s="28" t="n">
        <f aca="false">ROUND(IF(+J422&gt;76200,+J380*0.02,+J380*0.09),0)</f>
        <v>871</v>
      </c>
      <c r="K463" s="28" t="n">
        <f aca="false">ROUND(IF(+K422&gt;76200,+K380*0.02,+K380*0.09),0)</f>
        <v>871</v>
      </c>
      <c r="L463" s="28" t="n">
        <f aca="false">ROUND(IF(+L422&gt;76200,+L380*0.02,+L380*0.09),0)</f>
        <v>871</v>
      </c>
      <c r="M463" s="28" t="n">
        <f aca="false">ROUND(IF(+M422&gt;76200,+M380*0.02,+M380*0.09),0)</f>
        <v>871</v>
      </c>
      <c r="N463" s="28" t="n">
        <f aca="false">ROUND(IF(+N422&gt;76200,+N380*0.02,+N380*0.09),0)</f>
        <v>193</v>
      </c>
      <c r="O463" s="28" t="n">
        <f aca="false">ROUND(IF(+O422&gt;76200,+O380*0.02,+O380*0.09),0)</f>
        <v>193</v>
      </c>
      <c r="P463" s="28" t="n">
        <f aca="false">ROUND(IF(+P422&gt;76200,+P380*0.02,+P380*0.09),0)</f>
        <v>193</v>
      </c>
      <c r="Q463" s="28" t="n">
        <f aca="false">ROUND(IF(+Q422&gt;76200,+Q380*0.02,+Q380*0.09),0)</f>
        <v>193</v>
      </c>
      <c r="R463" s="135" t="n">
        <f aca="false">SUM(F463:Q463)</f>
        <v>7596</v>
      </c>
      <c r="S463" s="135" t="n">
        <f aca="false">ROUND(IF(+S380&gt;78000,+(+(S380-78000)*0.02)+(78000*0.09),+S380*0.09),0)</f>
        <v>7842</v>
      </c>
      <c r="T463" s="135" t="n">
        <f aca="false">ROUND(IF(+T380&gt;81000,+(+(T380-81000)*0.02)+(81000*0.09),+T380*0.09),0)</f>
        <v>8147</v>
      </c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  <c r="BL463" s="28"/>
      <c r="BM463" s="28"/>
      <c r="BN463" s="28"/>
      <c r="BO463" s="28"/>
      <c r="BP463" s="28"/>
      <c r="BQ463" s="28"/>
      <c r="BR463" s="28"/>
      <c r="BS463" s="28"/>
      <c r="BT463" s="28"/>
      <c r="BU463" s="28"/>
      <c r="BV463" s="28"/>
      <c r="BW463" s="28"/>
      <c r="BX463" s="28"/>
      <c r="BY463" s="28"/>
      <c r="BZ463" s="28"/>
      <c r="CA463" s="28"/>
      <c r="CB463" s="28"/>
      <c r="CC463" s="28"/>
      <c r="CD463" s="28"/>
      <c r="CE463" s="28"/>
      <c r="CF463" s="28"/>
      <c r="CG463" s="28"/>
      <c r="CH463" s="28"/>
      <c r="CI463" s="28"/>
      <c r="CJ463" s="28"/>
      <c r="CK463" s="28"/>
      <c r="CL463" s="28"/>
      <c r="CM463" s="28"/>
      <c r="CN463" s="28"/>
      <c r="CO463" s="28"/>
      <c r="CP463" s="28"/>
      <c r="CQ463" s="28"/>
      <c r="CR463" s="28"/>
      <c r="CS463" s="28"/>
      <c r="CT463" s="28"/>
      <c r="CU463" s="28"/>
      <c r="CV463" s="28"/>
      <c r="CW463" s="28"/>
      <c r="CX463" s="28"/>
      <c r="CY463" s="28"/>
      <c r="CZ463" s="28"/>
      <c r="DA463" s="28"/>
      <c r="DB463" s="28"/>
      <c r="DC463" s="28"/>
      <c r="DD463" s="28"/>
      <c r="DE463" s="28"/>
      <c r="DF463" s="28"/>
      <c r="DG463" s="28"/>
      <c r="DH463" s="28"/>
      <c r="DI463" s="28"/>
      <c r="DJ463" s="28"/>
      <c r="DK463" s="28"/>
      <c r="DL463" s="28"/>
      <c r="DM463" s="28"/>
      <c r="DN463" s="28"/>
      <c r="DO463" s="28"/>
      <c r="DP463" s="28"/>
      <c r="DQ463" s="28"/>
      <c r="DR463" s="28"/>
      <c r="DS463" s="28"/>
      <c r="DT463" s="28"/>
      <c r="DU463" s="28"/>
      <c r="DV463" s="28"/>
      <c r="DW463" s="28"/>
      <c r="DX463" s="28"/>
      <c r="DY463" s="28"/>
      <c r="DZ463" s="28"/>
      <c r="EA463" s="28"/>
      <c r="EB463" s="28"/>
      <c r="EC463" s="28"/>
      <c r="ED463" s="28"/>
      <c r="EE463" s="28"/>
      <c r="EF463" s="28"/>
      <c r="EG463" s="28"/>
      <c r="EH463" s="28"/>
      <c r="EI463" s="28"/>
      <c r="EJ463" s="28"/>
      <c r="EK463" s="28"/>
      <c r="EL463" s="28"/>
      <c r="EM463" s="28"/>
      <c r="EN463" s="28"/>
      <c r="EO463" s="28"/>
      <c r="EP463" s="28"/>
      <c r="EQ463" s="28"/>
      <c r="ER463" s="28"/>
      <c r="ES463" s="28"/>
      <c r="ET463" s="28"/>
      <c r="EU463" s="28"/>
      <c r="EV463" s="28"/>
      <c r="EW463" s="28"/>
      <c r="EX463" s="28"/>
      <c r="EY463" s="28"/>
      <c r="EZ463" s="28"/>
      <c r="FA463" s="28"/>
      <c r="FB463" s="28"/>
      <c r="FC463" s="28"/>
      <c r="FD463" s="28"/>
      <c r="FE463" s="28"/>
      <c r="FF463" s="28"/>
      <c r="FG463" s="28"/>
      <c r="FH463" s="28"/>
      <c r="FI463" s="28"/>
      <c r="FJ463" s="28"/>
      <c r="FK463" s="28"/>
      <c r="FL463" s="28"/>
      <c r="FM463" s="28"/>
      <c r="FN463" s="28"/>
      <c r="FO463" s="28"/>
      <c r="FP463" s="28"/>
      <c r="FQ463" s="28"/>
      <c r="FR463" s="28"/>
      <c r="FS463" s="28"/>
      <c r="FT463" s="28"/>
      <c r="FU463" s="28"/>
      <c r="FV463" s="28"/>
      <c r="FW463" s="28"/>
      <c r="FX463" s="28"/>
      <c r="FY463" s="28"/>
      <c r="FZ463" s="28"/>
      <c r="GA463" s="28"/>
      <c r="GB463" s="28"/>
      <c r="GC463" s="28"/>
      <c r="GD463" s="28"/>
      <c r="GE463" s="28"/>
      <c r="GF463" s="28"/>
      <c r="GG463" s="28"/>
      <c r="GH463" s="28"/>
      <c r="GI463" s="28"/>
      <c r="GJ463" s="28"/>
      <c r="GK463" s="28"/>
      <c r="GL463" s="28"/>
      <c r="GM463" s="28"/>
      <c r="GN463" s="28"/>
      <c r="GO463" s="28"/>
      <c r="GP463" s="28"/>
      <c r="GQ463" s="28"/>
      <c r="GR463" s="28"/>
      <c r="GS463" s="28"/>
      <c r="GT463" s="28"/>
      <c r="GU463" s="28"/>
      <c r="GV463" s="28"/>
      <c r="GW463" s="28"/>
      <c r="GX463" s="28"/>
      <c r="GY463" s="28"/>
      <c r="GZ463" s="28"/>
      <c r="HA463" s="28"/>
      <c r="HB463" s="28"/>
      <c r="HC463" s="28"/>
      <c r="HD463" s="28"/>
      <c r="HE463" s="28"/>
      <c r="HF463" s="28"/>
      <c r="HG463" s="28"/>
      <c r="HH463" s="28"/>
      <c r="HI463" s="28"/>
      <c r="HJ463" s="28"/>
      <c r="HK463" s="28"/>
      <c r="HL463" s="28"/>
      <c r="HM463" s="28"/>
      <c r="HN463" s="28"/>
      <c r="HO463" s="28"/>
      <c r="HP463" s="28"/>
      <c r="HQ463" s="28"/>
      <c r="HR463" s="28"/>
      <c r="HS463" s="28"/>
      <c r="HT463" s="28"/>
      <c r="HU463" s="28"/>
      <c r="HV463" s="28"/>
      <c r="HW463" s="28"/>
      <c r="HX463" s="28"/>
      <c r="HY463" s="28"/>
      <c r="HZ463" s="28"/>
      <c r="IA463" s="28"/>
      <c r="IB463" s="28"/>
      <c r="IC463" s="28"/>
      <c r="ID463" s="28"/>
      <c r="IE463" s="28"/>
      <c r="IF463" s="28"/>
      <c r="IG463" s="28"/>
      <c r="IH463" s="28"/>
      <c r="II463" s="28"/>
      <c r="IJ463" s="28"/>
      <c r="IK463" s="28"/>
      <c r="IL463" s="28"/>
      <c r="IM463" s="28"/>
      <c r="IN463" s="28"/>
      <c r="IO463" s="28"/>
      <c r="IP463" s="28"/>
      <c r="IQ463" s="28"/>
      <c r="IR463" s="28"/>
      <c r="IS463" s="28"/>
      <c r="IT463" s="28"/>
      <c r="IU463" s="28"/>
      <c r="IV463" s="28"/>
      <c r="IW463" s="28"/>
    </row>
    <row r="464" customFormat="false" ht="15" hidden="false" customHeight="false" outlineLevel="0" collapsed="false">
      <c r="A464" s="28"/>
      <c r="B464" s="188"/>
      <c r="C464" s="183" t="s">
        <v>263</v>
      </c>
      <c r="D464" s="134" t="n">
        <f aca="false">IF(+D381&gt;65000,+(+(D381-65000)*0.02)+(65000*0.09),+D381*0.09)</f>
        <v>0</v>
      </c>
      <c r="E464" s="134" t="n">
        <f aca="false">IF(+E381&gt;65000,+(+(E381-65000)*0.02)+(65000*0.09),+E381*0.09)</f>
        <v>0</v>
      </c>
      <c r="F464" s="28" t="n">
        <f aca="false">ROUND(IF(+F423&gt;76200,+F381*0.02,+F381*0.09),0)</f>
        <v>525</v>
      </c>
      <c r="G464" s="28" t="n">
        <f aca="false">ROUND(IF(+G423&gt;76200,+G381*0.02,+G381*0.09),0)</f>
        <v>525</v>
      </c>
      <c r="H464" s="28" t="n">
        <f aca="false">ROUND(IF(+H423&gt;76200,+H381*0.02,+H381*0.09),0)</f>
        <v>525</v>
      </c>
      <c r="I464" s="28" t="n">
        <f aca="false">ROUND(IF(+I423&gt;76200,+I381*0.02,+I381*0.09),0)</f>
        <v>525</v>
      </c>
      <c r="J464" s="28" t="n">
        <f aca="false">ROUND(IF(+J423&gt;76200,+J381*0.02,+J381*0.09),0)</f>
        <v>547</v>
      </c>
      <c r="K464" s="28" t="n">
        <f aca="false">ROUND(IF(+K423&gt;76200,+K381*0.02,+K381*0.09),0)</f>
        <v>547</v>
      </c>
      <c r="L464" s="28" t="n">
        <f aca="false">ROUND(IF(+L423&gt;76200,+L381*0.02,+L381*0.09),0)</f>
        <v>547</v>
      </c>
      <c r="M464" s="28" t="n">
        <f aca="false">ROUND(IF(+M423&gt;76200,+M381*0.02,+M381*0.09),0)</f>
        <v>547</v>
      </c>
      <c r="N464" s="28" t="n">
        <f aca="false">ROUND(IF(+N423&gt;76200,+N381*0.02,+N381*0.09),0)</f>
        <v>547</v>
      </c>
      <c r="O464" s="28" t="n">
        <f aca="false">ROUND(IF(+O423&gt;76200,+O381*0.02,+O381*0.09),0)</f>
        <v>547</v>
      </c>
      <c r="P464" s="28" t="n">
        <f aca="false">ROUND(IF(+P423&gt;76200,+P381*0.02,+P381*0.09),0)</f>
        <v>547</v>
      </c>
      <c r="Q464" s="28" t="n">
        <f aca="false">ROUND(IF(+Q423&gt;76200,+Q381*0.02,+Q381*0.09),0)</f>
        <v>547</v>
      </c>
      <c r="R464" s="135" t="n">
        <f aca="false">SUM(F464:Q464)</f>
        <v>6476</v>
      </c>
      <c r="S464" s="135" t="n">
        <f aca="false">ROUND(IF(+S381&gt;78000,+(+(S381-78000)*0.02)+(78000*0.09),+S381*0.09),0)</f>
        <v>6737</v>
      </c>
      <c r="T464" s="135" t="n">
        <f aca="false">ROUND(IF(+T381&gt;81000,+(+(T381-81000)*0.02)+(81000*0.09),+T381*0.09),0)</f>
        <v>7007</v>
      </c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  <c r="BL464" s="28"/>
      <c r="BM464" s="28"/>
      <c r="BN464" s="28"/>
      <c r="BO464" s="28"/>
      <c r="BP464" s="28"/>
      <c r="BQ464" s="28"/>
      <c r="BR464" s="28"/>
      <c r="BS464" s="28"/>
      <c r="BT464" s="28"/>
      <c r="BU464" s="28"/>
      <c r="BV464" s="28"/>
      <c r="BW464" s="28"/>
      <c r="BX464" s="28"/>
      <c r="BY464" s="28"/>
      <c r="BZ464" s="28"/>
      <c r="CA464" s="28"/>
      <c r="CB464" s="28"/>
      <c r="CC464" s="28"/>
      <c r="CD464" s="28"/>
      <c r="CE464" s="28"/>
      <c r="CF464" s="28"/>
      <c r="CG464" s="28"/>
      <c r="CH464" s="28"/>
      <c r="CI464" s="28"/>
      <c r="CJ464" s="28"/>
      <c r="CK464" s="28"/>
      <c r="CL464" s="28"/>
      <c r="CM464" s="28"/>
      <c r="CN464" s="28"/>
      <c r="CO464" s="28"/>
      <c r="CP464" s="28"/>
      <c r="CQ464" s="28"/>
      <c r="CR464" s="28"/>
      <c r="CS464" s="28"/>
      <c r="CT464" s="28"/>
      <c r="CU464" s="28"/>
      <c r="CV464" s="28"/>
      <c r="CW464" s="28"/>
      <c r="CX464" s="28"/>
      <c r="CY464" s="28"/>
      <c r="CZ464" s="28"/>
      <c r="DA464" s="28"/>
      <c r="DB464" s="28"/>
      <c r="DC464" s="28"/>
      <c r="DD464" s="28"/>
      <c r="DE464" s="28"/>
      <c r="DF464" s="28"/>
      <c r="DG464" s="28"/>
      <c r="DH464" s="28"/>
      <c r="DI464" s="28"/>
      <c r="DJ464" s="28"/>
      <c r="DK464" s="28"/>
      <c r="DL464" s="28"/>
      <c r="DM464" s="28"/>
      <c r="DN464" s="28"/>
      <c r="DO464" s="28"/>
      <c r="DP464" s="28"/>
      <c r="DQ464" s="28"/>
      <c r="DR464" s="28"/>
      <c r="DS464" s="28"/>
      <c r="DT464" s="28"/>
      <c r="DU464" s="28"/>
      <c r="DV464" s="28"/>
      <c r="DW464" s="28"/>
      <c r="DX464" s="28"/>
      <c r="DY464" s="28"/>
      <c r="DZ464" s="28"/>
      <c r="EA464" s="28"/>
      <c r="EB464" s="28"/>
      <c r="EC464" s="28"/>
      <c r="ED464" s="28"/>
      <c r="EE464" s="28"/>
      <c r="EF464" s="28"/>
      <c r="EG464" s="28"/>
      <c r="EH464" s="28"/>
      <c r="EI464" s="28"/>
      <c r="EJ464" s="28"/>
      <c r="EK464" s="28"/>
      <c r="EL464" s="28"/>
      <c r="EM464" s="28"/>
      <c r="EN464" s="28"/>
      <c r="EO464" s="28"/>
      <c r="EP464" s="28"/>
      <c r="EQ464" s="28"/>
      <c r="ER464" s="28"/>
      <c r="ES464" s="28"/>
      <c r="ET464" s="28"/>
      <c r="EU464" s="28"/>
      <c r="EV464" s="28"/>
      <c r="EW464" s="28"/>
      <c r="EX464" s="28"/>
      <c r="EY464" s="28"/>
      <c r="EZ464" s="28"/>
      <c r="FA464" s="28"/>
      <c r="FB464" s="28"/>
      <c r="FC464" s="28"/>
      <c r="FD464" s="28"/>
      <c r="FE464" s="28"/>
      <c r="FF464" s="28"/>
      <c r="FG464" s="28"/>
      <c r="FH464" s="28"/>
      <c r="FI464" s="28"/>
      <c r="FJ464" s="28"/>
      <c r="FK464" s="28"/>
      <c r="FL464" s="28"/>
      <c r="FM464" s="28"/>
      <c r="FN464" s="28"/>
      <c r="FO464" s="28"/>
      <c r="FP464" s="28"/>
      <c r="FQ464" s="28"/>
      <c r="FR464" s="28"/>
      <c r="FS464" s="28"/>
      <c r="FT464" s="28"/>
      <c r="FU464" s="28"/>
      <c r="FV464" s="28"/>
      <c r="FW464" s="28"/>
      <c r="FX464" s="28"/>
      <c r="FY464" s="28"/>
      <c r="FZ464" s="28"/>
      <c r="GA464" s="28"/>
      <c r="GB464" s="28"/>
      <c r="GC464" s="28"/>
      <c r="GD464" s="28"/>
      <c r="GE464" s="28"/>
      <c r="GF464" s="28"/>
      <c r="GG464" s="28"/>
      <c r="GH464" s="28"/>
      <c r="GI464" s="28"/>
      <c r="GJ464" s="28"/>
      <c r="GK464" s="28"/>
      <c r="GL464" s="28"/>
      <c r="GM464" s="28"/>
      <c r="GN464" s="28"/>
      <c r="GO464" s="28"/>
      <c r="GP464" s="28"/>
      <c r="GQ464" s="28"/>
      <c r="GR464" s="28"/>
      <c r="GS464" s="28"/>
      <c r="GT464" s="28"/>
      <c r="GU464" s="28"/>
      <c r="GV464" s="28"/>
      <c r="GW464" s="28"/>
      <c r="GX464" s="28"/>
      <c r="GY464" s="28"/>
      <c r="GZ464" s="28"/>
      <c r="HA464" s="28"/>
      <c r="HB464" s="28"/>
      <c r="HC464" s="28"/>
      <c r="HD464" s="28"/>
      <c r="HE464" s="28"/>
      <c r="HF464" s="28"/>
      <c r="HG464" s="28"/>
      <c r="HH464" s="28"/>
      <c r="HI464" s="28"/>
      <c r="HJ464" s="28"/>
      <c r="HK464" s="28"/>
      <c r="HL464" s="28"/>
      <c r="HM464" s="28"/>
      <c r="HN464" s="28"/>
      <c r="HO464" s="28"/>
      <c r="HP464" s="28"/>
      <c r="HQ464" s="28"/>
      <c r="HR464" s="28"/>
      <c r="HS464" s="28"/>
      <c r="HT464" s="28"/>
      <c r="HU464" s="28"/>
      <c r="HV464" s="28"/>
      <c r="HW464" s="28"/>
      <c r="HX464" s="28"/>
      <c r="HY464" s="28"/>
      <c r="HZ464" s="28"/>
      <c r="IA464" s="28"/>
      <c r="IB464" s="28"/>
      <c r="IC464" s="28"/>
      <c r="ID464" s="28"/>
      <c r="IE464" s="28"/>
      <c r="IF464" s="28"/>
      <c r="IG464" s="28"/>
      <c r="IH464" s="28"/>
      <c r="II464" s="28"/>
      <c r="IJ464" s="28"/>
      <c r="IK464" s="28"/>
      <c r="IL464" s="28"/>
      <c r="IM464" s="28"/>
      <c r="IN464" s="28"/>
      <c r="IO464" s="28"/>
      <c r="IP464" s="28"/>
      <c r="IQ464" s="28"/>
      <c r="IR464" s="28"/>
      <c r="IS464" s="28"/>
      <c r="IT464" s="28"/>
      <c r="IU464" s="28"/>
      <c r="IV464" s="28"/>
      <c r="IW464" s="28"/>
    </row>
    <row r="465" customFormat="false" ht="15" hidden="false" customHeight="false" outlineLevel="0" collapsed="false">
      <c r="A465" s="28"/>
      <c r="B465" s="188"/>
      <c r="C465" s="183" t="s">
        <v>264</v>
      </c>
      <c r="D465" s="134" t="n">
        <f aca="false">IF(+D382&gt;65000,+(+(D382-65000)*0.02)+(65000*0.09),+D382*0.09)</f>
        <v>0</v>
      </c>
      <c r="E465" s="134" t="n">
        <f aca="false">IF(+E382&gt;65000,+(+(E382-65000)*0.02)+(65000*0.09),+E382*0.09)</f>
        <v>0</v>
      </c>
      <c r="F465" s="28" t="n">
        <f aca="false">ROUND(IF(+F424&gt;76200,+F382*0.02,+F382*0.09),0)</f>
        <v>525</v>
      </c>
      <c r="G465" s="28" t="n">
        <f aca="false">ROUND(IF(+G424&gt;76200,+G382*0.02,+G382*0.09),0)</f>
        <v>525</v>
      </c>
      <c r="H465" s="28" t="n">
        <f aca="false">ROUND(IF(+H424&gt;76200,+H382*0.02,+H382*0.09),0)</f>
        <v>525</v>
      </c>
      <c r="I465" s="28" t="n">
        <f aca="false">ROUND(IF(+I424&gt;76200,+I382*0.02,+I382*0.09),0)</f>
        <v>525</v>
      </c>
      <c r="J465" s="28" t="n">
        <f aca="false">ROUND(IF(+J424&gt;76200,+J382*0.02,+J382*0.09),0)</f>
        <v>547</v>
      </c>
      <c r="K465" s="28" t="n">
        <f aca="false">ROUND(IF(+K424&gt;76200,+K382*0.02,+K382*0.09),0)</f>
        <v>547</v>
      </c>
      <c r="L465" s="28" t="n">
        <f aca="false">ROUND(IF(+L424&gt;76200,+L382*0.02,+L382*0.09),0)</f>
        <v>547</v>
      </c>
      <c r="M465" s="28" t="n">
        <f aca="false">ROUND(IF(+M424&gt;76200,+M382*0.02,+M382*0.09),0)</f>
        <v>547</v>
      </c>
      <c r="N465" s="28" t="n">
        <f aca="false">ROUND(IF(+N424&gt;76200,+N382*0.02,+N382*0.09),0)</f>
        <v>547</v>
      </c>
      <c r="O465" s="28" t="n">
        <f aca="false">ROUND(IF(+O424&gt;76200,+O382*0.02,+O382*0.09),0)</f>
        <v>547</v>
      </c>
      <c r="P465" s="28" t="n">
        <f aca="false">ROUND(IF(+P424&gt;76200,+P382*0.02,+P382*0.09),0)</f>
        <v>547</v>
      </c>
      <c r="Q465" s="28" t="n">
        <f aca="false">ROUND(IF(+Q424&gt;76200,+Q382*0.02,+Q382*0.09),0)</f>
        <v>547</v>
      </c>
      <c r="R465" s="135" t="n">
        <f aca="false">SUM(F465:Q465)</f>
        <v>6476</v>
      </c>
      <c r="S465" s="135" t="n">
        <f aca="false">ROUND(IF(+S382&gt;78000,+(+(S382-78000)*0.02)+(78000*0.09),+S382*0.09),0)</f>
        <v>6737</v>
      </c>
      <c r="T465" s="135" t="n">
        <f aca="false">ROUND(IF(+T382&gt;81000,+(+(T382-81000)*0.02)+(81000*0.09),+T382*0.09),0)</f>
        <v>7007</v>
      </c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  <c r="BL465" s="28"/>
      <c r="BM465" s="28"/>
      <c r="BN465" s="28"/>
      <c r="BO465" s="28"/>
      <c r="BP465" s="28"/>
      <c r="BQ465" s="28"/>
      <c r="BR465" s="28"/>
      <c r="BS465" s="28"/>
      <c r="BT465" s="28"/>
      <c r="BU465" s="28"/>
      <c r="BV465" s="28"/>
      <c r="BW465" s="28"/>
      <c r="BX465" s="28"/>
      <c r="BY465" s="28"/>
      <c r="BZ465" s="28"/>
      <c r="CA465" s="28"/>
      <c r="CB465" s="28"/>
      <c r="CC465" s="28"/>
      <c r="CD465" s="28"/>
      <c r="CE465" s="28"/>
      <c r="CF465" s="28"/>
      <c r="CG465" s="28"/>
      <c r="CH465" s="28"/>
      <c r="CI465" s="28"/>
      <c r="CJ465" s="28"/>
      <c r="CK465" s="28"/>
      <c r="CL465" s="28"/>
      <c r="CM465" s="28"/>
      <c r="CN465" s="28"/>
      <c r="CO465" s="28"/>
      <c r="CP465" s="28"/>
      <c r="CQ465" s="28"/>
      <c r="CR465" s="28"/>
      <c r="CS465" s="28"/>
      <c r="CT465" s="28"/>
      <c r="CU465" s="28"/>
      <c r="CV465" s="28"/>
      <c r="CW465" s="28"/>
      <c r="CX465" s="28"/>
      <c r="CY465" s="28"/>
      <c r="CZ465" s="28"/>
      <c r="DA465" s="28"/>
      <c r="DB465" s="28"/>
      <c r="DC465" s="28"/>
      <c r="DD465" s="28"/>
      <c r="DE465" s="28"/>
      <c r="DF465" s="28"/>
      <c r="DG465" s="28"/>
      <c r="DH465" s="28"/>
      <c r="DI465" s="28"/>
      <c r="DJ465" s="28"/>
      <c r="DK465" s="28"/>
      <c r="DL465" s="28"/>
      <c r="DM465" s="28"/>
      <c r="DN465" s="28"/>
      <c r="DO465" s="28"/>
      <c r="DP465" s="28"/>
      <c r="DQ465" s="28"/>
      <c r="DR465" s="28"/>
      <c r="DS465" s="28"/>
      <c r="DT465" s="28"/>
      <c r="DU465" s="28"/>
      <c r="DV465" s="28"/>
      <c r="DW465" s="28"/>
      <c r="DX465" s="28"/>
      <c r="DY465" s="28"/>
      <c r="DZ465" s="28"/>
      <c r="EA465" s="28"/>
      <c r="EB465" s="28"/>
      <c r="EC465" s="28"/>
      <c r="ED465" s="28"/>
      <c r="EE465" s="28"/>
      <c r="EF465" s="28"/>
      <c r="EG465" s="28"/>
      <c r="EH465" s="28"/>
      <c r="EI465" s="28"/>
      <c r="EJ465" s="28"/>
      <c r="EK465" s="28"/>
      <c r="EL465" s="28"/>
      <c r="EM465" s="28"/>
      <c r="EN465" s="28"/>
      <c r="EO465" s="28"/>
      <c r="EP465" s="28"/>
      <c r="EQ465" s="28"/>
      <c r="ER465" s="28"/>
      <c r="ES465" s="28"/>
      <c r="ET465" s="28"/>
      <c r="EU465" s="28"/>
      <c r="EV465" s="28"/>
      <c r="EW465" s="28"/>
      <c r="EX465" s="28"/>
      <c r="EY465" s="28"/>
      <c r="EZ465" s="28"/>
      <c r="FA465" s="28"/>
      <c r="FB465" s="28"/>
      <c r="FC465" s="28"/>
      <c r="FD465" s="28"/>
      <c r="FE465" s="28"/>
      <c r="FF465" s="28"/>
      <c r="FG465" s="28"/>
      <c r="FH465" s="28"/>
      <c r="FI465" s="28"/>
      <c r="FJ465" s="28"/>
      <c r="FK465" s="28"/>
      <c r="FL465" s="28"/>
      <c r="FM465" s="28"/>
      <c r="FN465" s="28"/>
      <c r="FO465" s="28"/>
      <c r="FP465" s="28"/>
      <c r="FQ465" s="28"/>
      <c r="FR465" s="28"/>
      <c r="FS465" s="28"/>
      <c r="FT465" s="28"/>
      <c r="FU465" s="28"/>
      <c r="FV465" s="28"/>
      <c r="FW465" s="28"/>
      <c r="FX465" s="28"/>
      <c r="FY465" s="28"/>
      <c r="FZ465" s="28"/>
      <c r="GA465" s="28"/>
      <c r="GB465" s="28"/>
      <c r="GC465" s="28"/>
      <c r="GD465" s="28"/>
      <c r="GE465" s="28"/>
      <c r="GF465" s="28"/>
      <c r="GG465" s="28"/>
      <c r="GH465" s="28"/>
      <c r="GI465" s="28"/>
      <c r="GJ465" s="28"/>
      <c r="GK465" s="28"/>
      <c r="GL465" s="28"/>
      <c r="GM465" s="28"/>
      <c r="GN465" s="28"/>
      <c r="GO465" s="28"/>
      <c r="GP465" s="28"/>
      <c r="GQ465" s="28"/>
      <c r="GR465" s="28"/>
      <c r="GS465" s="28"/>
      <c r="GT465" s="28"/>
      <c r="GU465" s="28"/>
      <c r="GV465" s="28"/>
      <c r="GW465" s="28"/>
      <c r="GX465" s="28"/>
      <c r="GY465" s="28"/>
      <c r="GZ465" s="28"/>
      <c r="HA465" s="28"/>
      <c r="HB465" s="28"/>
      <c r="HC465" s="28"/>
      <c r="HD465" s="28"/>
      <c r="HE465" s="28"/>
      <c r="HF465" s="28"/>
      <c r="HG465" s="28"/>
      <c r="HH465" s="28"/>
      <c r="HI465" s="28"/>
      <c r="HJ465" s="28"/>
      <c r="HK465" s="28"/>
      <c r="HL465" s="28"/>
      <c r="HM465" s="28"/>
      <c r="HN465" s="28"/>
      <c r="HO465" s="28"/>
      <c r="HP465" s="28"/>
      <c r="HQ465" s="28"/>
      <c r="HR465" s="28"/>
      <c r="HS465" s="28"/>
      <c r="HT465" s="28"/>
      <c r="HU465" s="28"/>
      <c r="HV465" s="28"/>
      <c r="HW465" s="28"/>
      <c r="HX465" s="28"/>
      <c r="HY465" s="28"/>
      <c r="HZ465" s="28"/>
      <c r="IA465" s="28"/>
      <c r="IB465" s="28"/>
      <c r="IC465" s="28"/>
      <c r="ID465" s="28"/>
      <c r="IE465" s="28"/>
      <c r="IF465" s="28"/>
      <c r="IG465" s="28"/>
      <c r="IH465" s="28"/>
      <c r="II465" s="28"/>
      <c r="IJ465" s="28"/>
      <c r="IK465" s="28"/>
      <c r="IL465" s="28"/>
      <c r="IM465" s="28"/>
      <c r="IN465" s="28"/>
      <c r="IO465" s="28"/>
      <c r="IP465" s="28"/>
      <c r="IQ465" s="28"/>
      <c r="IR465" s="28"/>
      <c r="IS465" s="28"/>
      <c r="IT465" s="28"/>
      <c r="IU465" s="28"/>
      <c r="IV465" s="28"/>
      <c r="IW465" s="28"/>
    </row>
    <row r="466" customFormat="false" ht="15" hidden="false" customHeight="false" outlineLevel="0" collapsed="false">
      <c r="A466" s="28"/>
      <c r="B466" s="188"/>
      <c r="C466" s="183" t="s">
        <v>265</v>
      </c>
      <c r="D466" s="134" t="n">
        <f aca="false">IF(+D383&gt;65000,+(+(D383-65000)*0.02)+(65000*0.09),+D383*0.09)</f>
        <v>0</v>
      </c>
      <c r="E466" s="134" t="n">
        <f aca="false">IF(+E383&gt;65000,+(+(E383-65000)*0.02)+(65000*0.09),+E383*0.09)</f>
        <v>0</v>
      </c>
      <c r="F466" s="28" t="n">
        <f aca="false">ROUND(IF(+F425&gt;76200,+F383*0.02,+F383*0.09),0)</f>
        <v>525</v>
      </c>
      <c r="G466" s="28" t="n">
        <f aca="false">ROUND(IF(+G425&gt;76200,+G383*0.02,+G383*0.09),0)</f>
        <v>525</v>
      </c>
      <c r="H466" s="28" t="n">
        <f aca="false">ROUND(IF(+H425&gt;76200,+H383*0.02,+H383*0.09),0)</f>
        <v>525</v>
      </c>
      <c r="I466" s="28" t="n">
        <f aca="false">ROUND(IF(+I425&gt;76200,+I383*0.02,+I383*0.09),0)</f>
        <v>525</v>
      </c>
      <c r="J466" s="28" t="n">
        <f aca="false">ROUND(IF(+J425&gt;76200,+J383*0.02,+J383*0.09),0)</f>
        <v>547</v>
      </c>
      <c r="K466" s="28" t="n">
        <f aca="false">ROUND(IF(+K425&gt;76200,+K383*0.02,+K383*0.09),0)</f>
        <v>547</v>
      </c>
      <c r="L466" s="28" t="n">
        <f aca="false">ROUND(IF(+L425&gt;76200,+L383*0.02,+L383*0.09),0)</f>
        <v>547</v>
      </c>
      <c r="M466" s="28" t="n">
        <f aca="false">ROUND(IF(+M425&gt;76200,+M383*0.02,+M383*0.09),0)</f>
        <v>547</v>
      </c>
      <c r="N466" s="28" t="n">
        <f aca="false">ROUND(IF(+N425&gt;76200,+N383*0.02,+N383*0.09),0)</f>
        <v>547</v>
      </c>
      <c r="O466" s="28" t="n">
        <f aca="false">ROUND(IF(+O425&gt;76200,+O383*0.02,+O383*0.09),0)</f>
        <v>547</v>
      </c>
      <c r="P466" s="28" t="n">
        <f aca="false">ROUND(IF(+P425&gt;76200,+P383*0.02,+P383*0.09),0)</f>
        <v>547</v>
      </c>
      <c r="Q466" s="28" t="n">
        <f aca="false">ROUND(IF(+Q425&gt;76200,+Q383*0.02,+Q383*0.09),0)</f>
        <v>547</v>
      </c>
      <c r="R466" s="135" t="n">
        <f aca="false">SUM(F466:Q466)</f>
        <v>6476</v>
      </c>
      <c r="S466" s="135" t="n">
        <f aca="false">ROUND(IF(+S383&gt;78000,+(+(S383-78000)*0.02)+(78000*0.09),+S383*0.09),0)</f>
        <v>6737</v>
      </c>
      <c r="T466" s="135" t="n">
        <f aca="false">ROUND(IF(+T383&gt;81000,+(+(T383-81000)*0.02)+(81000*0.09),+T383*0.09),0)</f>
        <v>7007</v>
      </c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  <c r="BL466" s="28"/>
      <c r="BM466" s="28"/>
      <c r="BN466" s="28"/>
      <c r="BO466" s="28"/>
      <c r="BP466" s="28"/>
      <c r="BQ466" s="28"/>
      <c r="BR466" s="28"/>
      <c r="BS466" s="28"/>
      <c r="BT466" s="28"/>
      <c r="BU466" s="28"/>
      <c r="BV466" s="28"/>
      <c r="BW466" s="28"/>
      <c r="BX466" s="28"/>
      <c r="BY466" s="28"/>
      <c r="BZ466" s="28"/>
      <c r="CA466" s="28"/>
      <c r="CB466" s="28"/>
      <c r="CC466" s="28"/>
      <c r="CD466" s="28"/>
      <c r="CE466" s="28"/>
      <c r="CF466" s="28"/>
      <c r="CG466" s="28"/>
      <c r="CH466" s="28"/>
      <c r="CI466" s="28"/>
      <c r="CJ466" s="28"/>
      <c r="CK466" s="28"/>
      <c r="CL466" s="28"/>
      <c r="CM466" s="28"/>
      <c r="CN466" s="28"/>
      <c r="CO466" s="28"/>
      <c r="CP466" s="28"/>
      <c r="CQ466" s="28"/>
      <c r="CR466" s="28"/>
      <c r="CS466" s="28"/>
      <c r="CT466" s="28"/>
      <c r="CU466" s="28"/>
      <c r="CV466" s="28"/>
      <c r="CW466" s="28"/>
      <c r="CX466" s="28"/>
      <c r="CY466" s="28"/>
      <c r="CZ466" s="28"/>
      <c r="DA466" s="28"/>
      <c r="DB466" s="28"/>
      <c r="DC466" s="28"/>
      <c r="DD466" s="28"/>
      <c r="DE466" s="28"/>
      <c r="DF466" s="28"/>
      <c r="DG466" s="28"/>
      <c r="DH466" s="28"/>
      <c r="DI466" s="28"/>
      <c r="DJ466" s="28"/>
      <c r="DK466" s="28"/>
      <c r="DL466" s="28"/>
      <c r="DM466" s="28"/>
      <c r="DN466" s="28"/>
      <c r="DO466" s="28"/>
      <c r="DP466" s="28"/>
      <c r="DQ466" s="28"/>
      <c r="DR466" s="28"/>
      <c r="DS466" s="28"/>
      <c r="DT466" s="28"/>
      <c r="DU466" s="28"/>
      <c r="DV466" s="28"/>
      <c r="DW466" s="28"/>
      <c r="DX466" s="28"/>
      <c r="DY466" s="28"/>
      <c r="DZ466" s="28"/>
      <c r="EA466" s="28"/>
      <c r="EB466" s="28"/>
      <c r="EC466" s="28"/>
      <c r="ED466" s="28"/>
      <c r="EE466" s="28"/>
      <c r="EF466" s="28"/>
      <c r="EG466" s="28"/>
      <c r="EH466" s="28"/>
      <c r="EI466" s="28"/>
      <c r="EJ466" s="28"/>
      <c r="EK466" s="28"/>
      <c r="EL466" s="28"/>
      <c r="EM466" s="28"/>
      <c r="EN466" s="28"/>
      <c r="EO466" s="28"/>
      <c r="EP466" s="28"/>
      <c r="EQ466" s="28"/>
      <c r="ER466" s="28"/>
      <c r="ES466" s="28"/>
      <c r="ET466" s="28"/>
      <c r="EU466" s="28"/>
      <c r="EV466" s="28"/>
      <c r="EW466" s="28"/>
      <c r="EX466" s="28"/>
      <c r="EY466" s="28"/>
      <c r="EZ466" s="28"/>
      <c r="FA466" s="28"/>
      <c r="FB466" s="28"/>
      <c r="FC466" s="28"/>
      <c r="FD466" s="28"/>
      <c r="FE466" s="28"/>
      <c r="FF466" s="28"/>
      <c r="FG466" s="28"/>
      <c r="FH466" s="28"/>
      <c r="FI466" s="28"/>
      <c r="FJ466" s="28"/>
      <c r="FK466" s="28"/>
      <c r="FL466" s="28"/>
      <c r="FM466" s="28"/>
      <c r="FN466" s="28"/>
      <c r="FO466" s="28"/>
      <c r="FP466" s="28"/>
      <c r="FQ466" s="28"/>
      <c r="FR466" s="28"/>
      <c r="FS466" s="28"/>
      <c r="FT466" s="28"/>
      <c r="FU466" s="28"/>
      <c r="FV466" s="28"/>
      <c r="FW466" s="28"/>
      <c r="FX466" s="28"/>
      <c r="FY466" s="28"/>
      <c r="FZ466" s="28"/>
      <c r="GA466" s="28"/>
      <c r="GB466" s="28"/>
      <c r="GC466" s="28"/>
      <c r="GD466" s="28"/>
      <c r="GE466" s="28"/>
      <c r="GF466" s="28"/>
      <c r="GG466" s="28"/>
      <c r="GH466" s="28"/>
      <c r="GI466" s="28"/>
      <c r="GJ466" s="28"/>
      <c r="GK466" s="28"/>
      <c r="GL466" s="28"/>
      <c r="GM466" s="28"/>
      <c r="GN466" s="28"/>
      <c r="GO466" s="28"/>
      <c r="GP466" s="28"/>
      <c r="GQ466" s="28"/>
      <c r="GR466" s="28"/>
      <c r="GS466" s="28"/>
      <c r="GT466" s="28"/>
      <c r="GU466" s="28"/>
      <c r="GV466" s="28"/>
      <c r="GW466" s="28"/>
      <c r="GX466" s="28"/>
      <c r="GY466" s="28"/>
      <c r="GZ466" s="28"/>
      <c r="HA466" s="28"/>
      <c r="HB466" s="28"/>
      <c r="HC466" s="28"/>
      <c r="HD466" s="28"/>
      <c r="HE466" s="28"/>
      <c r="HF466" s="28"/>
      <c r="HG466" s="28"/>
      <c r="HH466" s="28"/>
      <c r="HI466" s="28"/>
      <c r="HJ466" s="28"/>
      <c r="HK466" s="28"/>
      <c r="HL466" s="28"/>
      <c r="HM466" s="28"/>
      <c r="HN466" s="28"/>
      <c r="HO466" s="28"/>
      <c r="HP466" s="28"/>
      <c r="HQ466" s="28"/>
      <c r="HR466" s="28"/>
      <c r="HS466" s="28"/>
      <c r="HT466" s="28"/>
      <c r="HU466" s="28"/>
      <c r="HV466" s="28"/>
      <c r="HW466" s="28"/>
      <c r="HX466" s="28"/>
      <c r="HY466" s="28"/>
      <c r="HZ466" s="28"/>
      <c r="IA466" s="28"/>
      <c r="IB466" s="28"/>
      <c r="IC466" s="28"/>
      <c r="ID466" s="28"/>
      <c r="IE466" s="28"/>
      <c r="IF466" s="28"/>
      <c r="IG466" s="28"/>
      <c r="IH466" s="28"/>
      <c r="II466" s="28"/>
      <c r="IJ466" s="28"/>
      <c r="IK466" s="28"/>
      <c r="IL466" s="28"/>
      <c r="IM466" s="28"/>
      <c r="IN466" s="28"/>
      <c r="IO466" s="28"/>
      <c r="IP466" s="28"/>
      <c r="IQ466" s="28"/>
      <c r="IR466" s="28"/>
      <c r="IS466" s="28"/>
      <c r="IT466" s="28"/>
      <c r="IU466" s="28"/>
      <c r="IV466" s="28"/>
      <c r="IW466" s="28"/>
    </row>
    <row r="467" customFormat="false" ht="15" hidden="false" customHeight="false" outlineLevel="0" collapsed="false">
      <c r="A467" s="28"/>
      <c r="B467" s="188"/>
      <c r="C467" s="183" t="s">
        <v>266</v>
      </c>
      <c r="D467" s="134" t="n">
        <f aca="false">IF(+D384&gt;65000,+(+(D384-65000)*0.02)+(65000*0.09),+D384*0.09)</f>
        <v>0</v>
      </c>
      <c r="E467" s="134" t="n">
        <f aca="false">IF(+E384&gt;65000,+(+(E384-65000)*0.02)+(65000*0.09),+E384*0.09)</f>
        <v>0</v>
      </c>
      <c r="F467" s="28" t="n">
        <f aca="false">ROUND(IF(+F426&gt;76200,+F384*0.02,+F384*0.09),0)</f>
        <v>525</v>
      </c>
      <c r="G467" s="28" t="n">
        <f aca="false">ROUND(IF(+G426&gt;76200,+G384*0.02,+G384*0.09),0)</f>
        <v>525</v>
      </c>
      <c r="H467" s="28" t="n">
        <f aca="false">ROUND(IF(+H426&gt;76200,+H384*0.02,+H384*0.09),0)</f>
        <v>525</v>
      </c>
      <c r="I467" s="28" t="n">
        <f aca="false">ROUND(IF(+I426&gt;76200,+I384*0.02,+I384*0.09),0)</f>
        <v>525</v>
      </c>
      <c r="J467" s="28" t="n">
        <f aca="false">ROUND(IF(+J426&gt;76200,+J384*0.02,+J384*0.09),0)</f>
        <v>547</v>
      </c>
      <c r="K467" s="28" t="n">
        <f aca="false">ROUND(IF(+K426&gt;76200,+K384*0.02,+K384*0.09),0)</f>
        <v>547</v>
      </c>
      <c r="L467" s="28" t="n">
        <f aca="false">ROUND(IF(+L426&gt;76200,+L384*0.02,+L384*0.09),0)</f>
        <v>547</v>
      </c>
      <c r="M467" s="28" t="n">
        <f aca="false">ROUND(IF(+M426&gt;76200,+M384*0.02,+M384*0.09),0)</f>
        <v>547</v>
      </c>
      <c r="N467" s="28" t="n">
        <f aca="false">ROUND(IF(+N426&gt;76200,+N384*0.02,+N384*0.09),0)</f>
        <v>547</v>
      </c>
      <c r="O467" s="28" t="n">
        <f aca="false">ROUND(IF(+O426&gt;76200,+O384*0.02,+O384*0.09),0)</f>
        <v>547</v>
      </c>
      <c r="P467" s="28" t="n">
        <f aca="false">ROUND(IF(+P426&gt;76200,+P384*0.02,+P384*0.09),0)</f>
        <v>547</v>
      </c>
      <c r="Q467" s="28" t="n">
        <f aca="false">ROUND(IF(+Q426&gt;76200,+Q384*0.02,+Q384*0.09),0)</f>
        <v>547</v>
      </c>
      <c r="R467" s="135" t="n">
        <f aca="false">SUM(F467:Q467)</f>
        <v>6476</v>
      </c>
      <c r="S467" s="135" t="n">
        <f aca="false">ROUND(IF(+S384&gt;78000,+(+(S384-78000)*0.02)+(78000*0.09),+S384*0.09),0)</f>
        <v>6737</v>
      </c>
      <c r="T467" s="135" t="n">
        <f aca="false">ROUND(IF(+T384&gt;81000,+(+(T384-81000)*0.02)+(81000*0.09),+T384*0.09),0)</f>
        <v>7007</v>
      </c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  <c r="BL467" s="28"/>
      <c r="BM467" s="28"/>
      <c r="BN467" s="28"/>
      <c r="BO467" s="28"/>
      <c r="BP467" s="28"/>
      <c r="BQ467" s="28"/>
      <c r="BR467" s="28"/>
      <c r="BS467" s="28"/>
      <c r="BT467" s="28"/>
      <c r="BU467" s="28"/>
      <c r="BV467" s="28"/>
      <c r="BW467" s="28"/>
      <c r="BX467" s="28"/>
      <c r="BY467" s="28"/>
      <c r="BZ467" s="28"/>
      <c r="CA467" s="28"/>
      <c r="CB467" s="28"/>
      <c r="CC467" s="28"/>
      <c r="CD467" s="28"/>
      <c r="CE467" s="28"/>
      <c r="CF467" s="28"/>
      <c r="CG467" s="28"/>
      <c r="CH467" s="28"/>
      <c r="CI467" s="28"/>
      <c r="CJ467" s="28"/>
      <c r="CK467" s="28"/>
      <c r="CL467" s="28"/>
      <c r="CM467" s="28"/>
      <c r="CN467" s="28"/>
      <c r="CO467" s="28"/>
      <c r="CP467" s="28"/>
      <c r="CQ467" s="28"/>
      <c r="CR467" s="28"/>
      <c r="CS467" s="28"/>
      <c r="CT467" s="28"/>
      <c r="CU467" s="28"/>
      <c r="CV467" s="28"/>
      <c r="CW467" s="28"/>
      <c r="CX467" s="28"/>
      <c r="CY467" s="28"/>
      <c r="CZ467" s="28"/>
      <c r="DA467" s="28"/>
      <c r="DB467" s="28"/>
      <c r="DC467" s="28"/>
      <c r="DD467" s="28"/>
      <c r="DE467" s="28"/>
      <c r="DF467" s="28"/>
      <c r="DG467" s="28"/>
      <c r="DH467" s="28"/>
      <c r="DI467" s="28"/>
      <c r="DJ467" s="28"/>
      <c r="DK467" s="28"/>
      <c r="DL467" s="28"/>
      <c r="DM467" s="28"/>
      <c r="DN467" s="28"/>
      <c r="DO467" s="28"/>
      <c r="DP467" s="28"/>
      <c r="DQ467" s="28"/>
      <c r="DR467" s="28"/>
      <c r="DS467" s="28"/>
      <c r="DT467" s="28"/>
      <c r="DU467" s="28"/>
      <c r="DV467" s="28"/>
      <c r="DW467" s="28"/>
      <c r="DX467" s="28"/>
      <c r="DY467" s="28"/>
      <c r="DZ467" s="28"/>
      <c r="EA467" s="28"/>
      <c r="EB467" s="28"/>
      <c r="EC467" s="28"/>
      <c r="ED467" s="28"/>
      <c r="EE467" s="28"/>
      <c r="EF467" s="28"/>
      <c r="EG467" s="28"/>
      <c r="EH467" s="28"/>
      <c r="EI467" s="28"/>
      <c r="EJ467" s="28"/>
      <c r="EK467" s="28"/>
      <c r="EL467" s="28"/>
      <c r="EM467" s="28"/>
      <c r="EN467" s="28"/>
      <c r="EO467" s="28"/>
      <c r="EP467" s="28"/>
      <c r="EQ467" s="28"/>
      <c r="ER467" s="28"/>
      <c r="ES467" s="28"/>
      <c r="ET467" s="28"/>
      <c r="EU467" s="28"/>
      <c r="EV467" s="28"/>
      <c r="EW467" s="28"/>
      <c r="EX467" s="28"/>
      <c r="EY467" s="28"/>
      <c r="EZ467" s="28"/>
      <c r="FA467" s="28"/>
      <c r="FB467" s="28"/>
      <c r="FC467" s="28"/>
      <c r="FD467" s="28"/>
      <c r="FE467" s="28"/>
      <c r="FF467" s="28"/>
      <c r="FG467" s="28"/>
      <c r="FH467" s="28"/>
      <c r="FI467" s="28"/>
      <c r="FJ467" s="28"/>
      <c r="FK467" s="28"/>
      <c r="FL467" s="28"/>
      <c r="FM467" s="28"/>
      <c r="FN467" s="28"/>
      <c r="FO467" s="28"/>
      <c r="FP467" s="28"/>
      <c r="FQ467" s="28"/>
      <c r="FR467" s="28"/>
      <c r="FS467" s="28"/>
      <c r="FT467" s="28"/>
      <c r="FU467" s="28"/>
      <c r="FV467" s="28"/>
      <c r="FW467" s="28"/>
      <c r="FX467" s="28"/>
      <c r="FY467" s="28"/>
      <c r="FZ467" s="28"/>
      <c r="GA467" s="28"/>
      <c r="GB467" s="28"/>
      <c r="GC467" s="28"/>
      <c r="GD467" s="28"/>
      <c r="GE467" s="28"/>
      <c r="GF467" s="28"/>
      <c r="GG467" s="28"/>
      <c r="GH467" s="28"/>
      <c r="GI467" s="28"/>
      <c r="GJ467" s="28"/>
      <c r="GK467" s="28"/>
      <c r="GL467" s="28"/>
      <c r="GM467" s="28"/>
      <c r="GN467" s="28"/>
      <c r="GO467" s="28"/>
      <c r="GP467" s="28"/>
      <c r="GQ467" s="28"/>
      <c r="GR467" s="28"/>
      <c r="GS467" s="28"/>
      <c r="GT467" s="28"/>
      <c r="GU467" s="28"/>
      <c r="GV467" s="28"/>
      <c r="GW467" s="28"/>
      <c r="GX467" s="28"/>
      <c r="GY467" s="28"/>
      <c r="GZ467" s="28"/>
      <c r="HA467" s="28"/>
      <c r="HB467" s="28"/>
      <c r="HC467" s="28"/>
      <c r="HD467" s="28"/>
      <c r="HE467" s="28"/>
      <c r="HF467" s="28"/>
      <c r="HG467" s="28"/>
      <c r="HH467" s="28"/>
      <c r="HI467" s="28"/>
      <c r="HJ467" s="28"/>
      <c r="HK467" s="28"/>
      <c r="HL467" s="28"/>
      <c r="HM467" s="28"/>
      <c r="HN467" s="28"/>
      <c r="HO467" s="28"/>
      <c r="HP467" s="28"/>
      <c r="HQ467" s="28"/>
      <c r="HR467" s="28"/>
      <c r="HS467" s="28"/>
      <c r="HT467" s="28"/>
      <c r="HU467" s="28"/>
      <c r="HV467" s="28"/>
      <c r="HW467" s="28"/>
      <c r="HX467" s="28"/>
      <c r="HY467" s="28"/>
      <c r="HZ467" s="28"/>
      <c r="IA467" s="28"/>
      <c r="IB467" s="28"/>
      <c r="IC467" s="28"/>
      <c r="ID467" s="28"/>
      <c r="IE467" s="28"/>
      <c r="IF467" s="28"/>
      <c r="IG467" s="28"/>
      <c r="IH467" s="28"/>
      <c r="II467" s="28"/>
      <c r="IJ467" s="28"/>
      <c r="IK467" s="28"/>
      <c r="IL467" s="28"/>
      <c r="IM467" s="28"/>
      <c r="IN467" s="28"/>
      <c r="IO467" s="28"/>
      <c r="IP467" s="28"/>
      <c r="IQ467" s="28"/>
      <c r="IR467" s="28"/>
      <c r="IS467" s="28"/>
      <c r="IT467" s="28"/>
      <c r="IU467" s="28"/>
      <c r="IV467" s="28"/>
      <c r="IW467" s="28"/>
    </row>
    <row r="468" customFormat="false" ht="15" hidden="false" customHeight="false" outlineLevel="0" collapsed="false">
      <c r="A468" s="28"/>
      <c r="B468" s="188"/>
      <c r="C468" s="183" t="s">
        <v>267</v>
      </c>
      <c r="D468" s="134" t="n">
        <f aca="false">IF(+D385&gt;65000,+(+(D385-65000)*0.02)+(65000*0.09),+D385*0.09)</f>
        <v>0</v>
      </c>
      <c r="E468" s="134" t="n">
        <f aca="false">IF(+E385&gt;65000,+(+(E385-65000)*0.02)+(65000*0.09),+E385*0.09)</f>
        <v>0</v>
      </c>
      <c r="F468" s="28" t="n">
        <f aca="false">ROUND(IF(+F427&gt;76200,+F385*0.02,+F385*0.09),0)</f>
        <v>525</v>
      </c>
      <c r="G468" s="28" t="n">
        <f aca="false">ROUND(IF(+G427&gt;76200,+G385*0.02,+G385*0.09),0)</f>
        <v>525</v>
      </c>
      <c r="H468" s="28" t="n">
        <f aca="false">ROUND(IF(+H427&gt;76200,+H385*0.02,+H385*0.09),0)</f>
        <v>525</v>
      </c>
      <c r="I468" s="28" t="n">
        <f aca="false">ROUND(IF(+I427&gt;76200,+I385*0.02,+I385*0.09),0)</f>
        <v>525</v>
      </c>
      <c r="J468" s="28" t="n">
        <f aca="false">ROUND(IF(+J427&gt;76200,+J385*0.02,+J385*0.09),0)</f>
        <v>547</v>
      </c>
      <c r="K468" s="28" t="n">
        <f aca="false">ROUND(IF(+K427&gt;76200,+K385*0.02,+K385*0.09),0)</f>
        <v>547</v>
      </c>
      <c r="L468" s="28" t="n">
        <f aca="false">ROUND(IF(+L427&gt;76200,+L385*0.02,+L385*0.09),0)</f>
        <v>547</v>
      </c>
      <c r="M468" s="28" t="n">
        <f aca="false">ROUND(IF(+M427&gt;76200,+M385*0.02,+M385*0.09),0)</f>
        <v>547</v>
      </c>
      <c r="N468" s="28" t="n">
        <f aca="false">ROUND(IF(+N427&gt;76200,+N385*0.02,+N385*0.09),0)</f>
        <v>547</v>
      </c>
      <c r="O468" s="28" t="n">
        <f aca="false">ROUND(IF(+O427&gt;76200,+O385*0.02,+O385*0.09),0)</f>
        <v>547</v>
      </c>
      <c r="P468" s="28" t="n">
        <f aca="false">ROUND(IF(+P427&gt;76200,+P385*0.02,+P385*0.09),0)</f>
        <v>547</v>
      </c>
      <c r="Q468" s="28" t="n">
        <f aca="false">ROUND(IF(+Q427&gt;76200,+Q385*0.02,+Q385*0.09),0)</f>
        <v>547</v>
      </c>
      <c r="R468" s="135" t="n">
        <f aca="false">SUM(F468:Q468)</f>
        <v>6476</v>
      </c>
      <c r="S468" s="135" t="n">
        <f aca="false">ROUND(IF(+S385&gt;78000,+(+(S385-78000)*0.02)+(78000*0.09),+S385*0.09),0)</f>
        <v>6737</v>
      </c>
      <c r="T468" s="135" t="n">
        <f aca="false">ROUND(IF(+T385&gt;81000,+(+(T385-81000)*0.02)+(81000*0.09),+T385*0.09),0)</f>
        <v>7007</v>
      </c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  <c r="BL468" s="28"/>
      <c r="BM468" s="28"/>
      <c r="BN468" s="28"/>
      <c r="BO468" s="28"/>
      <c r="BP468" s="28"/>
      <c r="BQ468" s="28"/>
      <c r="BR468" s="28"/>
      <c r="BS468" s="28"/>
      <c r="BT468" s="28"/>
      <c r="BU468" s="28"/>
      <c r="BV468" s="28"/>
      <c r="BW468" s="28"/>
      <c r="BX468" s="28"/>
      <c r="BY468" s="28"/>
      <c r="BZ468" s="28"/>
      <c r="CA468" s="28"/>
      <c r="CB468" s="28"/>
      <c r="CC468" s="28"/>
      <c r="CD468" s="28"/>
      <c r="CE468" s="28"/>
      <c r="CF468" s="28"/>
      <c r="CG468" s="28"/>
      <c r="CH468" s="28"/>
      <c r="CI468" s="28"/>
      <c r="CJ468" s="28"/>
      <c r="CK468" s="28"/>
      <c r="CL468" s="28"/>
      <c r="CM468" s="28"/>
      <c r="CN468" s="28"/>
      <c r="CO468" s="28"/>
      <c r="CP468" s="28"/>
      <c r="CQ468" s="28"/>
      <c r="CR468" s="28"/>
      <c r="CS468" s="28"/>
      <c r="CT468" s="28"/>
      <c r="CU468" s="28"/>
      <c r="CV468" s="28"/>
      <c r="CW468" s="28"/>
      <c r="CX468" s="28"/>
      <c r="CY468" s="28"/>
      <c r="CZ468" s="28"/>
      <c r="DA468" s="28"/>
      <c r="DB468" s="28"/>
      <c r="DC468" s="28"/>
      <c r="DD468" s="28"/>
      <c r="DE468" s="28"/>
      <c r="DF468" s="28"/>
      <c r="DG468" s="28"/>
      <c r="DH468" s="28"/>
      <c r="DI468" s="28"/>
      <c r="DJ468" s="28"/>
      <c r="DK468" s="28"/>
      <c r="DL468" s="28"/>
      <c r="DM468" s="28"/>
      <c r="DN468" s="28"/>
      <c r="DO468" s="28"/>
      <c r="DP468" s="28"/>
      <c r="DQ468" s="28"/>
      <c r="DR468" s="28"/>
      <c r="DS468" s="28"/>
      <c r="DT468" s="28"/>
      <c r="DU468" s="28"/>
      <c r="DV468" s="28"/>
      <c r="DW468" s="28"/>
      <c r="DX468" s="28"/>
      <c r="DY468" s="28"/>
      <c r="DZ468" s="28"/>
      <c r="EA468" s="28"/>
      <c r="EB468" s="28"/>
      <c r="EC468" s="28"/>
      <c r="ED468" s="28"/>
      <c r="EE468" s="28"/>
      <c r="EF468" s="28"/>
      <c r="EG468" s="28"/>
      <c r="EH468" s="28"/>
      <c r="EI468" s="28"/>
      <c r="EJ468" s="28"/>
      <c r="EK468" s="28"/>
      <c r="EL468" s="28"/>
      <c r="EM468" s="28"/>
      <c r="EN468" s="28"/>
      <c r="EO468" s="28"/>
      <c r="EP468" s="28"/>
      <c r="EQ468" s="28"/>
      <c r="ER468" s="28"/>
      <c r="ES468" s="28"/>
      <c r="ET468" s="28"/>
      <c r="EU468" s="28"/>
      <c r="EV468" s="28"/>
      <c r="EW468" s="28"/>
      <c r="EX468" s="28"/>
      <c r="EY468" s="28"/>
      <c r="EZ468" s="28"/>
      <c r="FA468" s="28"/>
      <c r="FB468" s="28"/>
      <c r="FC468" s="28"/>
      <c r="FD468" s="28"/>
      <c r="FE468" s="28"/>
      <c r="FF468" s="28"/>
      <c r="FG468" s="28"/>
      <c r="FH468" s="28"/>
      <c r="FI468" s="28"/>
      <c r="FJ468" s="28"/>
      <c r="FK468" s="28"/>
      <c r="FL468" s="28"/>
      <c r="FM468" s="28"/>
      <c r="FN468" s="28"/>
      <c r="FO468" s="28"/>
      <c r="FP468" s="28"/>
      <c r="FQ468" s="28"/>
      <c r="FR468" s="28"/>
      <c r="FS468" s="28"/>
      <c r="FT468" s="28"/>
      <c r="FU468" s="28"/>
      <c r="FV468" s="28"/>
      <c r="FW468" s="28"/>
      <c r="FX468" s="28"/>
      <c r="FY468" s="28"/>
      <c r="FZ468" s="28"/>
      <c r="GA468" s="28"/>
      <c r="GB468" s="28"/>
      <c r="GC468" s="28"/>
      <c r="GD468" s="28"/>
      <c r="GE468" s="28"/>
      <c r="GF468" s="28"/>
      <c r="GG468" s="28"/>
      <c r="GH468" s="28"/>
      <c r="GI468" s="28"/>
      <c r="GJ468" s="28"/>
      <c r="GK468" s="28"/>
      <c r="GL468" s="28"/>
      <c r="GM468" s="28"/>
      <c r="GN468" s="28"/>
      <c r="GO468" s="28"/>
      <c r="GP468" s="28"/>
      <c r="GQ468" s="28"/>
      <c r="GR468" s="28"/>
      <c r="GS468" s="28"/>
      <c r="GT468" s="28"/>
      <c r="GU468" s="28"/>
      <c r="GV468" s="28"/>
      <c r="GW468" s="28"/>
      <c r="GX468" s="28"/>
      <c r="GY468" s="28"/>
      <c r="GZ468" s="28"/>
      <c r="HA468" s="28"/>
      <c r="HB468" s="28"/>
      <c r="HC468" s="28"/>
      <c r="HD468" s="28"/>
      <c r="HE468" s="28"/>
      <c r="HF468" s="28"/>
      <c r="HG468" s="28"/>
      <c r="HH468" s="28"/>
      <c r="HI468" s="28"/>
      <c r="HJ468" s="28"/>
      <c r="HK468" s="28"/>
      <c r="HL468" s="28"/>
      <c r="HM468" s="28"/>
      <c r="HN468" s="28"/>
      <c r="HO468" s="28"/>
      <c r="HP468" s="28"/>
      <c r="HQ468" s="28"/>
      <c r="HR468" s="28"/>
      <c r="HS468" s="28"/>
      <c r="HT468" s="28"/>
      <c r="HU468" s="28"/>
      <c r="HV468" s="28"/>
      <c r="HW468" s="28"/>
      <c r="HX468" s="28"/>
      <c r="HY468" s="28"/>
      <c r="HZ468" s="28"/>
      <c r="IA468" s="28"/>
      <c r="IB468" s="28"/>
      <c r="IC468" s="28"/>
      <c r="ID468" s="28"/>
      <c r="IE468" s="28"/>
      <c r="IF468" s="28"/>
      <c r="IG468" s="28"/>
      <c r="IH468" s="28"/>
      <c r="II468" s="28"/>
      <c r="IJ468" s="28"/>
      <c r="IK468" s="28"/>
      <c r="IL468" s="28"/>
      <c r="IM468" s="28"/>
      <c r="IN468" s="28"/>
      <c r="IO468" s="28"/>
      <c r="IP468" s="28"/>
      <c r="IQ468" s="28"/>
      <c r="IR468" s="28"/>
      <c r="IS468" s="28"/>
      <c r="IT468" s="28"/>
      <c r="IU468" s="28"/>
      <c r="IV468" s="28"/>
      <c r="IW468" s="28"/>
    </row>
    <row r="469" customFormat="false" ht="15" hidden="false" customHeight="false" outlineLevel="0" collapsed="false">
      <c r="A469" s="28"/>
      <c r="B469" s="188"/>
      <c r="C469" s="183" t="s">
        <v>268</v>
      </c>
      <c r="D469" s="134" t="n">
        <f aca="false">IF(+D386&gt;65000,+(+(D386-65000)*0.02)+(65000*0.09),+D386*0.09)</f>
        <v>0</v>
      </c>
      <c r="E469" s="134" t="n">
        <f aca="false">IF(+E386&gt;65000,+(+(E386-65000)*0.02)+(65000*0.09),+E386*0.09)</f>
        <v>0</v>
      </c>
      <c r="F469" s="28" t="n">
        <f aca="false">ROUND(IF(+F428&gt;76200,+F386*0.02,+F386*0.09),0)</f>
        <v>325</v>
      </c>
      <c r="G469" s="28" t="n">
        <f aca="false">ROUND(IF(+G428&gt;76200,+G386*0.02,+G386*0.09),0)</f>
        <v>325</v>
      </c>
      <c r="H469" s="28" t="n">
        <f aca="false">ROUND(IF(+H428&gt;76200,+H386*0.02,+H386*0.09),0)</f>
        <v>325</v>
      </c>
      <c r="I469" s="28" t="n">
        <f aca="false">ROUND(IF(+I428&gt;76200,+I386*0.02,+I386*0.09),0)</f>
        <v>325</v>
      </c>
      <c r="J469" s="28" t="n">
        <f aca="false">ROUND(IF(+J428&gt;76200,+J386*0.02,+J386*0.09),0)</f>
        <v>339</v>
      </c>
      <c r="K469" s="28" t="n">
        <f aca="false">ROUND(IF(+K428&gt;76200,+K386*0.02,+K386*0.09),0)</f>
        <v>339</v>
      </c>
      <c r="L469" s="28" t="n">
        <f aca="false">ROUND(IF(+L428&gt;76200,+L386*0.02,+L386*0.09),0)</f>
        <v>339</v>
      </c>
      <c r="M469" s="28" t="n">
        <f aca="false">ROUND(IF(+M428&gt;76200,+M386*0.02,+M386*0.09),0)</f>
        <v>339</v>
      </c>
      <c r="N469" s="28" t="n">
        <f aca="false">ROUND(IF(+N428&gt;76200,+N386*0.02,+N386*0.09),0)</f>
        <v>339</v>
      </c>
      <c r="O469" s="28" t="n">
        <f aca="false">ROUND(IF(+O428&gt;76200,+O386*0.02,+O386*0.09),0)</f>
        <v>339</v>
      </c>
      <c r="P469" s="28" t="n">
        <f aca="false">ROUND(IF(+P428&gt;76200,+P386*0.02,+P386*0.09),0)</f>
        <v>339</v>
      </c>
      <c r="Q469" s="28" t="n">
        <f aca="false">ROUND(IF(+Q428&gt;76200,+Q386*0.02,+Q386*0.09),0)</f>
        <v>339</v>
      </c>
      <c r="R469" s="135" t="n">
        <f aca="false">SUM(F469:Q469)</f>
        <v>4012</v>
      </c>
      <c r="S469" s="135" t="n">
        <f aca="false">ROUND(IF(+S386&gt;78000,+(+(S386-78000)*0.02)+(78000*0.09),+S386*0.09),0)</f>
        <v>4169</v>
      </c>
      <c r="T469" s="135" t="n">
        <f aca="false">ROUND(IF(+T386&gt;81000,+(+(T386-81000)*0.02)+(81000*0.09),+T386*0.09),0)</f>
        <v>4336</v>
      </c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  <c r="BL469" s="28"/>
      <c r="BM469" s="28"/>
      <c r="BN469" s="28"/>
      <c r="BO469" s="28"/>
      <c r="BP469" s="28"/>
      <c r="BQ469" s="28"/>
      <c r="BR469" s="28"/>
      <c r="BS469" s="28"/>
      <c r="BT469" s="28"/>
      <c r="BU469" s="28"/>
      <c r="BV469" s="28"/>
      <c r="BW469" s="28"/>
      <c r="BX469" s="28"/>
      <c r="BY469" s="28"/>
      <c r="BZ469" s="28"/>
      <c r="CA469" s="28"/>
      <c r="CB469" s="28"/>
      <c r="CC469" s="28"/>
      <c r="CD469" s="28"/>
      <c r="CE469" s="28"/>
      <c r="CF469" s="28"/>
      <c r="CG469" s="28"/>
      <c r="CH469" s="28"/>
      <c r="CI469" s="28"/>
      <c r="CJ469" s="28"/>
      <c r="CK469" s="28"/>
      <c r="CL469" s="28"/>
      <c r="CM469" s="28"/>
      <c r="CN469" s="28"/>
      <c r="CO469" s="28"/>
      <c r="CP469" s="28"/>
      <c r="CQ469" s="28"/>
      <c r="CR469" s="28"/>
      <c r="CS469" s="28"/>
      <c r="CT469" s="28"/>
      <c r="CU469" s="28"/>
      <c r="CV469" s="28"/>
      <c r="CW469" s="28"/>
      <c r="CX469" s="28"/>
      <c r="CY469" s="28"/>
      <c r="CZ469" s="28"/>
      <c r="DA469" s="28"/>
      <c r="DB469" s="28"/>
      <c r="DC469" s="28"/>
      <c r="DD469" s="28"/>
      <c r="DE469" s="28"/>
      <c r="DF469" s="28"/>
      <c r="DG469" s="28"/>
      <c r="DH469" s="28"/>
      <c r="DI469" s="28"/>
      <c r="DJ469" s="28"/>
      <c r="DK469" s="28"/>
      <c r="DL469" s="28"/>
      <c r="DM469" s="28"/>
      <c r="DN469" s="28"/>
      <c r="DO469" s="28"/>
      <c r="DP469" s="28"/>
      <c r="DQ469" s="28"/>
      <c r="DR469" s="28"/>
      <c r="DS469" s="28"/>
      <c r="DT469" s="28"/>
      <c r="DU469" s="28"/>
      <c r="DV469" s="28"/>
      <c r="DW469" s="28"/>
      <c r="DX469" s="28"/>
      <c r="DY469" s="28"/>
      <c r="DZ469" s="28"/>
      <c r="EA469" s="28"/>
      <c r="EB469" s="28"/>
      <c r="EC469" s="28"/>
      <c r="ED469" s="28"/>
      <c r="EE469" s="28"/>
      <c r="EF469" s="28"/>
      <c r="EG469" s="28"/>
      <c r="EH469" s="28"/>
      <c r="EI469" s="28"/>
      <c r="EJ469" s="28"/>
      <c r="EK469" s="28"/>
      <c r="EL469" s="28"/>
      <c r="EM469" s="28"/>
      <c r="EN469" s="28"/>
      <c r="EO469" s="28"/>
      <c r="EP469" s="28"/>
      <c r="EQ469" s="28"/>
      <c r="ER469" s="28"/>
      <c r="ES469" s="28"/>
      <c r="ET469" s="28"/>
      <c r="EU469" s="28"/>
      <c r="EV469" s="28"/>
      <c r="EW469" s="28"/>
      <c r="EX469" s="28"/>
      <c r="EY469" s="28"/>
      <c r="EZ469" s="28"/>
      <c r="FA469" s="28"/>
      <c r="FB469" s="28"/>
      <c r="FC469" s="28"/>
      <c r="FD469" s="28"/>
      <c r="FE469" s="28"/>
      <c r="FF469" s="28"/>
      <c r="FG469" s="28"/>
      <c r="FH469" s="28"/>
      <c r="FI469" s="28"/>
      <c r="FJ469" s="28"/>
      <c r="FK469" s="28"/>
      <c r="FL469" s="28"/>
      <c r="FM469" s="28"/>
      <c r="FN469" s="28"/>
      <c r="FO469" s="28"/>
      <c r="FP469" s="28"/>
      <c r="FQ469" s="28"/>
      <c r="FR469" s="28"/>
      <c r="FS469" s="28"/>
      <c r="FT469" s="28"/>
      <c r="FU469" s="28"/>
      <c r="FV469" s="28"/>
      <c r="FW469" s="28"/>
      <c r="FX469" s="28"/>
      <c r="FY469" s="28"/>
      <c r="FZ469" s="28"/>
      <c r="GA469" s="28"/>
      <c r="GB469" s="28"/>
      <c r="GC469" s="28"/>
      <c r="GD469" s="28"/>
      <c r="GE469" s="28"/>
      <c r="GF469" s="28"/>
      <c r="GG469" s="28"/>
      <c r="GH469" s="28"/>
      <c r="GI469" s="28"/>
      <c r="GJ469" s="28"/>
      <c r="GK469" s="28"/>
      <c r="GL469" s="28"/>
      <c r="GM469" s="28"/>
      <c r="GN469" s="28"/>
      <c r="GO469" s="28"/>
      <c r="GP469" s="28"/>
      <c r="GQ469" s="28"/>
      <c r="GR469" s="28"/>
      <c r="GS469" s="28"/>
      <c r="GT469" s="28"/>
      <c r="GU469" s="28"/>
      <c r="GV469" s="28"/>
      <c r="GW469" s="28"/>
      <c r="GX469" s="28"/>
      <c r="GY469" s="28"/>
      <c r="GZ469" s="28"/>
      <c r="HA469" s="28"/>
      <c r="HB469" s="28"/>
      <c r="HC469" s="28"/>
      <c r="HD469" s="28"/>
      <c r="HE469" s="28"/>
      <c r="HF469" s="28"/>
      <c r="HG469" s="28"/>
      <c r="HH469" s="28"/>
      <c r="HI469" s="28"/>
      <c r="HJ469" s="28"/>
      <c r="HK469" s="28"/>
      <c r="HL469" s="28"/>
      <c r="HM469" s="28"/>
      <c r="HN469" s="28"/>
      <c r="HO469" s="28"/>
      <c r="HP469" s="28"/>
      <c r="HQ469" s="28"/>
      <c r="HR469" s="28"/>
      <c r="HS469" s="28"/>
      <c r="HT469" s="28"/>
      <c r="HU469" s="28"/>
      <c r="HV469" s="28"/>
      <c r="HW469" s="28"/>
      <c r="HX469" s="28"/>
      <c r="HY469" s="28"/>
      <c r="HZ469" s="28"/>
      <c r="IA469" s="28"/>
      <c r="IB469" s="28"/>
      <c r="IC469" s="28"/>
      <c r="ID469" s="28"/>
      <c r="IE469" s="28"/>
      <c r="IF469" s="28"/>
      <c r="IG469" s="28"/>
      <c r="IH469" s="28"/>
      <c r="II469" s="28"/>
      <c r="IJ469" s="28"/>
      <c r="IK469" s="28"/>
      <c r="IL469" s="28"/>
      <c r="IM469" s="28"/>
      <c r="IN469" s="28"/>
      <c r="IO469" s="28"/>
      <c r="IP469" s="28"/>
      <c r="IQ469" s="28"/>
      <c r="IR469" s="28"/>
      <c r="IS469" s="28"/>
      <c r="IT469" s="28"/>
      <c r="IU469" s="28"/>
      <c r="IV469" s="28"/>
      <c r="IW469" s="28"/>
    </row>
    <row r="470" customFormat="false" ht="15" hidden="false" customHeight="false" outlineLevel="0" collapsed="false">
      <c r="A470" s="28"/>
      <c r="B470" s="188"/>
      <c r="C470" s="28" t="s">
        <v>271</v>
      </c>
      <c r="D470" s="134" t="n">
        <f aca="false">IF(+D387&gt;65000,+(+(D387-65000)*0.02)+(65000*0.09),+D387*0.09)</f>
        <v>44358.48</v>
      </c>
      <c r="E470" s="134" t="n">
        <f aca="false">IF(+E387&gt;65000,+(+(E387-65000)*0.02)+(65000*0.09),+E387*0.09)</f>
        <v>55989.66</v>
      </c>
      <c r="F470" s="28" t="n">
        <f aca="false">ROUND(+F23*0.09,0)</f>
        <v>0</v>
      </c>
      <c r="G470" s="28" t="n">
        <f aca="false">ROUND(+G23*0.09,0)</f>
        <v>0</v>
      </c>
      <c r="H470" s="28" t="n">
        <f aca="false">ROUND(+H23*0.09,0)</f>
        <v>0</v>
      </c>
      <c r="I470" s="28" t="n">
        <f aca="false">ROUND(+I23*0.09,0)</f>
        <v>0</v>
      </c>
      <c r="J470" s="28" t="n">
        <f aca="false">ROUND(+J23*0.09,0)</f>
        <v>0</v>
      </c>
      <c r="K470" s="28" t="n">
        <f aca="false">ROUND(+K23*0.09,0)</f>
        <v>0</v>
      </c>
      <c r="L470" s="28" t="n">
        <f aca="false">ROUND(+L23*0.09,0)</f>
        <v>0</v>
      </c>
      <c r="M470" s="28" t="n">
        <f aca="false">ROUND(+M23*0.09,0)</f>
        <v>0</v>
      </c>
      <c r="N470" s="28" t="n">
        <f aca="false">ROUND(+N23*0.09,0)</f>
        <v>0</v>
      </c>
      <c r="O470" s="28" t="n">
        <f aca="false">ROUND(+O23*0.09,0)</f>
        <v>0</v>
      </c>
      <c r="P470" s="28" t="n">
        <f aca="false">ROUND(+P23*0.09,0)</f>
        <v>0</v>
      </c>
      <c r="Q470" s="28" t="n">
        <f aca="false">ROUND(+Q23*0.09,0)</f>
        <v>0</v>
      </c>
      <c r="R470" s="135" t="n">
        <f aca="false">SUM(F470:Q470)</f>
        <v>0</v>
      </c>
      <c r="S470" s="135" t="n">
        <f aca="false">ROUND(+S23*0.09,0)</f>
        <v>0</v>
      </c>
      <c r="T470" s="135" t="n">
        <f aca="false">ROUND(+T23*0.09,0)</f>
        <v>0</v>
      </c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  <c r="BL470" s="28"/>
      <c r="BM470" s="28"/>
      <c r="BN470" s="28"/>
      <c r="BO470" s="28"/>
      <c r="BP470" s="28"/>
      <c r="BQ470" s="28"/>
      <c r="BR470" s="28"/>
      <c r="BS470" s="28"/>
      <c r="BT470" s="28"/>
      <c r="BU470" s="28"/>
      <c r="BV470" s="28"/>
      <c r="BW470" s="28"/>
      <c r="BX470" s="28"/>
      <c r="BY470" s="28"/>
      <c r="BZ470" s="28"/>
      <c r="CA470" s="28"/>
      <c r="CB470" s="28"/>
      <c r="CC470" s="28"/>
      <c r="CD470" s="28"/>
      <c r="CE470" s="28"/>
      <c r="CF470" s="28"/>
      <c r="CG470" s="28"/>
      <c r="CH470" s="28"/>
      <c r="CI470" s="28"/>
      <c r="CJ470" s="28"/>
      <c r="CK470" s="28"/>
      <c r="CL470" s="28"/>
      <c r="CM470" s="28"/>
      <c r="CN470" s="28"/>
      <c r="CO470" s="28"/>
      <c r="CP470" s="28"/>
      <c r="CQ470" s="28"/>
      <c r="CR470" s="28"/>
      <c r="CS470" s="28"/>
      <c r="CT470" s="28"/>
      <c r="CU470" s="28"/>
      <c r="CV470" s="28"/>
      <c r="CW470" s="28"/>
      <c r="CX470" s="28"/>
      <c r="CY470" s="28"/>
      <c r="CZ470" s="28"/>
      <c r="DA470" s="28"/>
      <c r="DB470" s="28"/>
      <c r="DC470" s="28"/>
      <c r="DD470" s="28"/>
      <c r="DE470" s="28"/>
      <c r="DF470" s="28"/>
      <c r="DG470" s="28"/>
      <c r="DH470" s="28"/>
      <c r="DI470" s="28"/>
      <c r="DJ470" s="28"/>
      <c r="DK470" s="28"/>
      <c r="DL470" s="28"/>
      <c r="DM470" s="28"/>
      <c r="DN470" s="28"/>
      <c r="DO470" s="28"/>
      <c r="DP470" s="28"/>
      <c r="DQ470" s="28"/>
      <c r="DR470" s="28"/>
      <c r="DS470" s="28"/>
      <c r="DT470" s="28"/>
      <c r="DU470" s="28"/>
      <c r="DV470" s="28"/>
      <c r="DW470" s="28"/>
      <c r="DX470" s="28"/>
      <c r="DY470" s="28"/>
      <c r="DZ470" s="28"/>
      <c r="EA470" s="28"/>
      <c r="EB470" s="28"/>
      <c r="EC470" s="28"/>
      <c r="ED470" s="28"/>
      <c r="EE470" s="28"/>
      <c r="EF470" s="28"/>
      <c r="EG470" s="28"/>
      <c r="EH470" s="28"/>
      <c r="EI470" s="28"/>
      <c r="EJ470" s="28"/>
      <c r="EK470" s="28"/>
      <c r="EL470" s="28"/>
      <c r="EM470" s="28"/>
      <c r="EN470" s="28"/>
      <c r="EO470" s="28"/>
      <c r="EP470" s="28"/>
      <c r="EQ470" s="28"/>
      <c r="ER470" s="28"/>
      <c r="ES470" s="28"/>
      <c r="ET470" s="28"/>
      <c r="EU470" s="28"/>
      <c r="EV470" s="28"/>
      <c r="EW470" s="28"/>
      <c r="EX470" s="28"/>
      <c r="EY470" s="28"/>
      <c r="EZ470" s="28"/>
      <c r="FA470" s="28"/>
      <c r="FB470" s="28"/>
      <c r="FC470" s="28"/>
      <c r="FD470" s="28"/>
      <c r="FE470" s="28"/>
      <c r="FF470" s="28"/>
      <c r="FG470" s="28"/>
      <c r="FH470" s="28"/>
      <c r="FI470" s="28"/>
      <c r="FJ470" s="28"/>
      <c r="FK470" s="28"/>
      <c r="FL470" s="28"/>
      <c r="FM470" s="28"/>
      <c r="FN470" s="28"/>
      <c r="FO470" s="28"/>
      <c r="FP470" s="28"/>
      <c r="FQ470" s="28"/>
      <c r="FR470" s="28"/>
      <c r="FS470" s="28"/>
      <c r="FT470" s="28"/>
      <c r="FU470" s="28"/>
      <c r="FV470" s="28"/>
      <c r="FW470" s="28"/>
      <c r="FX470" s="28"/>
      <c r="FY470" s="28"/>
      <c r="FZ470" s="28"/>
      <c r="GA470" s="28"/>
      <c r="GB470" s="28"/>
      <c r="GC470" s="28"/>
      <c r="GD470" s="28"/>
      <c r="GE470" s="28"/>
      <c r="GF470" s="28"/>
      <c r="GG470" s="28"/>
      <c r="GH470" s="28"/>
      <c r="GI470" s="28"/>
      <c r="GJ470" s="28"/>
      <c r="GK470" s="28"/>
      <c r="GL470" s="28"/>
      <c r="GM470" s="28"/>
      <c r="GN470" s="28"/>
      <c r="GO470" s="28"/>
      <c r="GP470" s="28"/>
      <c r="GQ470" s="28"/>
      <c r="GR470" s="28"/>
      <c r="GS470" s="28"/>
      <c r="GT470" s="28"/>
      <c r="GU470" s="28"/>
      <c r="GV470" s="28"/>
      <c r="GW470" s="28"/>
      <c r="GX470" s="28"/>
      <c r="GY470" s="28"/>
      <c r="GZ470" s="28"/>
      <c r="HA470" s="28"/>
      <c r="HB470" s="28"/>
      <c r="HC470" s="28"/>
      <c r="HD470" s="28"/>
      <c r="HE470" s="28"/>
      <c r="HF470" s="28"/>
      <c r="HG470" s="28"/>
      <c r="HH470" s="28"/>
      <c r="HI470" s="28"/>
      <c r="HJ470" s="28"/>
      <c r="HK470" s="28"/>
      <c r="HL470" s="28"/>
      <c r="HM470" s="28"/>
      <c r="HN470" s="28"/>
      <c r="HO470" s="28"/>
      <c r="HP470" s="28"/>
      <c r="HQ470" s="28"/>
      <c r="HR470" s="28"/>
      <c r="HS470" s="28"/>
      <c r="HT470" s="28"/>
      <c r="HU470" s="28"/>
      <c r="HV470" s="28"/>
      <c r="HW470" s="28"/>
      <c r="HX470" s="28"/>
      <c r="HY470" s="28"/>
      <c r="HZ470" s="28"/>
      <c r="IA470" s="28"/>
      <c r="IB470" s="28"/>
      <c r="IC470" s="28"/>
      <c r="ID470" s="28"/>
      <c r="IE470" s="28"/>
      <c r="IF470" s="28"/>
      <c r="IG470" s="28"/>
      <c r="IH470" s="28"/>
      <c r="II470" s="28"/>
      <c r="IJ470" s="28"/>
      <c r="IK470" s="28"/>
      <c r="IL470" s="28"/>
      <c r="IM470" s="28"/>
      <c r="IN470" s="28"/>
      <c r="IO470" s="28"/>
      <c r="IP470" s="28"/>
      <c r="IQ470" s="28"/>
      <c r="IR470" s="28"/>
      <c r="IS470" s="28"/>
      <c r="IT470" s="28"/>
      <c r="IU470" s="28"/>
      <c r="IV470" s="28"/>
      <c r="IW470" s="28"/>
    </row>
    <row r="471" customFormat="false" ht="15" hidden="false" customHeight="false" outlineLevel="0" collapsed="false">
      <c r="A471" s="170"/>
      <c r="B471" s="191"/>
      <c r="C471" s="170" t="s">
        <v>272</v>
      </c>
      <c r="D471" s="133" t="n">
        <v>0</v>
      </c>
      <c r="E471" s="133" t="n">
        <v>0</v>
      </c>
      <c r="F471" s="192" t="n">
        <v>40000</v>
      </c>
      <c r="G471" s="192" t="n">
        <v>0</v>
      </c>
      <c r="H471" s="192" t="n">
        <v>0</v>
      </c>
      <c r="I471" s="192" t="n">
        <v>0</v>
      </c>
      <c r="J471" s="192" t="n">
        <v>0</v>
      </c>
      <c r="K471" s="192" t="n">
        <v>0</v>
      </c>
      <c r="L471" s="192" t="n">
        <v>0</v>
      </c>
      <c r="M471" s="192" t="n">
        <v>0</v>
      </c>
      <c r="N471" s="192" t="n">
        <v>0</v>
      </c>
      <c r="O471" s="192" t="n">
        <v>0</v>
      </c>
      <c r="P471" s="192" t="n">
        <v>0</v>
      </c>
      <c r="Q471" s="192" t="n">
        <v>0</v>
      </c>
      <c r="R471" s="133" t="n">
        <f aca="false">SUM(F471:Q471)</f>
        <v>40000</v>
      </c>
      <c r="S471" s="133" t="n">
        <v>40000</v>
      </c>
      <c r="T471" s="133" t="n">
        <v>40000</v>
      </c>
      <c r="U471" s="170"/>
      <c r="V471" s="170"/>
      <c r="W471" s="170"/>
      <c r="X471" s="170"/>
      <c r="Y471" s="170"/>
      <c r="Z471" s="170"/>
      <c r="AA471" s="170"/>
      <c r="AB471" s="170"/>
      <c r="AC471" s="170"/>
      <c r="AD471" s="170"/>
      <c r="AE471" s="170"/>
      <c r="AF471" s="170"/>
      <c r="AG471" s="170"/>
      <c r="AH471" s="170"/>
      <c r="AI471" s="170"/>
      <c r="AJ471" s="170"/>
      <c r="AK471" s="170"/>
      <c r="AL471" s="170"/>
      <c r="AM471" s="170"/>
      <c r="AN471" s="170"/>
      <c r="AO471" s="170"/>
      <c r="AP471" s="170"/>
      <c r="AQ471" s="170"/>
      <c r="AR471" s="170"/>
      <c r="AS471" s="170"/>
      <c r="AT471" s="170"/>
      <c r="AU471" s="170"/>
      <c r="AV471" s="170"/>
      <c r="AW471" s="170"/>
      <c r="AX471" s="170"/>
      <c r="AY471" s="170"/>
      <c r="AZ471" s="170"/>
      <c r="BA471" s="170"/>
      <c r="BB471" s="170"/>
      <c r="BC471" s="170"/>
      <c r="BD471" s="170"/>
      <c r="BE471" s="170"/>
      <c r="BF471" s="170"/>
      <c r="BG471" s="170"/>
      <c r="BH471" s="170"/>
      <c r="BI471" s="170"/>
      <c r="BJ471" s="170"/>
      <c r="BK471" s="170"/>
      <c r="BL471" s="170"/>
      <c r="BM471" s="170"/>
      <c r="BN471" s="170"/>
      <c r="BO471" s="170"/>
      <c r="BP471" s="170"/>
      <c r="BQ471" s="170"/>
      <c r="BR471" s="170"/>
      <c r="BS471" s="170"/>
      <c r="BT471" s="170"/>
      <c r="BU471" s="170"/>
      <c r="BV471" s="170"/>
      <c r="BW471" s="170"/>
      <c r="BX471" s="170"/>
      <c r="BY471" s="170"/>
      <c r="BZ471" s="170"/>
      <c r="CA471" s="170"/>
      <c r="CB471" s="170"/>
      <c r="CC471" s="170"/>
      <c r="CD471" s="170"/>
      <c r="CE471" s="170"/>
      <c r="CF471" s="170"/>
      <c r="CG471" s="170"/>
      <c r="CH471" s="170"/>
      <c r="CI471" s="170"/>
      <c r="CJ471" s="170"/>
      <c r="CK471" s="170"/>
      <c r="CL471" s="170"/>
      <c r="CM471" s="170"/>
      <c r="CN471" s="170"/>
      <c r="CO471" s="170"/>
      <c r="CP471" s="170"/>
      <c r="CQ471" s="170"/>
      <c r="CR471" s="170"/>
      <c r="CS471" s="170"/>
      <c r="CT471" s="170"/>
      <c r="CU471" s="170"/>
      <c r="CV471" s="170"/>
      <c r="CW471" s="170"/>
      <c r="CX471" s="170"/>
      <c r="CY471" s="170"/>
      <c r="CZ471" s="170"/>
      <c r="DA471" s="170"/>
      <c r="DB471" s="170"/>
      <c r="DC471" s="170"/>
      <c r="DD471" s="170"/>
      <c r="DE471" s="170"/>
      <c r="DF471" s="170"/>
      <c r="DG471" s="170"/>
      <c r="DH471" s="170"/>
      <c r="DI471" s="170"/>
      <c r="DJ471" s="170"/>
      <c r="DK471" s="170"/>
      <c r="DL471" s="170"/>
      <c r="DM471" s="170"/>
      <c r="DN471" s="170"/>
      <c r="DO471" s="170"/>
      <c r="DP471" s="170"/>
      <c r="DQ471" s="170"/>
      <c r="DR471" s="170"/>
      <c r="DS471" s="170"/>
      <c r="DT471" s="170"/>
      <c r="DU471" s="170"/>
      <c r="DV471" s="170"/>
      <c r="DW471" s="170"/>
      <c r="DX471" s="170"/>
      <c r="DY471" s="170"/>
      <c r="DZ471" s="170"/>
      <c r="EA471" s="170"/>
      <c r="EB471" s="170"/>
      <c r="EC471" s="170"/>
      <c r="ED471" s="170"/>
      <c r="EE471" s="170"/>
      <c r="EF471" s="170"/>
      <c r="EG471" s="170"/>
      <c r="EH471" s="170"/>
      <c r="EI471" s="170"/>
      <c r="EJ471" s="170"/>
      <c r="EK471" s="170"/>
      <c r="EL471" s="170"/>
      <c r="EM471" s="170"/>
      <c r="EN471" s="170"/>
      <c r="EO471" s="170"/>
      <c r="EP471" s="170"/>
      <c r="EQ471" s="170"/>
      <c r="ER471" s="170"/>
      <c r="ES471" s="170"/>
      <c r="ET471" s="170"/>
      <c r="EU471" s="170"/>
      <c r="EV471" s="170"/>
      <c r="EW471" s="170"/>
      <c r="EX471" s="170"/>
      <c r="EY471" s="170"/>
      <c r="EZ471" s="170"/>
      <c r="FA471" s="170"/>
      <c r="FB471" s="170"/>
      <c r="FC471" s="170"/>
      <c r="FD471" s="170"/>
      <c r="FE471" s="170"/>
      <c r="FF471" s="170"/>
      <c r="FG471" s="170"/>
      <c r="FH471" s="170"/>
      <c r="FI471" s="170"/>
      <c r="FJ471" s="170"/>
      <c r="FK471" s="170"/>
      <c r="FL471" s="170"/>
      <c r="FM471" s="170"/>
      <c r="FN471" s="170"/>
      <c r="FO471" s="170"/>
      <c r="FP471" s="170"/>
      <c r="FQ471" s="170"/>
      <c r="FR471" s="170"/>
      <c r="FS471" s="170"/>
      <c r="FT471" s="170"/>
      <c r="FU471" s="170"/>
      <c r="FV471" s="170"/>
      <c r="FW471" s="170"/>
      <c r="FX471" s="170"/>
      <c r="FY471" s="170"/>
      <c r="FZ471" s="170"/>
      <c r="GA471" s="170"/>
      <c r="GB471" s="170"/>
      <c r="GC471" s="170"/>
      <c r="GD471" s="170"/>
      <c r="GE471" s="170"/>
      <c r="GF471" s="170"/>
      <c r="GG471" s="170"/>
      <c r="GH471" s="170"/>
      <c r="GI471" s="170"/>
      <c r="GJ471" s="170"/>
      <c r="GK471" s="170"/>
      <c r="GL471" s="170"/>
      <c r="GM471" s="170"/>
      <c r="GN471" s="170"/>
      <c r="GO471" s="170"/>
      <c r="GP471" s="170"/>
      <c r="GQ471" s="170"/>
      <c r="GR471" s="170"/>
      <c r="GS471" s="170"/>
      <c r="GT471" s="170"/>
      <c r="GU471" s="170"/>
      <c r="GV471" s="170"/>
      <c r="GW471" s="170"/>
      <c r="GX471" s="170"/>
      <c r="GY471" s="170"/>
      <c r="GZ471" s="170"/>
      <c r="HA471" s="170"/>
      <c r="HB471" s="170"/>
      <c r="HC471" s="170"/>
      <c r="HD471" s="170"/>
      <c r="HE471" s="170"/>
      <c r="HF471" s="170"/>
      <c r="HG471" s="170"/>
      <c r="HH471" s="170"/>
      <c r="HI471" s="170"/>
      <c r="HJ471" s="170"/>
      <c r="HK471" s="170"/>
      <c r="HL471" s="170"/>
      <c r="HM471" s="170"/>
      <c r="HN471" s="170"/>
      <c r="HO471" s="170"/>
      <c r="HP471" s="170"/>
      <c r="HQ471" s="170"/>
      <c r="HR471" s="170"/>
      <c r="HS471" s="170"/>
      <c r="HT471" s="170"/>
      <c r="HU471" s="170"/>
      <c r="HV471" s="170"/>
      <c r="HW471" s="170"/>
      <c r="HX471" s="170"/>
      <c r="HY471" s="170"/>
      <c r="HZ471" s="170"/>
      <c r="IA471" s="170"/>
      <c r="IB471" s="170"/>
      <c r="IC471" s="170"/>
      <c r="ID471" s="170"/>
      <c r="IE471" s="170"/>
      <c r="IF471" s="170"/>
      <c r="IG471" s="170"/>
      <c r="IH471" s="170"/>
      <c r="II471" s="170"/>
      <c r="IJ471" s="170"/>
      <c r="IK471" s="170"/>
      <c r="IL471" s="170"/>
      <c r="IM471" s="170"/>
      <c r="IN471" s="170"/>
      <c r="IO471" s="170"/>
      <c r="IP471" s="170"/>
      <c r="IQ471" s="170"/>
      <c r="IR471" s="170"/>
      <c r="IS471" s="170"/>
      <c r="IT471" s="170"/>
      <c r="IU471" s="170"/>
      <c r="IV471" s="170"/>
      <c r="IW471" s="170"/>
    </row>
    <row r="472" customFormat="false" ht="15" hidden="false" customHeight="false" outlineLevel="0" collapsed="false">
      <c r="C472" s="0" t="s">
        <v>105</v>
      </c>
      <c r="D472" s="193" t="n">
        <f aca="false">SUM(D431:D471)</f>
        <v>44358.48</v>
      </c>
      <c r="E472" s="193" t="n">
        <f aca="false">SUM(E431:E471)</f>
        <v>55989.66</v>
      </c>
      <c r="F472" s="194" t="n">
        <f aca="false">SUM(F431:F471)</f>
        <v>71095</v>
      </c>
      <c r="G472" s="194" t="n">
        <f aca="false">SUM(G431:G471)</f>
        <v>31095</v>
      </c>
      <c r="H472" s="194" t="n">
        <f aca="false">SUM(H431:H471)</f>
        <v>31095</v>
      </c>
      <c r="I472" s="194" t="n">
        <f aca="false">SUM(I431:I471)</f>
        <v>31095</v>
      </c>
      <c r="J472" s="194" t="n">
        <f aca="false">SUM(J431:J471)</f>
        <v>26343</v>
      </c>
      <c r="K472" s="194" t="n">
        <f aca="false">SUM(K431:K471)</f>
        <v>26343</v>
      </c>
      <c r="L472" s="194" t="n">
        <f aca="false">SUM(L431:L471)</f>
        <v>23787</v>
      </c>
      <c r="M472" s="194" t="n">
        <f aca="false">SUM(M431:M471)</f>
        <v>23787</v>
      </c>
      <c r="N472" s="194" t="n">
        <f aca="false">SUM(N431:N471)</f>
        <v>10905</v>
      </c>
      <c r="O472" s="194" t="n">
        <f aca="false">SUM(O431:O471)</f>
        <v>10905</v>
      </c>
      <c r="P472" s="194" t="n">
        <f aca="false">SUM(P431:P471)</f>
        <v>10905</v>
      </c>
      <c r="Q472" s="194" t="n">
        <f aca="false">SUM(Q431:Q471)</f>
        <v>10905</v>
      </c>
      <c r="R472" s="195" t="n">
        <f aca="false">SUM(R431:R471)</f>
        <v>308260</v>
      </c>
      <c r="S472" s="195" t="n">
        <f aca="false">SUM(S431:S471)</f>
        <v>321737</v>
      </c>
      <c r="T472" s="195" t="n">
        <f aca="false">SUM(T431:T471)</f>
        <v>332776</v>
      </c>
    </row>
    <row r="474" customFormat="false" ht="15" hidden="false" customHeight="false" outlineLevel="0" collapsed="false">
      <c r="C474" s="28" t="s">
        <v>273</v>
      </c>
    </row>
  </sheetData>
  <mergeCells count="2">
    <mergeCell ref="B12:C12"/>
    <mergeCell ref="B20:C20"/>
  </mergeCells>
  <printOptions headings="false" gridLines="false" gridLinesSet="true" horizontalCentered="true" verticalCentered="false"/>
  <pageMargins left="0.2" right="0.25" top="0.359722222222222" bottom="0.5" header="0.511811023622047" footer="0.2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&amp;R&amp;8&amp;F&amp;A
&amp;D&amp;T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59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C5" activeCellId="0" sqref="C5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0" width="5.65"/>
    <col collapsed="false" customWidth="true" hidden="false" outlineLevel="0" max="2" min="2" style="0" width="5.21"/>
    <col collapsed="false" customWidth="true" hidden="false" outlineLevel="0" max="3" min="3" style="0" width="4.55"/>
    <col collapsed="false" customWidth="true" hidden="false" outlineLevel="0" max="4" min="4" style="0" width="7.88"/>
    <col collapsed="false" customWidth="true" hidden="false" outlineLevel="0" max="5" min="5" style="0" width="5.43"/>
    <col collapsed="false" customWidth="true" hidden="false" outlineLevel="0" max="6" min="6" style="0" width="7.66"/>
    <col collapsed="false" customWidth="true" hidden="false" outlineLevel="0" max="7" min="7" style="0" width="8.65"/>
    <col collapsed="false" customWidth="true" hidden="false" outlineLevel="0" max="8" min="8" style="0" width="2.77"/>
    <col collapsed="false" customWidth="true" hidden="false" outlineLevel="0" max="9" min="9" style="0" width="7.77"/>
    <col collapsed="false" customWidth="true" hidden="false" outlineLevel="0" max="10" min="10" style="0" width="2.77"/>
    <col collapsed="false" customWidth="true" hidden="false" outlineLevel="0" max="11" min="11" style="0" width="7.77"/>
    <col collapsed="false" customWidth="true" hidden="false" outlineLevel="0" max="12" min="12" style="0" width="2.77"/>
    <col collapsed="false" customWidth="true" hidden="false" outlineLevel="0" max="13" min="13" style="0" width="7.77"/>
    <col collapsed="false" customWidth="true" hidden="false" outlineLevel="0" max="14" min="14" style="0" width="2.77"/>
    <col collapsed="false" customWidth="true" hidden="false" outlineLevel="0" max="15" min="15" style="0" width="3.1"/>
  </cols>
  <sheetData>
    <row r="1" customFormat="false" ht="24.75" hidden="false" customHeight="false" outlineLevel="0" collapsed="false">
      <c r="A1" s="196" t="str">
        <f aca="false">+Intro!C3</f>
        <v>Research Group - Kaminski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</row>
    <row r="2" customFormat="false" ht="19.5" hidden="false" customHeight="false" outlineLevel="0" collapsed="false">
      <c r="A2" s="197" t="s">
        <v>274</v>
      </c>
      <c r="B2" s="197"/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</row>
    <row r="3" customFormat="false" ht="15.75" hidden="false" customHeight="false" outlineLevel="0" collapsed="false">
      <c r="A3" s="91" t="s">
        <v>275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</row>
    <row r="4" customFormat="false" ht="18" hidden="false" customHeight="true" outlineLevel="0" collapsed="false">
      <c r="C4" s="198" t="s">
        <v>276</v>
      </c>
      <c r="D4" s="199" t="n">
        <f aca="false">+Intro!C4</f>
        <v>11</v>
      </c>
    </row>
    <row r="5" customFormat="false" ht="18" hidden="false" customHeight="true" outlineLevel="0" collapsed="false">
      <c r="B5" s="58"/>
      <c r="C5" s="198" t="s">
        <v>277</v>
      </c>
      <c r="D5" s="200" t="n">
        <f aca="false">+Intro!F4</f>
        <v>100038</v>
      </c>
      <c r="G5" s="201" t="s">
        <v>278</v>
      </c>
      <c r="H5" s="202"/>
      <c r="I5" s="203" t="s">
        <v>279</v>
      </c>
      <c r="J5" s="203"/>
      <c r="K5" s="203"/>
      <c r="L5" s="203"/>
      <c r="M5" s="203"/>
    </row>
    <row r="6" customFormat="false" ht="15.95" hidden="false" customHeight="true" outlineLevel="0" collapsed="false">
      <c r="G6" s="203" t="s">
        <v>280</v>
      </c>
      <c r="I6" s="204" t="n">
        <v>2000</v>
      </c>
      <c r="K6" s="204" t="n">
        <v>2001</v>
      </c>
      <c r="M6" s="204" t="n">
        <v>2002</v>
      </c>
    </row>
    <row r="7" customFormat="false" ht="15.95" hidden="false" customHeight="true" outlineLevel="0" collapsed="false">
      <c r="A7" s="205" t="s">
        <v>281</v>
      </c>
    </row>
    <row r="8" customFormat="false" ht="15.95" hidden="false" customHeight="true" outlineLevel="0" collapsed="false">
      <c r="B8" s="108" t="s">
        <v>282</v>
      </c>
      <c r="G8" s="0" t="n">
        <v>18</v>
      </c>
      <c r="I8" s="0" t="n">
        <v>30</v>
      </c>
      <c r="K8" s="0" t="n">
        <v>33</v>
      </c>
      <c r="M8" s="0" t="n">
        <v>33</v>
      </c>
    </row>
    <row r="9" customFormat="false" ht="15.95" hidden="false" customHeight="true" outlineLevel="0" collapsed="false">
      <c r="B9" s="108" t="s">
        <v>283</v>
      </c>
      <c r="G9" s="0" t="n">
        <v>2</v>
      </c>
      <c r="I9" s="0" t="n">
        <v>2</v>
      </c>
      <c r="K9" s="0" t="n">
        <v>2</v>
      </c>
      <c r="M9" s="0" t="n">
        <v>2</v>
      </c>
    </row>
    <row r="10" customFormat="false" ht="15.95" hidden="false" customHeight="true" outlineLevel="0" collapsed="false">
      <c r="B10" s="108" t="s">
        <v>284</v>
      </c>
      <c r="M10" s="0" t="n">
        <v>1</v>
      </c>
    </row>
    <row r="11" customFormat="false" ht="15.95" hidden="false" customHeight="true" outlineLevel="0" collapsed="false">
      <c r="B11" s="108" t="s">
        <v>285</v>
      </c>
    </row>
    <row r="12" customFormat="false" ht="15.95" hidden="false" customHeight="true" outlineLevel="0" collapsed="false">
      <c r="B12" s="108" t="s">
        <v>286</v>
      </c>
      <c r="G12" s="206"/>
      <c r="I12" s="206"/>
      <c r="K12" s="206"/>
      <c r="M12" s="206"/>
    </row>
    <row r="13" customFormat="false" ht="15.95" hidden="false" customHeight="true" outlineLevel="0" collapsed="false">
      <c r="C13" s="108" t="s">
        <v>287</v>
      </c>
      <c r="G13" s="0" t="n">
        <f aca="false">SUM(G8:G12)</f>
        <v>20</v>
      </c>
      <c r="I13" s="0" t="n">
        <f aca="false">SUM(I8:I12)</f>
        <v>32</v>
      </c>
      <c r="K13" s="0" t="n">
        <f aca="false">SUM(K8:K12)</f>
        <v>35</v>
      </c>
      <c r="M13" s="0" t="n">
        <f aca="false">SUM(M8:M12)</f>
        <v>36</v>
      </c>
    </row>
    <row r="14" customFormat="false" ht="15.95" hidden="false" customHeight="true" outlineLevel="0" collapsed="false">
      <c r="B14" s="108" t="s">
        <v>288</v>
      </c>
      <c r="G14" s="206"/>
      <c r="I14" s="206"/>
      <c r="K14" s="206"/>
      <c r="M14" s="206"/>
    </row>
    <row r="15" customFormat="false" ht="15.95" hidden="false" customHeight="true" outlineLevel="0" collapsed="false">
      <c r="B15" s="108" t="s">
        <v>289</v>
      </c>
      <c r="G15" s="207" t="n">
        <f aca="false">G13+G14</f>
        <v>20</v>
      </c>
      <c r="I15" s="207" t="n">
        <f aca="false">I13+I14</f>
        <v>32</v>
      </c>
      <c r="K15" s="207" t="n">
        <f aca="false">K13+K14</f>
        <v>35</v>
      </c>
      <c r="M15" s="207" t="n">
        <f aca="false">M13+M14</f>
        <v>36</v>
      </c>
    </row>
    <row r="16" customFormat="false" ht="15.95" hidden="false" customHeight="true" outlineLevel="0" collapsed="false"/>
    <row r="17" customFormat="false" ht="15.95" hidden="false" customHeight="true" outlineLevel="0" collapsed="false">
      <c r="A17" s="205" t="s">
        <v>290</v>
      </c>
    </row>
    <row r="18" customFormat="false" ht="15.95" hidden="false" customHeight="true" outlineLevel="0" collapsed="false">
      <c r="B18" s="108" t="s">
        <v>282</v>
      </c>
    </row>
    <row r="19" customFormat="false" ht="15.95" hidden="false" customHeight="true" outlineLevel="0" collapsed="false">
      <c r="B19" s="108" t="s">
        <v>283</v>
      </c>
    </row>
    <row r="20" customFormat="false" ht="15.95" hidden="false" customHeight="true" outlineLevel="0" collapsed="false">
      <c r="B20" s="108" t="s">
        <v>284</v>
      </c>
    </row>
    <row r="21" customFormat="false" ht="15.95" hidden="false" customHeight="true" outlineLevel="0" collapsed="false">
      <c r="B21" s="108" t="s">
        <v>285</v>
      </c>
    </row>
    <row r="22" customFormat="false" ht="15.95" hidden="false" customHeight="true" outlineLevel="0" collapsed="false">
      <c r="B22" s="108" t="s">
        <v>286</v>
      </c>
      <c r="G22" s="206"/>
      <c r="I22" s="206"/>
      <c r="K22" s="206"/>
      <c r="M22" s="206"/>
    </row>
    <row r="23" customFormat="false" ht="15.95" hidden="false" customHeight="true" outlineLevel="0" collapsed="false">
      <c r="C23" s="108" t="s">
        <v>287</v>
      </c>
      <c r="G23" s="0" t="n">
        <f aca="false">SUM(G18:G22)</f>
        <v>0</v>
      </c>
      <c r="I23" s="0" t="n">
        <f aca="false">SUM(I18:I22)</f>
        <v>0</v>
      </c>
      <c r="K23" s="0" t="n">
        <f aca="false">SUM(K18:K22)</f>
        <v>0</v>
      </c>
      <c r="M23" s="0" t="n">
        <f aca="false">SUM(M18:M22)</f>
        <v>0</v>
      </c>
    </row>
    <row r="24" customFormat="false" ht="15.95" hidden="false" customHeight="true" outlineLevel="0" collapsed="false">
      <c r="B24" s="108" t="s">
        <v>288</v>
      </c>
      <c r="G24" s="206"/>
      <c r="I24" s="206"/>
      <c r="K24" s="206"/>
      <c r="M24" s="206"/>
    </row>
    <row r="25" customFormat="false" ht="15.95" hidden="false" customHeight="true" outlineLevel="0" collapsed="false">
      <c r="B25" s="108" t="s">
        <v>289</v>
      </c>
      <c r="G25" s="207" t="n">
        <f aca="false">G23+G24</f>
        <v>0</v>
      </c>
      <c r="I25" s="207" t="n">
        <f aca="false">I23+I24</f>
        <v>0</v>
      </c>
      <c r="K25" s="207" t="n">
        <f aca="false">K23+K24</f>
        <v>0</v>
      </c>
      <c r="M25" s="207" t="n">
        <f aca="false">M23+M24</f>
        <v>0</v>
      </c>
    </row>
    <row r="26" customFormat="false" ht="15.95" hidden="false" customHeight="true" outlineLevel="0" collapsed="false"/>
    <row r="27" customFormat="false" ht="15.95" hidden="false" customHeight="true" outlineLevel="0" collapsed="false">
      <c r="A27" s="205" t="s">
        <v>291</v>
      </c>
    </row>
    <row r="28" customFormat="false" ht="15.95" hidden="false" customHeight="true" outlineLevel="0" collapsed="false">
      <c r="B28" s="108" t="s">
        <v>282</v>
      </c>
      <c r="G28" s="0" t="n">
        <f aca="false">G8+G18</f>
        <v>18</v>
      </c>
      <c r="I28" s="0" t="n">
        <f aca="false">I8+I18</f>
        <v>30</v>
      </c>
      <c r="K28" s="0" t="n">
        <f aca="false">K8+K18</f>
        <v>33</v>
      </c>
      <c r="M28" s="0" t="n">
        <f aca="false">M8+M18</f>
        <v>33</v>
      </c>
    </row>
    <row r="29" customFormat="false" ht="15.95" hidden="false" customHeight="true" outlineLevel="0" collapsed="false">
      <c r="B29" s="108" t="s">
        <v>283</v>
      </c>
      <c r="G29" s="0" t="n">
        <f aca="false">G9+G19</f>
        <v>2</v>
      </c>
      <c r="I29" s="0" t="n">
        <f aca="false">I9+I19</f>
        <v>2</v>
      </c>
      <c r="K29" s="0" t="n">
        <f aca="false">K9+K19</f>
        <v>2</v>
      </c>
      <c r="M29" s="0" t="n">
        <f aca="false">M9+M19</f>
        <v>2</v>
      </c>
    </row>
    <row r="30" customFormat="false" ht="15.95" hidden="false" customHeight="true" outlineLevel="0" collapsed="false">
      <c r="B30" s="108" t="s">
        <v>284</v>
      </c>
      <c r="G30" s="0" t="n">
        <f aca="false">G20+G10</f>
        <v>0</v>
      </c>
      <c r="I30" s="0" t="n">
        <f aca="false">I20+I10</f>
        <v>0</v>
      </c>
      <c r="K30" s="0" t="n">
        <f aca="false">K20+K10</f>
        <v>0</v>
      </c>
      <c r="M30" s="0" t="n">
        <f aca="false">M20+M10</f>
        <v>1</v>
      </c>
    </row>
    <row r="31" customFormat="false" ht="15.95" hidden="false" customHeight="true" outlineLevel="0" collapsed="false">
      <c r="B31" s="108" t="s">
        <v>285</v>
      </c>
      <c r="G31" s="0" t="n">
        <f aca="false">G21+G11</f>
        <v>0</v>
      </c>
      <c r="I31" s="0" t="n">
        <f aca="false">I21+I11</f>
        <v>0</v>
      </c>
      <c r="K31" s="0" t="n">
        <f aca="false">K21+K11</f>
        <v>0</v>
      </c>
      <c r="M31" s="0" t="n">
        <f aca="false">M21+M11</f>
        <v>0</v>
      </c>
    </row>
    <row r="32" customFormat="false" ht="15.95" hidden="false" customHeight="true" outlineLevel="0" collapsed="false">
      <c r="B32" s="108" t="s">
        <v>286</v>
      </c>
      <c r="G32" s="206" t="n">
        <f aca="false">G22+G12</f>
        <v>0</v>
      </c>
      <c r="I32" s="206" t="n">
        <f aca="false">I22+I12</f>
        <v>0</v>
      </c>
      <c r="K32" s="206" t="n">
        <f aca="false">K22+K12</f>
        <v>0</v>
      </c>
      <c r="M32" s="206" t="n">
        <f aca="false">M22+M12</f>
        <v>0</v>
      </c>
    </row>
    <row r="33" customFormat="false" ht="15.95" hidden="false" customHeight="true" outlineLevel="0" collapsed="false">
      <c r="A33" s="208"/>
      <c r="C33" s="108" t="s">
        <v>292</v>
      </c>
      <c r="G33" s="0" t="n">
        <f aca="false">SUM(G28:G32)</f>
        <v>20</v>
      </c>
      <c r="I33" s="0" t="n">
        <f aca="false">SUM(I28:I32)</f>
        <v>32</v>
      </c>
      <c r="K33" s="0" t="n">
        <f aca="false">SUM(K28:K32)</f>
        <v>35</v>
      </c>
      <c r="M33" s="0" t="n">
        <f aca="false">SUM(M28:M32)</f>
        <v>36</v>
      </c>
    </row>
    <row r="34" customFormat="false" ht="15.95" hidden="false" customHeight="true" outlineLevel="0" collapsed="false">
      <c r="A34" s="208"/>
      <c r="B34" s="108" t="s">
        <v>293</v>
      </c>
      <c r="G34" s="206" t="n">
        <f aca="false">G24+G14</f>
        <v>0</v>
      </c>
      <c r="I34" s="206" t="n">
        <f aca="false">I24+I14</f>
        <v>0</v>
      </c>
      <c r="K34" s="206" t="n">
        <f aca="false">K24+K14</f>
        <v>0</v>
      </c>
      <c r="M34" s="206" t="n">
        <f aca="false">M24+M14</f>
        <v>0</v>
      </c>
    </row>
    <row r="35" customFormat="false" ht="15.95" hidden="false" customHeight="true" outlineLevel="0" collapsed="false">
      <c r="A35" s="208"/>
      <c r="B35" s="108" t="s">
        <v>294</v>
      </c>
      <c r="G35" s="207" t="n">
        <f aca="false">G33+G34</f>
        <v>20</v>
      </c>
      <c r="I35" s="207" t="n">
        <f aca="false">I33+I34</f>
        <v>32</v>
      </c>
      <c r="K35" s="207" t="n">
        <f aca="false">K33+K34</f>
        <v>35</v>
      </c>
      <c r="M35" s="207" t="n">
        <f aca="false">M33+M34</f>
        <v>36</v>
      </c>
    </row>
    <row r="36" customFormat="false" ht="15.95" hidden="false" customHeight="true" outlineLevel="0" collapsed="false">
      <c r="A36" s="208"/>
    </row>
    <row r="37" customFormat="false" ht="15.95" hidden="false" customHeight="true" outlineLevel="0" collapsed="false">
      <c r="A37" s="208"/>
    </row>
    <row r="38" customFormat="false" ht="15.95" hidden="false" customHeight="true" outlineLevel="0" collapsed="false">
      <c r="A38" s="205" t="s">
        <v>295</v>
      </c>
    </row>
    <row r="39" customFormat="false" ht="15.95" hidden="false" customHeight="true" outlineLevel="0" collapsed="false">
      <c r="B39" s="108" t="s">
        <v>296</v>
      </c>
    </row>
    <row r="40" customFormat="false" ht="15.95" hidden="false" customHeight="true" outlineLevel="0" collapsed="false">
      <c r="C40" s="108" t="s">
        <v>297</v>
      </c>
      <c r="G40" s="0" t="n">
        <v>20</v>
      </c>
      <c r="I40" s="0" t="n">
        <v>32</v>
      </c>
      <c r="K40" s="0" t="n">
        <v>35</v>
      </c>
      <c r="M40" s="0" t="n">
        <v>36</v>
      </c>
    </row>
    <row r="41" customFormat="false" ht="15.95" hidden="false" customHeight="true" outlineLevel="0" collapsed="false">
      <c r="C41" s="108" t="s">
        <v>298</v>
      </c>
    </row>
    <row r="42" customFormat="false" ht="15.95" hidden="false" customHeight="true" outlineLevel="0" collapsed="false">
      <c r="C42" s="108" t="s">
        <v>299</v>
      </c>
    </row>
    <row r="43" customFormat="false" ht="15.95" hidden="false" customHeight="true" outlineLevel="0" collapsed="false">
      <c r="C43" s="108" t="s">
        <v>78</v>
      </c>
    </row>
    <row r="44" customFormat="false" ht="15.95" hidden="false" customHeight="true" outlineLevel="0" collapsed="false">
      <c r="B44" s="108" t="s">
        <v>300</v>
      </c>
    </row>
    <row r="45" customFormat="false" ht="15.95" hidden="false" customHeight="true" outlineLevel="0" collapsed="false">
      <c r="B45" s="108" t="s">
        <v>301</v>
      </c>
      <c r="G45" s="206"/>
      <c r="I45" s="206"/>
      <c r="K45" s="206"/>
      <c r="M45" s="206"/>
    </row>
    <row r="46" customFormat="false" ht="15.95" hidden="false" customHeight="true" outlineLevel="0" collapsed="false">
      <c r="B46" s="108" t="s">
        <v>289</v>
      </c>
      <c r="G46" s="207" t="n">
        <f aca="false">SUM(G40:G45)</f>
        <v>20</v>
      </c>
      <c r="I46" s="207" t="n">
        <f aca="false">SUM(I40:I45)</f>
        <v>32</v>
      </c>
      <c r="K46" s="207" t="n">
        <f aca="false">SUM(K40:K45)</f>
        <v>35</v>
      </c>
      <c r="M46" s="207" t="n">
        <f aca="false">SUM(M40:M45)</f>
        <v>36</v>
      </c>
    </row>
    <row r="47" customFormat="false" ht="15.95" hidden="false" customHeight="true" outlineLevel="0" collapsed="false"/>
    <row r="48" customFormat="false" ht="15.95" hidden="false" customHeight="true" outlineLevel="0" collapsed="false">
      <c r="A48" s="205" t="s">
        <v>302</v>
      </c>
    </row>
    <row r="49" customFormat="false" ht="15.95" hidden="false" customHeight="true" outlineLevel="0" collapsed="false">
      <c r="B49" s="108" t="s">
        <v>296</v>
      </c>
    </row>
    <row r="50" customFormat="false" ht="15.95" hidden="false" customHeight="true" outlineLevel="0" collapsed="false">
      <c r="C50" s="108" t="s">
        <v>297</v>
      </c>
    </row>
    <row r="51" customFormat="false" ht="15.95" hidden="false" customHeight="true" outlineLevel="0" collapsed="false">
      <c r="C51" s="108" t="s">
        <v>298</v>
      </c>
    </row>
    <row r="52" customFormat="false" ht="15.95" hidden="false" customHeight="true" outlineLevel="0" collapsed="false">
      <c r="C52" s="108" t="s">
        <v>299</v>
      </c>
    </row>
    <row r="53" customFormat="false" ht="15.95" hidden="false" customHeight="true" outlineLevel="0" collapsed="false">
      <c r="C53" s="108" t="s">
        <v>78</v>
      </c>
    </row>
    <row r="54" customFormat="false" ht="15.95" hidden="false" customHeight="true" outlineLevel="0" collapsed="false">
      <c r="B54" s="108" t="s">
        <v>300</v>
      </c>
    </row>
    <row r="55" customFormat="false" ht="15.95" hidden="false" customHeight="true" outlineLevel="0" collapsed="false">
      <c r="B55" s="108" t="s">
        <v>301</v>
      </c>
      <c r="G55" s="206"/>
      <c r="I55" s="206"/>
      <c r="K55" s="206"/>
      <c r="M55" s="206"/>
    </row>
    <row r="56" customFormat="false" ht="15.95" hidden="false" customHeight="true" outlineLevel="0" collapsed="false">
      <c r="B56" s="108" t="s">
        <v>289</v>
      </c>
      <c r="G56" s="207" t="n">
        <f aca="false">SUM(G50:G55)</f>
        <v>0</v>
      </c>
      <c r="I56" s="207" t="n">
        <f aca="false">SUM(I50:I55)</f>
        <v>0</v>
      </c>
      <c r="K56" s="207" t="n">
        <f aca="false">SUM(K50:K55)</f>
        <v>0</v>
      </c>
      <c r="M56" s="207" t="n">
        <f aca="false">SUM(M50:M55)</f>
        <v>0</v>
      </c>
    </row>
    <row r="57" customFormat="false" ht="15.95" hidden="false" customHeight="true" outlineLevel="0" collapsed="false"/>
    <row r="58" customFormat="false" ht="15.95" hidden="false" customHeight="true" outlineLevel="0" collapsed="false">
      <c r="A58" s="108" t="s">
        <v>303</v>
      </c>
      <c r="G58" s="207" t="n">
        <f aca="false">G56+G46</f>
        <v>20</v>
      </c>
      <c r="I58" s="207" t="n">
        <f aca="false">I56+I46</f>
        <v>32</v>
      </c>
      <c r="K58" s="207" t="n">
        <f aca="false">K56+K46</f>
        <v>35</v>
      </c>
      <c r="M58" s="207" t="n">
        <f aca="false">M56+M46</f>
        <v>36</v>
      </c>
    </row>
    <row r="59" customFormat="false" ht="15.95" hidden="false" customHeight="true" outlineLevel="0" collapsed="false">
      <c r="B59" s="108" t="s">
        <v>304</v>
      </c>
    </row>
  </sheetData>
  <mergeCells count="4">
    <mergeCell ref="A1:M1"/>
    <mergeCell ref="A2:M2"/>
    <mergeCell ref="A3:M3"/>
    <mergeCell ref="I5:M5"/>
  </mergeCells>
  <printOptions headings="false" gridLines="false" gridLinesSet="true" horizontalCentered="true" verticalCentered="false"/>
  <pageMargins left="0.25" right="0.25" top="0.5" bottom="0.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&amp;R&amp;8&amp;F&amp;A
&amp;D&amp;T</oddFooter>
  </headerFooter>
  <rowBreaks count="1" manualBreakCount="1">
    <brk id="36" man="true" max="16383" min="0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5" activeCellId="0" sqref="C5"/>
    </sheetView>
  </sheetViews>
  <sheetFormatPr defaultColWidth="8.8828125" defaultRowHeight="15" customHeight="true" zeroHeight="false" outlineLevelRow="0" outlineLevelCol="0"/>
  <cols>
    <col collapsed="false" customWidth="false" hidden="false" outlineLevel="0" max="3" min="1" style="18" width="8.88"/>
    <col collapsed="false" customWidth="true" hidden="false" outlineLevel="0" max="4" min="4" style="18" width="5.32"/>
    <col collapsed="false" customWidth="true" hidden="false" outlineLevel="0" max="5" min="5" style="18" width="3.1"/>
    <col collapsed="false" customWidth="true" hidden="false" outlineLevel="0" max="6" min="6" style="18" width="7.21"/>
    <col collapsed="false" customWidth="true" hidden="false" outlineLevel="0" max="7" min="7" style="18" width="3.32"/>
    <col collapsed="false" customWidth="true" hidden="false" outlineLevel="0" max="8" min="8" style="18" width="7.66"/>
    <col collapsed="false" customWidth="true" hidden="false" outlineLevel="0" max="9" min="9" style="18" width="3.1"/>
    <col collapsed="false" customWidth="true" hidden="false" outlineLevel="0" max="10" min="10" style="18" width="8.1"/>
    <col collapsed="false" customWidth="true" hidden="false" outlineLevel="0" max="11" min="11" style="18" width="1.1"/>
    <col collapsed="false" customWidth="true" hidden="false" outlineLevel="0" max="12" min="12" style="18" width="8.21"/>
    <col collapsed="false" customWidth="true" hidden="false" outlineLevel="0" max="13" min="13" style="18" width="0.99"/>
    <col collapsed="false" customWidth="true" hidden="false" outlineLevel="0" max="14" min="14" style="18" width="9.1"/>
    <col collapsed="false" customWidth="false" hidden="false" outlineLevel="0" max="257" min="15" style="18" width="8.88"/>
  </cols>
  <sheetData>
    <row r="1" customFormat="false" ht="18" hidden="false" customHeight="false" outlineLevel="0" collapsed="false">
      <c r="A1" s="25" t="str">
        <f aca="false">+Intro!C3</f>
        <v>Research Group - Kaminski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09"/>
      <c r="Q1" s="209"/>
      <c r="R1" s="209"/>
      <c r="S1" s="209"/>
      <c r="T1" s="209"/>
      <c r="U1" s="209"/>
      <c r="V1" s="209"/>
      <c r="W1" s="209"/>
      <c r="X1" s="209"/>
      <c r="Y1" s="209"/>
      <c r="Z1" s="209"/>
      <c r="AA1" s="209"/>
      <c r="AB1" s="209"/>
      <c r="AC1" s="209"/>
      <c r="AD1" s="209"/>
      <c r="AE1" s="209"/>
      <c r="AF1" s="209"/>
      <c r="AG1" s="209"/>
      <c r="AH1" s="209"/>
      <c r="AI1" s="209"/>
      <c r="AJ1" s="209"/>
      <c r="AK1" s="209"/>
      <c r="AL1" s="209"/>
      <c r="AM1" s="209"/>
      <c r="AN1" s="209"/>
      <c r="AO1" s="209"/>
      <c r="AP1" s="209"/>
      <c r="AQ1" s="209"/>
      <c r="AR1" s="209"/>
      <c r="AS1" s="209"/>
      <c r="AT1" s="209"/>
      <c r="AU1" s="209"/>
      <c r="AV1" s="209"/>
      <c r="AW1" s="209"/>
      <c r="AX1" s="209"/>
      <c r="AY1" s="209"/>
      <c r="AZ1" s="209"/>
      <c r="BA1" s="209"/>
      <c r="BB1" s="209"/>
      <c r="BC1" s="209"/>
      <c r="BD1" s="209"/>
      <c r="BE1" s="209"/>
      <c r="BF1" s="209"/>
      <c r="BG1" s="209"/>
      <c r="BH1" s="209"/>
      <c r="BI1" s="209"/>
      <c r="BJ1" s="209"/>
      <c r="BK1" s="209"/>
      <c r="BL1" s="209"/>
      <c r="BM1" s="209"/>
      <c r="BN1" s="209"/>
      <c r="BO1" s="209"/>
      <c r="BP1" s="209"/>
      <c r="BQ1" s="209"/>
      <c r="BR1" s="209"/>
      <c r="BS1" s="209"/>
      <c r="BT1" s="209"/>
      <c r="BU1" s="209"/>
      <c r="BV1" s="209"/>
      <c r="BW1" s="209"/>
      <c r="BX1" s="209"/>
      <c r="BY1" s="209"/>
      <c r="BZ1" s="209"/>
      <c r="CA1" s="209"/>
      <c r="CB1" s="209"/>
      <c r="CC1" s="209"/>
      <c r="CD1" s="209"/>
      <c r="CE1" s="209"/>
      <c r="CF1" s="209"/>
      <c r="CG1" s="209"/>
      <c r="CH1" s="209"/>
      <c r="CI1" s="209"/>
      <c r="CJ1" s="209"/>
      <c r="CK1" s="209"/>
      <c r="CL1" s="209"/>
      <c r="CM1" s="209"/>
      <c r="CN1" s="209"/>
      <c r="CO1" s="209"/>
      <c r="CP1" s="209"/>
      <c r="CQ1" s="209"/>
      <c r="CR1" s="209"/>
      <c r="CS1" s="209"/>
      <c r="CT1" s="209"/>
      <c r="CU1" s="209"/>
      <c r="CV1" s="209"/>
      <c r="CW1" s="209"/>
      <c r="CX1" s="209"/>
      <c r="CY1" s="209"/>
      <c r="CZ1" s="209"/>
      <c r="DA1" s="209"/>
      <c r="DB1" s="209"/>
      <c r="DC1" s="209"/>
      <c r="DD1" s="209"/>
      <c r="DE1" s="209"/>
      <c r="DF1" s="209"/>
      <c r="DG1" s="209"/>
      <c r="DH1" s="209"/>
      <c r="DI1" s="209"/>
      <c r="DJ1" s="209"/>
      <c r="DK1" s="209"/>
      <c r="DL1" s="209"/>
      <c r="DM1" s="209"/>
      <c r="DN1" s="209"/>
      <c r="DO1" s="209"/>
      <c r="DP1" s="209"/>
      <c r="DQ1" s="209"/>
      <c r="DR1" s="209"/>
      <c r="DS1" s="209"/>
      <c r="DT1" s="209"/>
      <c r="DU1" s="209"/>
      <c r="DV1" s="209"/>
      <c r="DW1" s="209"/>
      <c r="DX1" s="209"/>
      <c r="DY1" s="209"/>
      <c r="DZ1" s="209"/>
      <c r="EA1" s="209"/>
      <c r="EB1" s="209"/>
      <c r="EC1" s="209"/>
      <c r="ED1" s="209"/>
      <c r="EE1" s="209"/>
      <c r="EF1" s="209"/>
      <c r="EG1" s="209"/>
      <c r="EH1" s="209"/>
      <c r="EI1" s="209"/>
      <c r="EJ1" s="209"/>
      <c r="EK1" s="209"/>
      <c r="EL1" s="209"/>
      <c r="EM1" s="209"/>
      <c r="EN1" s="209"/>
      <c r="EO1" s="209"/>
      <c r="EP1" s="209"/>
      <c r="EQ1" s="209"/>
      <c r="ER1" s="209"/>
      <c r="ES1" s="209"/>
      <c r="ET1" s="209"/>
      <c r="EU1" s="209"/>
      <c r="EV1" s="209"/>
      <c r="EW1" s="209"/>
      <c r="EX1" s="209"/>
      <c r="EY1" s="209"/>
      <c r="EZ1" s="209"/>
      <c r="FA1" s="209"/>
      <c r="FB1" s="209"/>
      <c r="FC1" s="209"/>
      <c r="FD1" s="209"/>
      <c r="FE1" s="209"/>
      <c r="FF1" s="209"/>
      <c r="FG1" s="209"/>
      <c r="FH1" s="209"/>
      <c r="FI1" s="209"/>
      <c r="FJ1" s="209"/>
      <c r="FK1" s="209"/>
      <c r="FL1" s="209"/>
      <c r="FM1" s="209"/>
      <c r="FN1" s="209"/>
      <c r="FO1" s="209"/>
      <c r="FP1" s="209"/>
      <c r="FQ1" s="209"/>
      <c r="FR1" s="209"/>
      <c r="FS1" s="209"/>
      <c r="FT1" s="209"/>
      <c r="FU1" s="209"/>
      <c r="FV1" s="209"/>
      <c r="FW1" s="209"/>
      <c r="FX1" s="209"/>
      <c r="FY1" s="209"/>
      <c r="FZ1" s="209"/>
      <c r="GA1" s="209"/>
      <c r="GB1" s="209"/>
      <c r="GC1" s="209"/>
      <c r="GD1" s="209"/>
      <c r="GE1" s="209"/>
      <c r="GF1" s="209"/>
      <c r="GG1" s="209"/>
      <c r="GH1" s="209"/>
      <c r="GI1" s="209"/>
      <c r="GJ1" s="209"/>
      <c r="GK1" s="209"/>
      <c r="GL1" s="209"/>
      <c r="GM1" s="209"/>
      <c r="GN1" s="209"/>
      <c r="GO1" s="209"/>
      <c r="GP1" s="209"/>
      <c r="GQ1" s="209"/>
      <c r="GR1" s="209"/>
      <c r="GS1" s="209"/>
      <c r="GT1" s="209"/>
      <c r="GU1" s="209"/>
      <c r="GV1" s="209"/>
      <c r="GW1" s="209"/>
      <c r="GX1" s="209"/>
      <c r="GY1" s="209"/>
      <c r="GZ1" s="209"/>
      <c r="HA1" s="209"/>
      <c r="HB1" s="209"/>
      <c r="HC1" s="209"/>
      <c r="HD1" s="209"/>
      <c r="HE1" s="209"/>
      <c r="HF1" s="209"/>
      <c r="HG1" s="209"/>
      <c r="HH1" s="209"/>
      <c r="HI1" s="209"/>
      <c r="HJ1" s="209"/>
      <c r="HK1" s="209"/>
      <c r="HL1" s="209"/>
      <c r="HM1" s="209"/>
      <c r="HN1" s="209"/>
      <c r="HO1" s="209"/>
      <c r="HP1" s="209"/>
      <c r="HQ1" s="209"/>
      <c r="HR1" s="209"/>
      <c r="HS1" s="209"/>
      <c r="HT1" s="209"/>
      <c r="HU1" s="209"/>
      <c r="HV1" s="209"/>
      <c r="HW1" s="209"/>
      <c r="HX1" s="209"/>
      <c r="HY1" s="209"/>
      <c r="HZ1" s="209"/>
      <c r="IA1" s="209"/>
      <c r="IB1" s="209"/>
      <c r="IC1" s="209"/>
      <c r="ID1" s="209"/>
      <c r="IE1" s="209"/>
      <c r="IF1" s="209"/>
      <c r="IG1" s="209"/>
      <c r="IH1" s="209"/>
      <c r="II1" s="209"/>
      <c r="IJ1" s="209"/>
      <c r="IK1" s="209"/>
      <c r="IL1" s="209"/>
      <c r="IM1" s="209"/>
      <c r="IN1" s="209"/>
      <c r="IO1" s="209"/>
      <c r="IP1" s="209"/>
      <c r="IQ1" s="209"/>
      <c r="IR1" s="209"/>
      <c r="IS1" s="209"/>
      <c r="IT1" s="209"/>
      <c r="IU1" s="209"/>
      <c r="IV1" s="209"/>
      <c r="IW1" s="209"/>
    </row>
    <row r="2" customFormat="false" ht="18" hidden="false" customHeight="false" outlineLevel="0" collapsed="false">
      <c r="A2" s="25" t="s">
        <v>305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09"/>
      <c r="Q2" s="209"/>
      <c r="R2" s="209"/>
      <c r="S2" s="209"/>
      <c r="T2" s="209"/>
      <c r="U2" s="209"/>
      <c r="V2" s="209"/>
      <c r="W2" s="209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209"/>
      <c r="AW2" s="209"/>
      <c r="AX2" s="209"/>
      <c r="AY2" s="209"/>
      <c r="AZ2" s="209"/>
      <c r="BA2" s="209"/>
      <c r="BB2" s="209"/>
      <c r="BC2" s="209"/>
      <c r="BD2" s="209"/>
      <c r="BE2" s="209"/>
      <c r="BF2" s="209"/>
      <c r="BG2" s="209"/>
      <c r="BH2" s="209"/>
      <c r="BI2" s="209"/>
      <c r="BJ2" s="209"/>
      <c r="BK2" s="209"/>
      <c r="BL2" s="209"/>
      <c r="BM2" s="209"/>
      <c r="BN2" s="209"/>
      <c r="BO2" s="209"/>
      <c r="BP2" s="209"/>
      <c r="BQ2" s="209"/>
      <c r="BR2" s="209"/>
      <c r="BS2" s="209"/>
      <c r="BT2" s="209"/>
      <c r="BU2" s="209"/>
      <c r="BV2" s="209"/>
      <c r="BW2" s="209"/>
      <c r="BX2" s="209"/>
      <c r="BY2" s="209"/>
      <c r="BZ2" s="209"/>
      <c r="CA2" s="209"/>
      <c r="CB2" s="209"/>
      <c r="CC2" s="209"/>
      <c r="CD2" s="209"/>
      <c r="CE2" s="209"/>
      <c r="CF2" s="209"/>
      <c r="CG2" s="209"/>
      <c r="CH2" s="209"/>
      <c r="CI2" s="209"/>
      <c r="CJ2" s="209"/>
      <c r="CK2" s="209"/>
      <c r="CL2" s="209"/>
      <c r="CM2" s="209"/>
      <c r="CN2" s="209"/>
      <c r="CO2" s="209"/>
      <c r="CP2" s="209"/>
      <c r="CQ2" s="209"/>
      <c r="CR2" s="209"/>
      <c r="CS2" s="209"/>
      <c r="CT2" s="209"/>
      <c r="CU2" s="209"/>
      <c r="CV2" s="209"/>
      <c r="CW2" s="209"/>
      <c r="CX2" s="209"/>
      <c r="CY2" s="209"/>
      <c r="CZ2" s="209"/>
      <c r="DA2" s="209"/>
      <c r="DB2" s="209"/>
      <c r="DC2" s="209"/>
      <c r="DD2" s="209"/>
      <c r="DE2" s="209"/>
      <c r="DF2" s="209"/>
      <c r="DG2" s="209"/>
      <c r="DH2" s="209"/>
      <c r="DI2" s="209"/>
      <c r="DJ2" s="209"/>
      <c r="DK2" s="209"/>
      <c r="DL2" s="209"/>
      <c r="DM2" s="209"/>
      <c r="DN2" s="209"/>
      <c r="DO2" s="209"/>
      <c r="DP2" s="209"/>
      <c r="DQ2" s="209"/>
      <c r="DR2" s="209"/>
      <c r="DS2" s="209"/>
      <c r="DT2" s="209"/>
      <c r="DU2" s="209"/>
      <c r="DV2" s="209"/>
      <c r="DW2" s="209"/>
      <c r="DX2" s="209"/>
      <c r="DY2" s="209"/>
      <c r="DZ2" s="209"/>
      <c r="EA2" s="209"/>
      <c r="EB2" s="209"/>
      <c r="EC2" s="209"/>
      <c r="ED2" s="209"/>
      <c r="EE2" s="209"/>
      <c r="EF2" s="209"/>
      <c r="EG2" s="209"/>
      <c r="EH2" s="209"/>
      <c r="EI2" s="209"/>
      <c r="EJ2" s="209"/>
      <c r="EK2" s="209"/>
      <c r="EL2" s="209"/>
      <c r="EM2" s="209"/>
      <c r="EN2" s="209"/>
      <c r="EO2" s="209"/>
      <c r="EP2" s="209"/>
      <c r="EQ2" s="209"/>
      <c r="ER2" s="209"/>
      <c r="ES2" s="209"/>
      <c r="ET2" s="209"/>
      <c r="EU2" s="209"/>
      <c r="EV2" s="209"/>
      <c r="EW2" s="209"/>
      <c r="EX2" s="209"/>
      <c r="EY2" s="209"/>
      <c r="EZ2" s="209"/>
      <c r="FA2" s="209"/>
      <c r="FB2" s="209"/>
      <c r="FC2" s="209"/>
      <c r="FD2" s="209"/>
      <c r="FE2" s="209"/>
      <c r="FF2" s="209"/>
      <c r="FG2" s="209"/>
      <c r="FH2" s="209"/>
      <c r="FI2" s="209"/>
      <c r="FJ2" s="209"/>
      <c r="FK2" s="209"/>
      <c r="FL2" s="209"/>
      <c r="FM2" s="209"/>
      <c r="FN2" s="209"/>
      <c r="FO2" s="209"/>
      <c r="FP2" s="209"/>
      <c r="FQ2" s="209"/>
      <c r="FR2" s="209"/>
      <c r="FS2" s="209"/>
      <c r="FT2" s="209"/>
      <c r="FU2" s="209"/>
      <c r="FV2" s="209"/>
      <c r="FW2" s="209"/>
      <c r="FX2" s="209"/>
      <c r="FY2" s="209"/>
      <c r="FZ2" s="209"/>
      <c r="GA2" s="209"/>
      <c r="GB2" s="209"/>
      <c r="GC2" s="209"/>
      <c r="GD2" s="209"/>
      <c r="GE2" s="209"/>
      <c r="GF2" s="209"/>
      <c r="GG2" s="209"/>
      <c r="GH2" s="209"/>
      <c r="GI2" s="209"/>
      <c r="GJ2" s="209"/>
      <c r="GK2" s="209"/>
      <c r="GL2" s="209"/>
      <c r="GM2" s="209"/>
      <c r="GN2" s="209"/>
      <c r="GO2" s="209"/>
      <c r="GP2" s="209"/>
      <c r="GQ2" s="209"/>
      <c r="GR2" s="209"/>
      <c r="GS2" s="209"/>
      <c r="GT2" s="209"/>
      <c r="GU2" s="209"/>
      <c r="GV2" s="209"/>
      <c r="GW2" s="209"/>
      <c r="GX2" s="209"/>
      <c r="GY2" s="209"/>
      <c r="GZ2" s="209"/>
      <c r="HA2" s="209"/>
      <c r="HB2" s="209"/>
      <c r="HC2" s="209"/>
      <c r="HD2" s="209"/>
      <c r="HE2" s="209"/>
      <c r="HF2" s="209"/>
      <c r="HG2" s="209"/>
      <c r="HH2" s="209"/>
      <c r="HI2" s="209"/>
      <c r="HJ2" s="209"/>
      <c r="HK2" s="209"/>
      <c r="HL2" s="209"/>
      <c r="HM2" s="209"/>
      <c r="HN2" s="209"/>
      <c r="HO2" s="209"/>
      <c r="HP2" s="209"/>
      <c r="HQ2" s="209"/>
      <c r="HR2" s="209"/>
      <c r="HS2" s="209"/>
      <c r="HT2" s="209"/>
      <c r="HU2" s="209"/>
      <c r="HV2" s="209"/>
      <c r="HW2" s="209"/>
      <c r="HX2" s="209"/>
      <c r="HY2" s="209"/>
      <c r="HZ2" s="209"/>
      <c r="IA2" s="209"/>
      <c r="IB2" s="209"/>
      <c r="IC2" s="209"/>
      <c r="ID2" s="209"/>
      <c r="IE2" s="209"/>
      <c r="IF2" s="209"/>
      <c r="IG2" s="209"/>
      <c r="IH2" s="209"/>
      <c r="II2" s="209"/>
      <c r="IJ2" s="209"/>
      <c r="IK2" s="209"/>
      <c r="IL2" s="209"/>
      <c r="IM2" s="209"/>
      <c r="IN2" s="209"/>
      <c r="IO2" s="209"/>
      <c r="IP2" s="209"/>
      <c r="IQ2" s="209"/>
      <c r="IR2" s="209"/>
      <c r="IS2" s="209"/>
      <c r="IT2" s="209"/>
      <c r="IU2" s="209"/>
      <c r="IV2" s="209"/>
      <c r="IW2" s="209"/>
    </row>
    <row r="3" customFormat="false" ht="15.75" hidden="false" customHeight="false" outlineLevel="0" collapsed="false">
      <c r="A3" s="210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</row>
    <row r="4" customFormat="false" ht="15.75" hidden="false" customHeight="false" outlineLevel="0" collapsed="false">
      <c r="A4" s="210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6" customFormat="false" ht="15.75" hidden="false" customHeight="false" outlineLevel="0" collapsed="false">
      <c r="F6" s="210" t="s">
        <v>49</v>
      </c>
      <c r="H6" s="210" t="s">
        <v>50</v>
      </c>
      <c r="J6" s="211" t="s">
        <v>49</v>
      </c>
      <c r="K6" s="211"/>
      <c r="L6" s="211"/>
      <c r="M6" s="211"/>
      <c r="N6" s="211"/>
    </row>
    <row r="7" customFormat="false" ht="15.75" hidden="false" customHeight="false" outlineLevel="0" collapsed="false">
      <c r="A7" s="212"/>
      <c r="B7" s="212"/>
      <c r="C7" s="212"/>
      <c r="D7" s="212"/>
      <c r="E7" s="212"/>
      <c r="F7" s="213" t="n">
        <v>1999</v>
      </c>
      <c r="G7" s="214"/>
      <c r="H7" s="213" t="n">
        <v>1999</v>
      </c>
      <c r="I7" s="212"/>
      <c r="J7" s="213" t="n">
        <v>2000</v>
      </c>
      <c r="K7" s="215"/>
      <c r="L7" s="213" t="n">
        <v>2001</v>
      </c>
      <c r="M7" s="216"/>
      <c r="N7" s="213" t="n">
        <v>2002</v>
      </c>
      <c r="O7" s="212"/>
      <c r="P7" s="212"/>
      <c r="Q7" s="212"/>
      <c r="R7" s="212"/>
      <c r="S7" s="212"/>
      <c r="T7" s="212"/>
      <c r="U7" s="212"/>
      <c r="V7" s="212"/>
      <c r="W7" s="212"/>
      <c r="X7" s="212"/>
      <c r="Y7" s="212"/>
      <c r="Z7" s="212"/>
      <c r="AA7" s="212"/>
      <c r="AB7" s="212"/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  <c r="AQ7" s="212"/>
      <c r="AR7" s="212"/>
      <c r="AS7" s="212"/>
      <c r="AT7" s="212"/>
      <c r="AU7" s="212"/>
      <c r="AV7" s="212"/>
      <c r="AW7" s="212"/>
      <c r="AX7" s="212"/>
      <c r="AY7" s="212"/>
      <c r="AZ7" s="212"/>
      <c r="BA7" s="212"/>
      <c r="BB7" s="212"/>
      <c r="BC7" s="212"/>
      <c r="BD7" s="212"/>
      <c r="BE7" s="212"/>
      <c r="BF7" s="212"/>
      <c r="BG7" s="212"/>
      <c r="BH7" s="212"/>
      <c r="BI7" s="212"/>
      <c r="BJ7" s="212"/>
      <c r="BK7" s="212"/>
      <c r="BL7" s="212"/>
      <c r="BM7" s="212"/>
      <c r="BN7" s="212"/>
      <c r="BO7" s="212"/>
      <c r="BP7" s="212"/>
      <c r="BQ7" s="212"/>
      <c r="BR7" s="212"/>
      <c r="BS7" s="212"/>
      <c r="BT7" s="212"/>
      <c r="BU7" s="212"/>
      <c r="BV7" s="212"/>
      <c r="BW7" s="212"/>
      <c r="BX7" s="212"/>
      <c r="BY7" s="212"/>
      <c r="BZ7" s="212"/>
      <c r="CA7" s="212"/>
      <c r="CB7" s="212"/>
      <c r="CC7" s="212"/>
      <c r="CD7" s="212"/>
      <c r="CE7" s="212"/>
      <c r="CF7" s="212"/>
      <c r="CG7" s="212"/>
      <c r="CH7" s="212"/>
      <c r="CI7" s="212"/>
      <c r="CJ7" s="212"/>
      <c r="CK7" s="212"/>
      <c r="CL7" s="212"/>
      <c r="CM7" s="212"/>
      <c r="CN7" s="212"/>
      <c r="CO7" s="212"/>
      <c r="CP7" s="212"/>
      <c r="CQ7" s="212"/>
      <c r="CR7" s="212"/>
      <c r="CS7" s="212"/>
      <c r="CT7" s="212"/>
      <c r="CU7" s="212"/>
      <c r="CV7" s="212"/>
      <c r="CW7" s="212"/>
      <c r="CX7" s="212"/>
      <c r="CY7" s="212"/>
      <c r="CZ7" s="212"/>
      <c r="DA7" s="212"/>
      <c r="DB7" s="212"/>
      <c r="DC7" s="212"/>
      <c r="DD7" s="212"/>
      <c r="DE7" s="212"/>
      <c r="DF7" s="212"/>
      <c r="DG7" s="212"/>
      <c r="DH7" s="212"/>
      <c r="DI7" s="212"/>
      <c r="DJ7" s="212"/>
      <c r="DK7" s="212"/>
      <c r="DL7" s="212"/>
      <c r="DM7" s="212"/>
      <c r="DN7" s="212"/>
      <c r="DO7" s="212"/>
      <c r="DP7" s="212"/>
      <c r="DQ7" s="212"/>
      <c r="DR7" s="212"/>
      <c r="DS7" s="212"/>
      <c r="DT7" s="212"/>
      <c r="DU7" s="212"/>
      <c r="DV7" s="212"/>
      <c r="DW7" s="212"/>
      <c r="DX7" s="212"/>
      <c r="DY7" s="212"/>
      <c r="DZ7" s="212"/>
      <c r="EA7" s="212"/>
      <c r="EB7" s="212"/>
      <c r="EC7" s="212"/>
      <c r="ED7" s="212"/>
      <c r="EE7" s="212"/>
      <c r="EF7" s="212"/>
      <c r="EG7" s="212"/>
      <c r="EH7" s="212"/>
      <c r="EI7" s="212"/>
      <c r="EJ7" s="212"/>
      <c r="EK7" s="212"/>
      <c r="EL7" s="212"/>
      <c r="EM7" s="212"/>
      <c r="EN7" s="212"/>
      <c r="EO7" s="212"/>
      <c r="EP7" s="212"/>
      <c r="EQ7" s="212"/>
      <c r="ER7" s="212"/>
      <c r="ES7" s="212"/>
      <c r="ET7" s="212"/>
      <c r="EU7" s="212"/>
      <c r="EV7" s="212"/>
      <c r="EW7" s="212"/>
      <c r="EX7" s="212"/>
      <c r="EY7" s="212"/>
      <c r="EZ7" s="212"/>
      <c r="FA7" s="212"/>
      <c r="FB7" s="212"/>
      <c r="FC7" s="212"/>
      <c r="FD7" s="212"/>
      <c r="FE7" s="212"/>
      <c r="FF7" s="212"/>
      <c r="FG7" s="212"/>
      <c r="FH7" s="212"/>
      <c r="FI7" s="212"/>
      <c r="FJ7" s="212"/>
      <c r="FK7" s="212"/>
      <c r="FL7" s="212"/>
      <c r="FM7" s="212"/>
      <c r="FN7" s="212"/>
      <c r="FO7" s="212"/>
      <c r="FP7" s="212"/>
      <c r="FQ7" s="212"/>
      <c r="FR7" s="212"/>
      <c r="FS7" s="212"/>
      <c r="FT7" s="212"/>
      <c r="FU7" s="212"/>
      <c r="FV7" s="212"/>
      <c r="FW7" s="212"/>
      <c r="FX7" s="212"/>
      <c r="FY7" s="212"/>
      <c r="FZ7" s="212"/>
      <c r="GA7" s="212"/>
      <c r="GB7" s="212"/>
      <c r="GC7" s="212"/>
      <c r="GD7" s="212"/>
      <c r="GE7" s="212"/>
      <c r="GF7" s="212"/>
      <c r="GG7" s="212"/>
      <c r="GH7" s="212"/>
      <c r="GI7" s="212"/>
      <c r="GJ7" s="212"/>
      <c r="GK7" s="212"/>
      <c r="GL7" s="212"/>
      <c r="GM7" s="212"/>
      <c r="GN7" s="212"/>
      <c r="GO7" s="212"/>
      <c r="GP7" s="212"/>
      <c r="GQ7" s="212"/>
      <c r="GR7" s="212"/>
      <c r="GS7" s="212"/>
      <c r="GT7" s="212"/>
      <c r="GU7" s="212"/>
      <c r="GV7" s="212"/>
      <c r="GW7" s="212"/>
      <c r="GX7" s="212"/>
      <c r="GY7" s="212"/>
      <c r="GZ7" s="212"/>
      <c r="HA7" s="212"/>
      <c r="HB7" s="212"/>
      <c r="HC7" s="212"/>
      <c r="HD7" s="212"/>
      <c r="HE7" s="212"/>
      <c r="HF7" s="212"/>
      <c r="HG7" s="212"/>
      <c r="HH7" s="212"/>
      <c r="HI7" s="212"/>
      <c r="HJ7" s="212"/>
      <c r="HK7" s="212"/>
      <c r="HL7" s="212"/>
      <c r="HM7" s="212"/>
      <c r="HN7" s="212"/>
      <c r="HO7" s="212"/>
      <c r="HP7" s="212"/>
      <c r="HQ7" s="212"/>
      <c r="HR7" s="212"/>
      <c r="HS7" s="212"/>
      <c r="HT7" s="212"/>
      <c r="HU7" s="212"/>
      <c r="HV7" s="212"/>
      <c r="HW7" s="212"/>
      <c r="HX7" s="212"/>
      <c r="HY7" s="212"/>
      <c r="HZ7" s="212"/>
      <c r="IA7" s="212"/>
      <c r="IB7" s="212"/>
      <c r="IC7" s="212"/>
      <c r="ID7" s="212"/>
      <c r="IE7" s="212"/>
      <c r="IF7" s="212"/>
      <c r="IG7" s="212"/>
      <c r="IH7" s="212"/>
      <c r="II7" s="212"/>
      <c r="IJ7" s="212"/>
      <c r="IK7" s="212"/>
      <c r="IL7" s="212"/>
      <c r="IM7" s="212"/>
      <c r="IN7" s="212"/>
      <c r="IO7" s="212"/>
      <c r="IP7" s="212"/>
      <c r="IQ7" s="212"/>
      <c r="IR7" s="212"/>
      <c r="IS7" s="212"/>
      <c r="IT7" s="212"/>
      <c r="IU7" s="212"/>
      <c r="IV7" s="212"/>
      <c r="IW7" s="212"/>
    </row>
    <row r="8" customFormat="false" ht="18" hidden="false" customHeight="true" outlineLevel="0" collapsed="false">
      <c r="A8" s="18" t="s">
        <v>306</v>
      </c>
    </row>
    <row r="9" customFormat="false" ht="18" hidden="false" customHeight="true" outlineLevel="0" collapsed="false">
      <c r="A9" s="18" t="s">
        <v>307</v>
      </c>
      <c r="F9" s="158" t="n">
        <v>0</v>
      </c>
      <c r="G9" s="158"/>
      <c r="H9" s="158" t="n">
        <v>0</v>
      </c>
      <c r="I9" s="158"/>
      <c r="J9" s="158" t="n">
        <v>0</v>
      </c>
      <c r="K9" s="158"/>
      <c r="L9" s="158" t="n">
        <v>0</v>
      </c>
      <c r="M9" s="158"/>
      <c r="N9" s="158" t="n">
        <v>0</v>
      </c>
    </row>
    <row r="10" customFormat="false" ht="18" hidden="false" customHeight="true" outlineLevel="0" collapsed="false">
      <c r="A10" s="18" t="s">
        <v>308</v>
      </c>
      <c r="F10" s="158" t="n">
        <v>80000</v>
      </c>
      <c r="G10" s="158"/>
      <c r="H10" s="158" t="n">
        <v>0</v>
      </c>
      <c r="I10" s="158"/>
      <c r="J10" s="158" t="n">
        <v>80000</v>
      </c>
      <c r="K10" s="158"/>
      <c r="L10" s="158" t="n">
        <v>82400</v>
      </c>
      <c r="M10" s="158"/>
      <c r="N10" s="158" t="n">
        <v>84872</v>
      </c>
    </row>
    <row r="11" customFormat="false" ht="25.5" hidden="false" customHeight="true" outlineLevel="0" collapsed="false">
      <c r="A11" s="18" t="s">
        <v>78</v>
      </c>
      <c r="F11" s="217" t="n">
        <v>0</v>
      </c>
      <c r="G11" s="158"/>
      <c r="H11" s="217" t="n">
        <v>0</v>
      </c>
      <c r="I11" s="158"/>
      <c r="J11" s="217" t="n">
        <v>0</v>
      </c>
      <c r="K11" s="158"/>
      <c r="L11" s="217" t="n">
        <v>0</v>
      </c>
      <c r="M11" s="158"/>
      <c r="N11" s="217" t="n">
        <v>0</v>
      </c>
    </row>
    <row r="12" customFormat="false" ht="25.5" hidden="false" customHeight="true" outlineLevel="0" collapsed="false">
      <c r="A12" s="18" t="s">
        <v>309</v>
      </c>
      <c r="F12" s="218" t="n">
        <f aca="false">SUM(F9:F11)</f>
        <v>80000</v>
      </c>
      <c r="H12" s="218" t="n">
        <f aca="false">SUM(H9:H11)</f>
        <v>0</v>
      </c>
      <c r="J12" s="218" t="n">
        <f aca="false">SUM(J9:J11)</f>
        <v>80000</v>
      </c>
      <c r="L12" s="218" t="n">
        <f aca="false">SUM(L9:L11)</f>
        <v>82400</v>
      </c>
      <c r="N12" s="218" t="n">
        <f aca="false">SUM(N9:N11)</f>
        <v>84872</v>
      </c>
    </row>
    <row r="13" customFormat="false" ht="15.75" hidden="false" customHeight="false" outlineLevel="0" collapsed="false"/>
    <row r="15" customFormat="false" ht="15" hidden="false" customHeight="false" outlineLevel="0" collapsed="false">
      <c r="A15" s="219" t="s">
        <v>310</v>
      </c>
      <c r="B15" s="220"/>
      <c r="C15" s="220"/>
      <c r="D15" s="220"/>
      <c r="E15" s="220"/>
      <c r="F15" s="220"/>
      <c r="G15" s="220"/>
      <c r="H15" s="220"/>
    </row>
    <row r="16" customFormat="false" ht="15.75" hidden="false" customHeight="false" outlineLevel="0" collapsed="false">
      <c r="A16" s="219"/>
      <c r="B16" s="220"/>
      <c r="C16" s="220"/>
      <c r="D16" s="220"/>
      <c r="E16" s="220"/>
      <c r="F16" s="220"/>
      <c r="G16" s="221" t="s">
        <v>311</v>
      </c>
      <c r="H16" s="222"/>
    </row>
    <row r="17" customFormat="false" ht="15" hidden="false" customHeight="false" outlineLevel="0" collapsed="false">
      <c r="A17" s="223"/>
      <c r="B17" s="224" t="s">
        <v>312</v>
      </c>
      <c r="G17" s="158"/>
      <c r="H17" s="158"/>
    </row>
    <row r="18" customFormat="false" ht="15" hidden="false" customHeight="false" outlineLevel="0" collapsed="false">
      <c r="A18" s="223"/>
      <c r="B18" s="224" t="s">
        <v>313</v>
      </c>
      <c r="G18" s="158"/>
      <c r="H18" s="158" t="s">
        <v>314</v>
      </c>
    </row>
    <row r="19" customFormat="false" ht="15" hidden="false" customHeight="false" outlineLevel="0" collapsed="false">
      <c r="A19" s="223"/>
      <c r="B19" s="224" t="s">
        <v>315</v>
      </c>
      <c r="G19" s="158"/>
      <c r="H19" s="158"/>
    </row>
    <row r="20" customFormat="false" ht="15" hidden="false" customHeight="false" outlineLevel="0" collapsed="false">
      <c r="A20" s="223"/>
      <c r="B20" s="224"/>
    </row>
    <row r="21" customFormat="false" ht="12.75" hidden="false" customHeight="false" outlineLevel="0" collapsed="false">
      <c r="A21" s="44" t="s">
        <v>316</v>
      </c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  <c r="CU21" s="44"/>
      <c r="CV21" s="44"/>
      <c r="CW21" s="44"/>
      <c r="CX21" s="44"/>
      <c r="CY21" s="44"/>
      <c r="CZ21" s="44"/>
      <c r="DA21" s="44"/>
      <c r="DB21" s="44"/>
      <c r="DC21" s="44"/>
      <c r="DD21" s="44"/>
      <c r="DE21" s="44"/>
      <c r="DF21" s="44"/>
      <c r="DG21" s="44"/>
      <c r="DH21" s="44"/>
      <c r="DI21" s="44"/>
      <c r="DJ21" s="44"/>
      <c r="DK21" s="44"/>
      <c r="DL21" s="44"/>
      <c r="DM21" s="44"/>
      <c r="DN21" s="44"/>
      <c r="DO21" s="44"/>
      <c r="DP21" s="44"/>
      <c r="DQ21" s="44"/>
      <c r="DR21" s="44"/>
      <c r="DS21" s="44"/>
      <c r="DT21" s="44"/>
      <c r="DU21" s="44"/>
      <c r="DV21" s="44"/>
      <c r="DW21" s="44"/>
      <c r="DX21" s="44"/>
      <c r="DY21" s="44"/>
      <c r="DZ21" s="44"/>
      <c r="EA21" s="44"/>
      <c r="EB21" s="44"/>
      <c r="EC21" s="44"/>
      <c r="ED21" s="44"/>
      <c r="EE21" s="44"/>
      <c r="EF21" s="44"/>
      <c r="EG21" s="44"/>
      <c r="EH21" s="44"/>
      <c r="EI21" s="44"/>
      <c r="EJ21" s="44"/>
      <c r="EK21" s="44"/>
      <c r="EL21" s="44"/>
      <c r="EM21" s="44"/>
      <c r="EN21" s="44"/>
      <c r="EO21" s="44"/>
      <c r="EP21" s="44"/>
      <c r="EQ21" s="44"/>
      <c r="ER21" s="44"/>
      <c r="ES21" s="44"/>
      <c r="ET21" s="44"/>
      <c r="EU21" s="44"/>
      <c r="EV21" s="44"/>
      <c r="EW21" s="44"/>
      <c r="EX21" s="44"/>
      <c r="EY21" s="44"/>
      <c r="EZ21" s="44"/>
      <c r="FA21" s="44"/>
      <c r="FB21" s="44"/>
      <c r="FC21" s="44"/>
      <c r="FD21" s="44"/>
      <c r="FE21" s="44"/>
      <c r="FF21" s="44"/>
      <c r="FG21" s="44"/>
      <c r="FH21" s="44"/>
      <c r="FI21" s="44"/>
      <c r="FJ21" s="44"/>
      <c r="FK21" s="44"/>
      <c r="FL21" s="44"/>
      <c r="FM21" s="44"/>
      <c r="FN21" s="44"/>
      <c r="FO21" s="44"/>
      <c r="FP21" s="44"/>
      <c r="FQ21" s="44"/>
      <c r="FR21" s="44"/>
      <c r="FS21" s="44"/>
      <c r="FT21" s="44"/>
      <c r="FU21" s="44"/>
      <c r="FV21" s="44"/>
      <c r="FW21" s="44"/>
      <c r="FX21" s="44"/>
      <c r="FY21" s="44"/>
      <c r="FZ21" s="44"/>
      <c r="GA21" s="44"/>
      <c r="GB21" s="44"/>
      <c r="GC21" s="44"/>
      <c r="GD21" s="44"/>
      <c r="GE21" s="44"/>
      <c r="GF21" s="44"/>
      <c r="GG21" s="44"/>
      <c r="GH21" s="44"/>
      <c r="GI21" s="44"/>
      <c r="GJ21" s="44"/>
      <c r="GK21" s="44"/>
      <c r="GL21" s="44"/>
      <c r="GM21" s="44"/>
      <c r="GN21" s="44"/>
      <c r="GO21" s="44"/>
      <c r="GP21" s="44"/>
      <c r="GQ21" s="44"/>
      <c r="GR21" s="44"/>
      <c r="GS21" s="44"/>
      <c r="GT21" s="44"/>
      <c r="GU21" s="44"/>
      <c r="GV21" s="44"/>
      <c r="GW21" s="44"/>
      <c r="GX21" s="44"/>
      <c r="GY21" s="44"/>
      <c r="GZ21" s="44"/>
      <c r="HA21" s="44"/>
      <c r="HB21" s="44"/>
      <c r="HC21" s="44"/>
      <c r="HD21" s="44"/>
      <c r="HE21" s="44"/>
      <c r="HF21" s="44"/>
      <c r="HG21" s="44"/>
      <c r="HH21" s="44"/>
      <c r="HI21" s="44"/>
      <c r="HJ21" s="44"/>
      <c r="HK21" s="44"/>
      <c r="HL21" s="44"/>
      <c r="HM21" s="44"/>
      <c r="HN21" s="44"/>
      <c r="HO21" s="44"/>
      <c r="HP21" s="44"/>
      <c r="HQ21" s="44"/>
      <c r="HR21" s="44"/>
      <c r="HS21" s="44"/>
      <c r="HT21" s="44"/>
      <c r="HU21" s="44"/>
      <c r="HV21" s="44"/>
      <c r="HW21" s="44"/>
      <c r="HX21" s="44"/>
      <c r="HY21" s="44"/>
      <c r="HZ21" s="44"/>
      <c r="IA21" s="44"/>
      <c r="IB21" s="44"/>
      <c r="IC21" s="44"/>
      <c r="ID21" s="44"/>
      <c r="IE21" s="44"/>
      <c r="IF21" s="44"/>
      <c r="IG21" s="44"/>
      <c r="IH21" s="44"/>
      <c r="II21" s="44"/>
      <c r="IJ21" s="44"/>
      <c r="IK21" s="44"/>
      <c r="IL21" s="44"/>
      <c r="IM21" s="44"/>
      <c r="IN21" s="44"/>
      <c r="IO21" s="44"/>
      <c r="IP21" s="44"/>
      <c r="IQ21" s="44"/>
      <c r="IR21" s="44"/>
      <c r="IS21" s="44"/>
      <c r="IT21" s="44"/>
      <c r="IU21" s="44"/>
      <c r="IV21" s="44"/>
      <c r="IW21" s="44"/>
    </row>
    <row r="22" customFormat="false" ht="12.75" hidden="false" customHeight="false" outlineLevel="0" collapsed="false">
      <c r="A22" s="44" t="s">
        <v>317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  <c r="CU22" s="44"/>
      <c r="CV22" s="44"/>
      <c r="CW22" s="44"/>
      <c r="CX22" s="44"/>
      <c r="CY22" s="44"/>
      <c r="CZ22" s="44"/>
      <c r="DA22" s="44"/>
      <c r="DB22" s="44"/>
      <c r="DC22" s="44"/>
      <c r="DD22" s="44"/>
      <c r="DE22" s="44"/>
      <c r="DF22" s="44"/>
      <c r="DG22" s="44"/>
      <c r="DH22" s="44"/>
      <c r="DI22" s="44"/>
      <c r="DJ22" s="44"/>
      <c r="DK22" s="44"/>
      <c r="DL22" s="44"/>
      <c r="DM22" s="44"/>
      <c r="DN22" s="44"/>
      <c r="DO22" s="44"/>
      <c r="DP22" s="44"/>
      <c r="DQ22" s="44"/>
      <c r="DR22" s="44"/>
      <c r="DS22" s="44"/>
      <c r="DT22" s="44"/>
      <c r="DU22" s="44"/>
      <c r="DV22" s="44"/>
      <c r="DW22" s="44"/>
      <c r="DX22" s="44"/>
      <c r="DY22" s="44"/>
      <c r="DZ22" s="44"/>
      <c r="EA22" s="44"/>
      <c r="EB22" s="44"/>
      <c r="EC22" s="44"/>
      <c r="ED22" s="44"/>
      <c r="EE22" s="44"/>
      <c r="EF22" s="44"/>
      <c r="EG22" s="44"/>
      <c r="EH22" s="44"/>
      <c r="EI22" s="44"/>
      <c r="EJ22" s="44"/>
      <c r="EK22" s="44"/>
      <c r="EL22" s="44"/>
      <c r="EM22" s="44"/>
      <c r="EN22" s="44"/>
      <c r="EO22" s="44"/>
      <c r="EP22" s="44"/>
      <c r="EQ22" s="44"/>
      <c r="ER22" s="44"/>
      <c r="ES22" s="44"/>
      <c r="ET22" s="44"/>
      <c r="EU22" s="44"/>
      <c r="EV22" s="44"/>
      <c r="EW22" s="44"/>
      <c r="EX22" s="44"/>
      <c r="EY22" s="44"/>
      <c r="EZ22" s="44"/>
      <c r="FA22" s="44"/>
      <c r="FB22" s="44"/>
      <c r="FC22" s="44"/>
      <c r="FD22" s="44"/>
      <c r="FE22" s="44"/>
      <c r="FF22" s="44"/>
      <c r="FG22" s="44"/>
      <c r="FH22" s="44"/>
      <c r="FI22" s="44"/>
      <c r="FJ22" s="44"/>
      <c r="FK22" s="44"/>
      <c r="FL22" s="44"/>
      <c r="FM22" s="44"/>
      <c r="FN22" s="44"/>
      <c r="FO22" s="44"/>
      <c r="FP22" s="44"/>
      <c r="FQ22" s="44"/>
      <c r="FR22" s="44"/>
      <c r="FS22" s="44"/>
      <c r="FT22" s="44"/>
      <c r="FU22" s="44"/>
      <c r="FV22" s="44"/>
      <c r="FW22" s="44"/>
      <c r="FX22" s="44"/>
      <c r="FY22" s="44"/>
      <c r="FZ22" s="44"/>
      <c r="GA22" s="44"/>
      <c r="GB22" s="44"/>
      <c r="GC22" s="44"/>
      <c r="GD22" s="44"/>
      <c r="GE22" s="44"/>
      <c r="GF22" s="44"/>
      <c r="GG22" s="44"/>
      <c r="GH22" s="44"/>
      <c r="GI22" s="44"/>
      <c r="GJ22" s="44"/>
      <c r="GK22" s="44"/>
      <c r="GL22" s="44"/>
      <c r="GM22" s="44"/>
      <c r="GN22" s="44"/>
      <c r="GO22" s="44"/>
      <c r="GP22" s="44"/>
      <c r="GQ22" s="44"/>
      <c r="GR22" s="44"/>
      <c r="GS22" s="44"/>
      <c r="GT22" s="44"/>
      <c r="GU22" s="44"/>
      <c r="GV22" s="44"/>
      <c r="GW22" s="44"/>
      <c r="GX22" s="44"/>
      <c r="GY22" s="44"/>
      <c r="GZ22" s="44"/>
      <c r="HA22" s="44"/>
      <c r="HB22" s="44"/>
      <c r="HC22" s="44"/>
      <c r="HD22" s="44"/>
      <c r="HE22" s="44"/>
      <c r="HF22" s="44"/>
      <c r="HG22" s="44"/>
      <c r="HH22" s="44"/>
      <c r="HI22" s="44"/>
      <c r="HJ22" s="44"/>
      <c r="HK22" s="44"/>
      <c r="HL22" s="44"/>
      <c r="HM22" s="44"/>
      <c r="HN22" s="44"/>
      <c r="HO22" s="44"/>
      <c r="HP22" s="44"/>
      <c r="HQ22" s="44"/>
      <c r="HR22" s="44"/>
      <c r="HS22" s="44"/>
      <c r="HT22" s="44"/>
      <c r="HU22" s="44"/>
      <c r="HV22" s="44"/>
      <c r="HW22" s="44"/>
      <c r="HX22" s="44"/>
      <c r="HY22" s="44"/>
      <c r="HZ22" s="44"/>
      <c r="IA22" s="44"/>
      <c r="IB22" s="44"/>
      <c r="IC22" s="44"/>
      <c r="ID22" s="44"/>
      <c r="IE22" s="44"/>
      <c r="IF22" s="44"/>
      <c r="IG22" s="44"/>
      <c r="IH22" s="44"/>
      <c r="II22" s="44"/>
      <c r="IJ22" s="44"/>
      <c r="IK22" s="44"/>
      <c r="IL22" s="44"/>
      <c r="IM22" s="44"/>
      <c r="IN22" s="44"/>
      <c r="IO22" s="44"/>
      <c r="IP22" s="44"/>
      <c r="IQ22" s="44"/>
      <c r="IR22" s="44"/>
      <c r="IS22" s="44"/>
      <c r="IT22" s="44"/>
      <c r="IU22" s="44"/>
      <c r="IV22" s="44"/>
      <c r="IW22" s="44"/>
    </row>
    <row r="24" customFormat="false" ht="12.75" hidden="false" customHeight="false" outlineLevel="0" collapsed="false">
      <c r="A24" s="44"/>
      <c r="B24" s="44"/>
      <c r="C24" s="225" t="s">
        <v>318</v>
      </c>
      <c r="D24" s="226" t="n">
        <f aca="false">+Intro!C4</f>
        <v>11</v>
      </c>
      <c r="E24" s="225"/>
      <c r="F24" s="44" t="s">
        <v>319</v>
      </c>
      <c r="G24" s="225"/>
      <c r="H24" s="226" t="n">
        <f aca="false">+Intro!F4</f>
        <v>100038</v>
      </c>
      <c r="I24" s="44"/>
      <c r="J24" s="44"/>
      <c r="K24" s="44"/>
      <c r="L24" s="44"/>
      <c r="M24" s="44"/>
      <c r="N24" s="227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  <c r="CR24" s="44"/>
      <c r="CS24" s="44"/>
      <c r="CT24" s="44"/>
      <c r="CU24" s="44"/>
      <c r="CV24" s="44"/>
      <c r="CW24" s="44"/>
      <c r="CX24" s="44"/>
      <c r="CY24" s="44"/>
      <c r="CZ24" s="44"/>
      <c r="DA24" s="44"/>
      <c r="DB24" s="44"/>
      <c r="DC24" s="44"/>
      <c r="DD24" s="44"/>
      <c r="DE24" s="44"/>
      <c r="DF24" s="44"/>
      <c r="DG24" s="44"/>
      <c r="DH24" s="44"/>
      <c r="DI24" s="44"/>
      <c r="DJ24" s="44"/>
      <c r="DK24" s="44"/>
      <c r="DL24" s="44"/>
      <c r="DM24" s="44"/>
      <c r="DN24" s="44"/>
      <c r="DO24" s="44"/>
      <c r="DP24" s="44"/>
      <c r="DQ24" s="44"/>
      <c r="DR24" s="44"/>
      <c r="DS24" s="44"/>
      <c r="DT24" s="44"/>
      <c r="DU24" s="44"/>
      <c r="DV24" s="44"/>
      <c r="DW24" s="44"/>
      <c r="DX24" s="44"/>
      <c r="DY24" s="44"/>
      <c r="DZ24" s="44"/>
      <c r="EA24" s="44"/>
      <c r="EB24" s="44"/>
      <c r="EC24" s="44"/>
      <c r="ED24" s="44"/>
      <c r="EE24" s="44"/>
      <c r="EF24" s="44"/>
      <c r="EG24" s="44"/>
      <c r="EH24" s="44"/>
      <c r="EI24" s="44"/>
      <c r="EJ24" s="44"/>
      <c r="EK24" s="44"/>
      <c r="EL24" s="44"/>
      <c r="EM24" s="44"/>
      <c r="EN24" s="44"/>
      <c r="EO24" s="44"/>
      <c r="EP24" s="44"/>
      <c r="EQ24" s="44"/>
      <c r="ER24" s="44"/>
      <c r="ES24" s="44"/>
      <c r="ET24" s="44"/>
      <c r="EU24" s="44"/>
      <c r="EV24" s="44"/>
      <c r="EW24" s="44"/>
      <c r="EX24" s="44"/>
      <c r="EY24" s="44"/>
      <c r="EZ24" s="44"/>
      <c r="FA24" s="44"/>
      <c r="FB24" s="44"/>
      <c r="FC24" s="44"/>
      <c r="FD24" s="44"/>
      <c r="FE24" s="44"/>
      <c r="FF24" s="44"/>
      <c r="FG24" s="44"/>
      <c r="FH24" s="44"/>
      <c r="FI24" s="44"/>
      <c r="FJ24" s="44"/>
      <c r="FK24" s="44"/>
      <c r="FL24" s="44"/>
      <c r="FM24" s="44"/>
      <c r="FN24" s="44"/>
      <c r="FO24" s="44"/>
      <c r="FP24" s="44"/>
      <c r="FQ24" s="44"/>
      <c r="FR24" s="44"/>
      <c r="FS24" s="44"/>
      <c r="FT24" s="44"/>
      <c r="FU24" s="44"/>
      <c r="FV24" s="44"/>
      <c r="FW24" s="44"/>
      <c r="FX24" s="44"/>
      <c r="FY24" s="44"/>
      <c r="FZ24" s="44"/>
      <c r="GA24" s="44"/>
      <c r="GB24" s="44"/>
      <c r="GC24" s="44"/>
      <c r="GD24" s="44"/>
      <c r="GE24" s="44"/>
      <c r="GF24" s="44"/>
      <c r="GG24" s="44"/>
      <c r="GH24" s="44"/>
      <c r="GI24" s="44"/>
      <c r="GJ24" s="44"/>
      <c r="GK24" s="44"/>
      <c r="GL24" s="44"/>
      <c r="GM24" s="44"/>
      <c r="GN24" s="44"/>
      <c r="GO24" s="44"/>
      <c r="GP24" s="44"/>
      <c r="GQ24" s="44"/>
      <c r="GR24" s="44"/>
      <c r="GS24" s="44"/>
      <c r="GT24" s="44"/>
      <c r="GU24" s="44"/>
      <c r="GV24" s="44"/>
      <c r="GW24" s="44"/>
      <c r="GX24" s="44"/>
      <c r="GY24" s="44"/>
      <c r="GZ24" s="44"/>
      <c r="HA24" s="44"/>
      <c r="HB24" s="44"/>
      <c r="HC24" s="44"/>
      <c r="HD24" s="44"/>
      <c r="HE24" s="44"/>
      <c r="HF24" s="44"/>
      <c r="HG24" s="44"/>
      <c r="HH24" s="44"/>
      <c r="HI24" s="44"/>
      <c r="HJ24" s="44"/>
      <c r="HK24" s="44"/>
      <c r="HL24" s="44"/>
      <c r="HM24" s="44"/>
      <c r="HN24" s="44"/>
      <c r="HO24" s="44"/>
      <c r="HP24" s="44"/>
      <c r="HQ24" s="44"/>
      <c r="HR24" s="44"/>
      <c r="HS24" s="44"/>
      <c r="HT24" s="44"/>
      <c r="HU24" s="44"/>
      <c r="HV24" s="44"/>
      <c r="HW24" s="44"/>
      <c r="HX24" s="44"/>
      <c r="HY24" s="44"/>
      <c r="HZ24" s="44"/>
      <c r="IA24" s="44"/>
      <c r="IB24" s="44"/>
      <c r="IC24" s="44"/>
      <c r="ID24" s="44"/>
      <c r="IE24" s="44"/>
      <c r="IF24" s="44"/>
      <c r="IG24" s="44"/>
      <c r="IH24" s="44"/>
      <c r="II24" s="44"/>
      <c r="IJ24" s="44"/>
      <c r="IK24" s="44"/>
      <c r="IL24" s="44"/>
      <c r="IM24" s="44"/>
      <c r="IN24" s="44"/>
      <c r="IO24" s="44"/>
      <c r="IP24" s="44"/>
      <c r="IQ24" s="44"/>
      <c r="IR24" s="44"/>
      <c r="IS24" s="44"/>
      <c r="IT24" s="44"/>
      <c r="IU24" s="44"/>
      <c r="IV24" s="44"/>
      <c r="IW24" s="44"/>
    </row>
    <row r="25" customFormat="false" ht="15" hidden="false" customHeight="false" outlineLevel="0" collapsed="false">
      <c r="N25" s="228"/>
    </row>
    <row r="26" customFormat="false" ht="15" hidden="false" customHeight="false" outlineLevel="0" collapsed="false">
      <c r="N26" s="229"/>
    </row>
    <row r="27" customFormat="false" ht="15.75" hidden="false" customHeight="false" outlineLevel="0" collapsed="false">
      <c r="A27" s="26" t="s">
        <v>85</v>
      </c>
    </row>
  </sheetData>
  <mergeCells count="3">
    <mergeCell ref="A1:O1"/>
    <mergeCell ref="A2:O2"/>
    <mergeCell ref="J6:N6"/>
  </mergeCells>
  <printOptions headings="false" gridLines="false" gridLinesSet="true" horizontalCentered="true" verticalCentered="false"/>
  <pageMargins left="0.25" right="0.25" top="0.5" bottom="0.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&amp;R&amp;8&amp;F&amp;A
&amp;D&amp;T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5" activeCellId="0" sqref="C5"/>
    </sheetView>
  </sheetViews>
  <sheetFormatPr defaultColWidth="5.4375" defaultRowHeight="15" customHeight="true" zeroHeight="false" outlineLevelRow="0" outlineLevelCol="0"/>
  <cols>
    <col collapsed="false" customWidth="true" hidden="false" outlineLevel="0" max="1" min="1" style="0" width="47.77"/>
    <col collapsed="false" customWidth="true" hidden="false" outlineLevel="0" max="2" min="2" style="0" width="11.55"/>
    <col collapsed="false" customWidth="true" hidden="false" outlineLevel="0" max="3" min="3" style="0" width="2.11"/>
    <col collapsed="false" customWidth="true" hidden="false" outlineLevel="0" max="4" min="4" style="230" width="10.43"/>
    <col collapsed="false" customWidth="true" hidden="false" outlineLevel="0" max="5" min="5" style="0" width="2.11"/>
    <col collapsed="false" customWidth="true" hidden="false" outlineLevel="0" max="6" min="6" style="0" width="11.21"/>
    <col collapsed="false" customWidth="true" hidden="false" outlineLevel="0" max="7" min="7" style="0" width="2.11"/>
    <col collapsed="false" customWidth="true" hidden="false" outlineLevel="0" max="8" min="8" style="0" width="10.88"/>
    <col collapsed="false" customWidth="true" hidden="false" outlineLevel="0" max="9" min="9" style="0" width="7.55"/>
    <col collapsed="false" customWidth="true" hidden="false" outlineLevel="0" max="11" min="10" style="0" width="8.65"/>
    <col collapsed="false" customWidth="true" hidden="false" outlineLevel="0" max="12" min="12" style="0" width="8.32"/>
    <col collapsed="false" customWidth="true" hidden="false" outlineLevel="0" max="13" min="13" style="0" width="2.11"/>
    <col collapsed="false" customWidth="true" hidden="false" outlineLevel="0" max="14" min="14" style="0" width="9.1"/>
    <col collapsed="false" customWidth="true" hidden="false" outlineLevel="0" max="15" min="15" style="0" width="2.11"/>
    <col collapsed="false" customWidth="true" hidden="false" outlineLevel="0" max="16" min="16" style="0" width="9.1"/>
    <col collapsed="false" customWidth="true" hidden="false" outlineLevel="0" max="18" min="18" style="0" width="23.88"/>
    <col collapsed="false" customWidth="true" hidden="false" outlineLevel="0" max="24" min="19" style="0" width="4.44"/>
    <col collapsed="false" customWidth="true" hidden="false" outlineLevel="0" max="25" min="25" style="0" width="9.88"/>
    <col collapsed="false" customWidth="true" hidden="false" outlineLevel="0" max="26" min="26" style="0" width="10.65"/>
    <col collapsed="false" customWidth="true" hidden="false" outlineLevel="0" max="28" min="28" style="0" width="23.88"/>
    <col collapsed="false" customWidth="true" hidden="false" outlineLevel="0" max="29" min="29" style="0" width="9.1"/>
    <col collapsed="false" customWidth="true" hidden="false" outlineLevel="0" max="30" min="30" style="0" width="12.99"/>
    <col collapsed="false" customWidth="true" hidden="false" outlineLevel="0" max="31" min="31" style="0" width="8.32"/>
    <col collapsed="false" customWidth="true" hidden="false" outlineLevel="0" max="32" min="32" style="0" width="9.1"/>
    <col collapsed="false" customWidth="true" hidden="false" outlineLevel="0" max="33" min="33" style="0" width="9.88"/>
    <col collapsed="false" customWidth="true" hidden="false" outlineLevel="0" max="35" min="35" style="0" width="23.88"/>
    <col collapsed="false" customWidth="true" hidden="false" outlineLevel="0" max="39" min="36" style="0" width="11.44"/>
    <col collapsed="false" customWidth="true" hidden="false" outlineLevel="0" max="41" min="41" style="0" width="56.55"/>
    <col collapsed="false" customWidth="true" hidden="false" outlineLevel="0" max="44" min="44" style="0" width="56.55"/>
    <col collapsed="false" customWidth="true" hidden="false" outlineLevel="0" max="47" min="47" style="0" width="62.77"/>
    <col collapsed="false" customWidth="true" hidden="false" outlineLevel="0" max="49" min="49" style="0" width="35.55"/>
    <col collapsed="false" customWidth="true" hidden="false" outlineLevel="0" max="52" min="50" style="0" width="8.32"/>
    <col collapsed="false" customWidth="true" hidden="false" outlineLevel="0" max="53" min="53" style="0" width="1.32"/>
    <col collapsed="false" customWidth="true" hidden="false" outlineLevel="0" max="54" min="54" style="0" width="8.32"/>
    <col collapsed="false" customWidth="true" hidden="false" outlineLevel="0" max="55" min="55" style="0" width="1.32"/>
    <col collapsed="false" customWidth="true" hidden="false" outlineLevel="0" max="57" min="56" style="0" width="7.55"/>
  </cols>
  <sheetData>
    <row r="1" customFormat="false" ht="15" hidden="false" customHeight="false" outlineLevel="0" collapsed="false">
      <c r="A1" s="231" t="s">
        <v>320</v>
      </c>
      <c r="B1" s="232"/>
      <c r="C1" s="232"/>
      <c r="D1" s="233"/>
      <c r="E1" s="232"/>
      <c r="F1" s="232"/>
      <c r="G1" s="232"/>
      <c r="H1" s="232"/>
      <c r="I1" s="232"/>
    </row>
    <row r="2" customFormat="false" ht="15" hidden="false" customHeight="false" outlineLevel="0" collapsed="false">
      <c r="A2" s="231"/>
      <c r="B2" s="232"/>
      <c r="C2" s="232"/>
      <c r="D2" s="234"/>
      <c r="E2" s="232"/>
      <c r="F2" s="232"/>
      <c r="G2" s="232"/>
      <c r="H2" s="232"/>
      <c r="I2" s="232"/>
    </row>
    <row r="3" customFormat="false" ht="15" hidden="false" customHeight="false" outlineLevel="0" collapsed="false">
      <c r="A3" s="231"/>
      <c r="B3" s="232"/>
      <c r="C3" s="232"/>
      <c r="D3" s="235"/>
      <c r="E3" s="232"/>
      <c r="F3" s="232"/>
      <c r="G3" s="232"/>
      <c r="H3" s="232"/>
      <c r="I3" s="232"/>
    </row>
    <row r="5" customFormat="false" ht="15" hidden="false" customHeight="false" outlineLevel="0" collapsed="false">
      <c r="A5" s="236"/>
      <c r="B5" s="232"/>
      <c r="C5" s="232"/>
      <c r="D5" s="233"/>
      <c r="E5" s="232"/>
      <c r="F5" s="232"/>
      <c r="G5" s="232"/>
      <c r="H5" s="232"/>
      <c r="I5" s="232"/>
    </row>
    <row r="6" customFormat="false" ht="15" hidden="false" customHeight="false" outlineLevel="0" collapsed="false">
      <c r="A6" s="236" t="s">
        <v>46</v>
      </c>
      <c r="B6" s="232"/>
      <c r="C6" s="232"/>
      <c r="D6" s="233"/>
      <c r="E6" s="232"/>
      <c r="F6" s="232"/>
      <c r="G6" s="232"/>
      <c r="H6" s="232"/>
      <c r="I6" s="232"/>
    </row>
    <row r="7" customFormat="false" ht="15" hidden="false" customHeight="false" outlineLevel="0" collapsed="false">
      <c r="A7" s="236"/>
      <c r="B7" s="232"/>
      <c r="C7" s="232"/>
      <c r="D7" s="233"/>
      <c r="E7" s="232"/>
      <c r="F7" s="232"/>
      <c r="G7" s="232"/>
      <c r="H7" s="232"/>
      <c r="I7" s="232"/>
    </row>
    <row r="8" customFormat="false" ht="15.75" hidden="false" customHeight="false" outlineLevel="0" collapsed="false">
      <c r="A8" s="237" t="s">
        <v>321</v>
      </c>
      <c r="B8" s="237"/>
      <c r="C8" s="237"/>
      <c r="D8" s="237"/>
      <c r="E8" s="237"/>
      <c r="F8" s="237"/>
      <c r="G8" s="237"/>
      <c r="H8" s="237"/>
      <c r="I8" s="238"/>
    </row>
    <row r="9" customFormat="false" ht="15.75" hidden="false" customHeight="false" outlineLevel="0" collapsed="false">
      <c r="A9" s="237" t="s">
        <v>322</v>
      </c>
      <c r="B9" s="237"/>
      <c r="C9" s="237"/>
      <c r="D9" s="237"/>
      <c r="E9" s="237"/>
      <c r="F9" s="237"/>
      <c r="G9" s="237"/>
      <c r="H9" s="237"/>
      <c r="I9" s="238"/>
    </row>
    <row r="10" customFormat="false" ht="15.75" hidden="false" customHeight="false" outlineLevel="0" collapsed="false">
      <c r="A10" s="239"/>
      <c r="B10" s="240"/>
      <c r="C10" s="240"/>
      <c r="D10" s="241"/>
      <c r="E10" s="240"/>
      <c r="F10" s="240"/>
      <c r="G10" s="240"/>
      <c r="H10" s="242"/>
      <c r="I10" s="238"/>
    </row>
    <row r="11" customFormat="false" ht="15" hidden="false" customHeight="false" outlineLevel="0" collapsed="false">
      <c r="A11" s="243" t="s">
        <v>323</v>
      </c>
      <c r="B11" s="244"/>
      <c r="C11" s="245" t="str">
        <f aca="false">+Detail!$B$8&amp;Detail!$C$8</f>
        <v>11100038</v>
      </c>
      <c r="D11" s="246"/>
      <c r="E11" s="247" t="str">
        <f aca="false">+Detail!$B$7</f>
        <v>Research Group - Kaminski</v>
      </c>
      <c r="F11" s="247"/>
      <c r="G11" s="248"/>
      <c r="H11" s="248"/>
    </row>
    <row r="12" customFormat="false" ht="16.5" hidden="false" customHeight="false" outlineLevel="0" collapsed="false">
      <c r="A12" s="249"/>
      <c r="B12" s="250"/>
      <c r="C12" s="250"/>
      <c r="D12" s="251"/>
      <c r="E12" s="250" t="s">
        <v>46</v>
      </c>
      <c r="F12" s="250"/>
      <c r="G12" s="250"/>
      <c r="H12" s="250"/>
    </row>
    <row r="13" customFormat="false" ht="19.5" hidden="false" customHeight="false" outlineLevel="0" collapsed="false">
      <c r="A13" s="252" t="s">
        <v>324</v>
      </c>
      <c r="B13" s="252"/>
      <c r="C13" s="252"/>
      <c r="D13" s="252"/>
      <c r="E13" s="252"/>
      <c r="F13" s="252"/>
      <c r="G13" s="252"/>
      <c r="H13" s="252"/>
    </row>
    <row r="14" customFormat="false" ht="15.75" hidden="false" customHeight="false" outlineLevel="0" collapsed="false">
      <c r="A14" s="253" t="s">
        <v>325</v>
      </c>
      <c r="B14" s="253"/>
      <c r="C14" s="253"/>
      <c r="D14" s="253"/>
      <c r="E14" s="253"/>
      <c r="F14" s="253"/>
      <c r="G14" s="253"/>
      <c r="H14" s="253"/>
    </row>
    <row r="15" customFormat="false" ht="15.75" hidden="false" customHeight="false" outlineLevel="0" collapsed="false">
      <c r="A15" s="254"/>
      <c r="B15" s="255" t="s">
        <v>326</v>
      </c>
      <c r="C15" s="256"/>
      <c r="D15" s="257"/>
      <c r="E15" s="258"/>
      <c r="F15" s="255" t="s">
        <v>327</v>
      </c>
      <c r="G15" s="258"/>
      <c r="H15" s="259" t="s">
        <v>327</v>
      </c>
    </row>
    <row r="16" customFormat="false" ht="15.75" hidden="false" customHeight="false" outlineLevel="0" collapsed="false">
      <c r="A16" s="260" t="s">
        <v>328</v>
      </c>
      <c r="B16" s="261" t="s">
        <v>329</v>
      </c>
      <c r="C16" s="262"/>
      <c r="D16" s="263" t="s">
        <v>330</v>
      </c>
      <c r="E16" s="258"/>
      <c r="F16" s="261" t="s">
        <v>331</v>
      </c>
      <c r="G16" s="258"/>
      <c r="H16" s="264" t="s">
        <v>332</v>
      </c>
    </row>
    <row r="17" customFormat="false" ht="15.75" hidden="false" customHeight="false" outlineLevel="0" collapsed="false">
      <c r="A17" s="260" t="s">
        <v>333</v>
      </c>
      <c r="B17" s="261" t="s">
        <v>334</v>
      </c>
      <c r="C17" s="262"/>
      <c r="D17" s="263" t="s">
        <v>335</v>
      </c>
      <c r="E17" s="258"/>
      <c r="F17" s="261" t="s">
        <v>336</v>
      </c>
      <c r="G17" s="258"/>
      <c r="H17" s="264" t="s">
        <v>337</v>
      </c>
    </row>
    <row r="18" customFormat="false" ht="15.75" hidden="false" customHeight="false" outlineLevel="0" collapsed="false">
      <c r="A18" s="265" t="s">
        <v>338</v>
      </c>
      <c r="B18" s="266" t="s">
        <v>339</v>
      </c>
      <c r="C18" s="267"/>
      <c r="D18" s="268" t="s">
        <v>326</v>
      </c>
      <c r="E18" s="269"/>
      <c r="F18" s="266" t="s">
        <v>340</v>
      </c>
      <c r="G18" s="269"/>
      <c r="H18" s="270" t="s">
        <v>340</v>
      </c>
    </row>
    <row r="19" customFormat="false" ht="15" hidden="false" customHeight="false" outlineLevel="0" collapsed="false">
      <c r="A19" s="271"/>
      <c r="B19" s="272"/>
      <c r="C19" s="273"/>
      <c r="D19" s="274"/>
      <c r="E19" s="258"/>
      <c r="F19" s="272"/>
      <c r="G19" s="275"/>
      <c r="H19" s="276"/>
      <c r="I19" s="0" t="s">
        <v>46</v>
      </c>
    </row>
    <row r="20" customFormat="false" ht="15" hidden="false" customHeight="false" outlineLevel="0" collapsed="false">
      <c r="A20" s="277" t="s">
        <v>341</v>
      </c>
      <c r="B20" s="272"/>
      <c r="C20" s="273"/>
      <c r="D20" s="274"/>
      <c r="E20" s="258"/>
      <c r="F20" s="272"/>
      <c r="G20" s="275"/>
      <c r="H20" s="278"/>
    </row>
    <row r="21" customFormat="false" ht="15" hidden="false" customHeight="false" outlineLevel="0" collapsed="false">
      <c r="A21" s="279" t="s">
        <v>342</v>
      </c>
      <c r="B21" s="280" t="n">
        <v>0</v>
      </c>
      <c r="C21" s="273"/>
      <c r="D21" s="274"/>
      <c r="E21" s="258"/>
      <c r="F21" s="272"/>
      <c r="G21" s="275"/>
      <c r="H21" s="278"/>
    </row>
    <row r="22" customFormat="false" ht="15" hidden="false" customHeight="false" outlineLevel="0" collapsed="false">
      <c r="A22" s="279" t="s">
        <v>343</v>
      </c>
      <c r="B22" s="272"/>
      <c r="C22" s="273"/>
      <c r="D22" s="274"/>
      <c r="E22" s="258"/>
      <c r="F22" s="272"/>
      <c r="G22" s="275"/>
      <c r="H22" s="281" t="n">
        <v>0</v>
      </c>
    </row>
    <row r="23" customFormat="false" ht="15" hidden="false" customHeight="false" outlineLevel="0" collapsed="false">
      <c r="A23" s="279" t="s">
        <v>344</v>
      </c>
      <c r="B23" s="272"/>
      <c r="C23" s="273"/>
      <c r="D23" s="274"/>
      <c r="E23" s="258"/>
      <c r="F23" s="272"/>
      <c r="G23" s="275"/>
      <c r="H23" s="281" t="n">
        <v>0</v>
      </c>
    </row>
    <row r="24" customFormat="false" ht="15" hidden="false" customHeight="false" outlineLevel="0" collapsed="false">
      <c r="A24" s="279" t="s">
        <v>345</v>
      </c>
      <c r="B24" s="272"/>
      <c r="C24" s="273"/>
      <c r="D24" s="274"/>
      <c r="E24" s="258"/>
      <c r="F24" s="272"/>
      <c r="G24" s="275"/>
      <c r="H24" s="281" t="n">
        <v>80000</v>
      </c>
    </row>
    <row r="25" customFormat="false" ht="15" hidden="false" customHeight="false" outlineLevel="0" collapsed="false">
      <c r="A25" s="279" t="s">
        <v>346</v>
      </c>
      <c r="B25" s="272"/>
      <c r="C25" s="273"/>
      <c r="D25" s="274"/>
      <c r="E25" s="258"/>
      <c r="F25" s="272"/>
      <c r="G25" s="275"/>
      <c r="H25" s="281" t="n">
        <v>0</v>
      </c>
      <c r="I25" s="282"/>
    </row>
    <row r="26" customFormat="false" ht="15" hidden="false" customHeight="false" outlineLevel="0" collapsed="false">
      <c r="A26" s="271" t="s">
        <v>46</v>
      </c>
      <c r="B26" s="272"/>
      <c r="C26" s="283"/>
      <c r="D26" s="284"/>
      <c r="E26" s="285"/>
      <c r="F26" s="272"/>
      <c r="G26" s="275"/>
      <c r="H26" s="278"/>
    </row>
    <row r="27" customFormat="false" ht="15" hidden="false" customHeight="false" outlineLevel="0" collapsed="false">
      <c r="A27" s="277" t="s">
        <v>347</v>
      </c>
      <c r="B27" s="272"/>
      <c r="C27" s="273"/>
      <c r="D27" s="284"/>
      <c r="E27" s="285"/>
      <c r="F27" s="272"/>
      <c r="G27" s="275"/>
      <c r="H27" s="278"/>
    </row>
    <row r="28" customFormat="false" ht="15" hidden="false" customHeight="false" outlineLevel="0" collapsed="false">
      <c r="A28" s="279" t="s">
        <v>342</v>
      </c>
      <c r="B28" s="280" t="n">
        <v>0</v>
      </c>
      <c r="C28" s="273"/>
      <c r="D28" s="284"/>
      <c r="E28" s="285"/>
      <c r="F28" s="272"/>
      <c r="G28" s="275"/>
      <c r="H28" s="278"/>
    </row>
    <row r="29" customFormat="false" ht="15" hidden="false" customHeight="false" outlineLevel="0" collapsed="false">
      <c r="A29" s="279" t="s">
        <v>343</v>
      </c>
      <c r="B29" s="272"/>
      <c r="C29" s="273"/>
      <c r="D29" s="286" t="n">
        <v>52500500</v>
      </c>
      <c r="E29" s="258"/>
      <c r="F29" s="280" t="n">
        <v>0</v>
      </c>
      <c r="G29" s="275"/>
      <c r="H29" s="278"/>
    </row>
    <row r="30" customFormat="false" ht="15" hidden="false" customHeight="false" outlineLevel="0" collapsed="false">
      <c r="A30" s="279" t="s">
        <v>344</v>
      </c>
      <c r="B30" s="272"/>
      <c r="C30" s="273"/>
      <c r="D30" s="286" t="n">
        <v>52507500</v>
      </c>
      <c r="E30" s="258"/>
      <c r="F30" s="280" t="n">
        <v>0</v>
      </c>
      <c r="G30" s="275"/>
      <c r="H30" s="278"/>
    </row>
    <row r="31" customFormat="false" ht="15" hidden="false" customHeight="false" outlineLevel="0" collapsed="false">
      <c r="A31" s="279" t="s">
        <v>345</v>
      </c>
      <c r="B31" s="272"/>
      <c r="C31" s="273"/>
      <c r="D31" s="286" t="n">
        <v>52504500</v>
      </c>
      <c r="E31" s="258"/>
      <c r="F31" s="280" t="n">
        <v>0</v>
      </c>
      <c r="G31" s="275"/>
      <c r="H31" s="278"/>
      <c r="I31" s="282"/>
    </row>
    <row r="32" customFormat="false" ht="15" hidden="false" customHeight="false" outlineLevel="0" collapsed="false">
      <c r="A32" s="279" t="s">
        <v>346</v>
      </c>
      <c r="B32" s="272"/>
      <c r="C32" s="273"/>
      <c r="D32" s="286" t="n">
        <v>52507500</v>
      </c>
      <c r="E32" s="258"/>
      <c r="F32" s="280" t="n">
        <v>0</v>
      </c>
      <c r="G32" s="275"/>
      <c r="H32" s="278"/>
    </row>
    <row r="33" customFormat="false" ht="15" hidden="false" customHeight="false" outlineLevel="0" collapsed="false">
      <c r="A33" s="287"/>
      <c r="B33" s="272"/>
      <c r="C33" s="283"/>
      <c r="D33" s="288"/>
      <c r="E33" s="285"/>
      <c r="F33" s="289"/>
      <c r="G33" s="275"/>
      <c r="H33" s="290"/>
      <c r="I33" s="282"/>
    </row>
    <row r="34" customFormat="false" ht="15" hidden="false" customHeight="false" outlineLevel="0" collapsed="false">
      <c r="A34" s="277" t="s">
        <v>348</v>
      </c>
      <c r="B34" s="272"/>
      <c r="C34" s="273"/>
      <c r="D34" s="286" t="n">
        <v>52502000</v>
      </c>
      <c r="E34" s="285"/>
      <c r="F34" s="280" t="n">
        <v>296447</v>
      </c>
      <c r="G34" s="275"/>
      <c r="H34" s="290"/>
    </row>
    <row r="35" customFormat="false" ht="15" hidden="false" customHeight="false" outlineLevel="0" collapsed="false">
      <c r="A35" s="287"/>
      <c r="B35" s="272"/>
      <c r="C35" s="283"/>
      <c r="D35" s="288"/>
      <c r="E35" s="285"/>
      <c r="F35" s="291" t="s">
        <v>46</v>
      </c>
      <c r="G35" s="244"/>
      <c r="H35" s="292"/>
    </row>
    <row r="36" customFormat="false" ht="15" hidden="false" customHeight="false" outlineLevel="0" collapsed="false">
      <c r="A36" s="277" t="s">
        <v>349</v>
      </c>
      <c r="B36" s="272"/>
      <c r="C36" s="273"/>
      <c r="D36" s="293"/>
      <c r="E36" s="285"/>
      <c r="F36" s="294"/>
      <c r="G36" s="275"/>
      <c r="H36" s="295"/>
    </row>
    <row r="37" customFormat="false" ht="15" hidden="false" customHeight="false" outlineLevel="0" collapsed="false">
      <c r="A37" s="279" t="s">
        <v>350</v>
      </c>
      <c r="B37" s="272"/>
      <c r="C37" s="283"/>
      <c r="D37" s="286" t="n">
        <v>52503000</v>
      </c>
      <c r="E37" s="285"/>
      <c r="F37" s="280" t="n">
        <v>0</v>
      </c>
      <c r="G37" s="275"/>
      <c r="H37" s="295"/>
    </row>
    <row r="38" customFormat="false" ht="15" hidden="false" customHeight="false" outlineLevel="0" collapsed="false">
      <c r="A38" s="279" t="s">
        <v>351</v>
      </c>
      <c r="B38" s="272"/>
      <c r="C38" s="283"/>
      <c r="D38" s="286" t="n">
        <v>52503500</v>
      </c>
      <c r="E38" s="285"/>
      <c r="F38" s="280" t="n">
        <v>0</v>
      </c>
      <c r="G38" s="275"/>
      <c r="H38" s="281" t="n">
        <v>0</v>
      </c>
    </row>
    <row r="39" customFormat="false" ht="15" hidden="false" customHeight="false" outlineLevel="0" collapsed="false">
      <c r="A39" s="279" t="s">
        <v>346</v>
      </c>
      <c r="B39" s="272"/>
      <c r="C39" s="283"/>
      <c r="D39" s="286" t="n">
        <v>52507500</v>
      </c>
      <c r="E39" s="285"/>
      <c r="F39" s="280" t="n">
        <v>0</v>
      </c>
      <c r="G39" s="275"/>
      <c r="H39" s="281" t="n">
        <v>0</v>
      </c>
    </row>
    <row r="40" customFormat="false" ht="15" hidden="false" customHeight="false" outlineLevel="0" collapsed="false">
      <c r="A40" s="296"/>
      <c r="B40" s="297"/>
      <c r="C40" s="298"/>
      <c r="D40" s="299"/>
      <c r="E40" s="300"/>
      <c r="F40" s="297"/>
      <c r="G40" s="301"/>
      <c r="H40" s="302"/>
    </row>
    <row r="41" customFormat="false" ht="15.75" hidden="false" customHeight="false" outlineLevel="0" collapsed="false">
      <c r="A41" s="303"/>
      <c r="B41" s="258"/>
      <c r="C41" s="304"/>
      <c r="D41" s="305"/>
      <c r="E41" s="283"/>
      <c r="F41" s="306" t="s">
        <v>46</v>
      </c>
      <c r="G41" s="285"/>
      <c r="H41" s="307"/>
    </row>
    <row r="42" customFormat="false" ht="16.5" hidden="false" customHeight="false" outlineLevel="0" collapsed="false">
      <c r="A42" s="308" t="s">
        <v>352</v>
      </c>
      <c r="B42" s="309" t="n">
        <f aca="false">SUM(B19:B40)</f>
        <v>0</v>
      </c>
      <c r="C42" s="310"/>
      <c r="D42" s="311"/>
      <c r="E42" s="312"/>
      <c r="F42" s="313" t="n">
        <f aca="false">SUM(F19:F40)</f>
        <v>296447</v>
      </c>
      <c r="G42" s="314"/>
      <c r="H42" s="315" t="n">
        <f aca="false">SUM(H19:H40)</f>
        <v>80000</v>
      </c>
      <c r="I42" s="282"/>
    </row>
    <row r="43" customFormat="false" ht="15.75" hidden="false" customHeight="false" outlineLevel="0" collapsed="false">
      <c r="A43" s="249"/>
      <c r="B43" s="304"/>
      <c r="C43" s="304"/>
      <c r="D43" s="316"/>
      <c r="E43" s="202"/>
      <c r="F43" s="317"/>
      <c r="G43" s="202"/>
    </row>
    <row r="44" customFormat="false" ht="15.75" hidden="false" customHeight="false" outlineLevel="0" collapsed="false">
      <c r="A44" s="249"/>
      <c r="B44" s="304"/>
      <c r="C44" s="304"/>
      <c r="D44" s="316"/>
      <c r="E44" s="202"/>
      <c r="F44" s="317"/>
      <c r="G44" s="202"/>
      <c r="I44" s="282" t="s">
        <v>46</v>
      </c>
    </row>
    <row r="45" customFormat="false" ht="16.5" hidden="false" customHeight="false" outlineLevel="0" collapsed="false">
      <c r="A45" s="318"/>
      <c r="B45" s="232"/>
      <c r="C45" s="232"/>
      <c r="D45" s="319"/>
      <c r="E45" s="236"/>
      <c r="F45" s="320"/>
      <c r="G45" s="236"/>
    </row>
    <row r="46" customFormat="false" ht="19.5" hidden="false" customHeight="false" outlineLevel="0" collapsed="false">
      <c r="A46" s="252" t="s">
        <v>353</v>
      </c>
      <c r="B46" s="252"/>
      <c r="C46" s="252"/>
      <c r="D46" s="252"/>
      <c r="E46" s="252"/>
      <c r="F46" s="252"/>
      <c r="G46" s="252"/>
      <c r="H46" s="252"/>
    </row>
    <row r="47" customFormat="false" ht="15.75" hidden="false" customHeight="false" outlineLevel="0" collapsed="false">
      <c r="A47" s="253" t="s">
        <v>354</v>
      </c>
      <c r="B47" s="253"/>
      <c r="C47" s="253"/>
      <c r="D47" s="253"/>
      <c r="E47" s="253"/>
      <c r="F47" s="253"/>
      <c r="G47" s="253"/>
      <c r="H47" s="253"/>
    </row>
    <row r="48" customFormat="false" ht="15" hidden="false" customHeight="false" outlineLevel="0" collapsed="false">
      <c r="A48" s="260"/>
      <c r="B48" s="321"/>
      <c r="C48" s="321"/>
      <c r="D48" s="322"/>
      <c r="E48" s="323"/>
      <c r="F48" s="186"/>
      <c r="G48" s="324" t="s">
        <v>327</v>
      </c>
      <c r="H48" s="324"/>
    </row>
    <row r="49" customFormat="false" ht="15" hidden="false" customHeight="false" outlineLevel="0" collapsed="false">
      <c r="A49" s="265" t="s">
        <v>355</v>
      </c>
      <c r="B49" s="325"/>
      <c r="C49" s="325"/>
      <c r="D49" s="326"/>
      <c r="E49" s="327"/>
      <c r="F49" s="206"/>
      <c r="G49" s="328" t="s">
        <v>356</v>
      </c>
      <c r="H49" s="328"/>
    </row>
    <row r="50" customFormat="false" ht="15.75" hidden="false" customHeight="false" outlineLevel="0" collapsed="false">
      <c r="A50" s="329"/>
      <c r="B50" s="304"/>
      <c r="C50" s="304"/>
      <c r="D50" s="305"/>
      <c r="E50" s="330"/>
      <c r="G50" s="331"/>
      <c r="H50" s="332"/>
      <c r="I50" s="282"/>
    </row>
    <row r="51" customFormat="false" ht="15" hidden="false" customHeight="false" outlineLevel="0" collapsed="false">
      <c r="A51" s="277" t="s">
        <v>357</v>
      </c>
      <c r="B51" s="304"/>
      <c r="C51" s="304"/>
      <c r="D51" s="305"/>
      <c r="E51" s="330"/>
      <c r="G51" s="333"/>
      <c r="H51" s="334" t="n">
        <v>0</v>
      </c>
    </row>
    <row r="52" customFormat="false" ht="15" hidden="false" customHeight="false" outlineLevel="0" collapsed="false">
      <c r="A52" s="277"/>
      <c r="B52" s="304"/>
      <c r="C52" s="304"/>
      <c r="D52" s="305"/>
      <c r="E52" s="330"/>
      <c r="G52" s="331"/>
      <c r="H52" s="332"/>
    </row>
    <row r="53" customFormat="false" ht="15" hidden="false" customHeight="false" outlineLevel="0" collapsed="false">
      <c r="A53" s="277" t="s">
        <v>358</v>
      </c>
      <c r="B53" s="304"/>
      <c r="C53" s="304"/>
      <c r="D53" s="305"/>
      <c r="E53" s="330"/>
      <c r="G53" s="333"/>
      <c r="H53" s="334" t="n">
        <v>0</v>
      </c>
    </row>
    <row r="54" customFormat="false" ht="15" hidden="false" customHeight="false" outlineLevel="0" collapsed="false">
      <c r="A54" s="277"/>
      <c r="B54" s="304"/>
      <c r="C54" s="304"/>
      <c r="D54" s="305"/>
      <c r="E54" s="330"/>
      <c r="G54" s="331"/>
      <c r="H54" s="332"/>
    </row>
    <row r="55" customFormat="false" ht="15" hidden="false" customHeight="false" outlineLevel="0" collapsed="false">
      <c r="A55" s="335"/>
      <c r="B55" s="321"/>
      <c r="C55" s="321"/>
      <c r="D55" s="322"/>
      <c r="E55" s="323"/>
      <c r="F55" s="186"/>
      <c r="G55" s="336"/>
      <c r="H55" s="337"/>
    </row>
    <row r="56" customFormat="false" ht="16.5" hidden="false" customHeight="false" outlineLevel="0" collapsed="false">
      <c r="A56" s="308" t="s">
        <v>359</v>
      </c>
      <c r="B56" s="310"/>
      <c r="C56" s="310"/>
      <c r="D56" s="338"/>
      <c r="E56" s="339"/>
      <c r="F56" s="340"/>
      <c r="G56" s="341"/>
      <c r="H56" s="342" t="n">
        <f aca="false">SUM(H50:H54)</f>
        <v>0</v>
      </c>
    </row>
    <row r="57" customFormat="false" ht="15.75" hidden="false" customHeight="false" outlineLevel="0" collapsed="false">
      <c r="A57" s="318"/>
      <c r="B57" s="232"/>
      <c r="C57" s="232"/>
      <c r="D57" s="319"/>
      <c r="E57" s="236"/>
      <c r="F57" s="320"/>
      <c r="G57" s="236"/>
      <c r="H57" s="320" t="s">
        <v>46</v>
      </c>
    </row>
    <row r="58" customFormat="false" ht="15.75" hidden="false" customHeight="false" outlineLevel="0" collapsed="false">
      <c r="A58" s="343" t="s">
        <v>360</v>
      </c>
      <c r="B58" s="344"/>
      <c r="C58" s="344"/>
      <c r="D58" s="345"/>
      <c r="E58" s="344"/>
      <c r="F58" s="343" t="s">
        <v>361</v>
      </c>
      <c r="G58" s="344"/>
      <c r="H58" s="344"/>
    </row>
  </sheetData>
  <mergeCells count="8">
    <mergeCell ref="A8:H8"/>
    <mergeCell ref="A9:H9"/>
    <mergeCell ref="A13:H13"/>
    <mergeCell ref="A14:H14"/>
    <mergeCell ref="A46:H46"/>
    <mergeCell ref="A47:H47"/>
    <mergeCell ref="G48:H48"/>
    <mergeCell ref="G49:H49"/>
  </mergeCells>
  <printOptions headings="false" gridLines="false" gridLinesSet="true" horizontalCentered="true" verticalCentered="false"/>
  <pageMargins left="0.25" right="0.25" top="0.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&amp;R&amp;8&amp;F&amp;A
&amp;D&amp;T</oddFooter>
  </headerFooter>
  <rowBreaks count="1" manualBreakCount="1">
    <brk id="53" man="true" max="16383" min="0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6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9" topLeftCell="C10" activePane="bottomRight" state="frozen"/>
      <selection pane="topLeft" activeCell="A1" activeCellId="0" sqref="A1"/>
      <selection pane="topRight" activeCell="C1" activeCellId="0" sqref="C1"/>
      <selection pane="bottomLeft" activeCell="A10" activeCellId="0" sqref="A10"/>
      <selection pane="bottomRight" activeCell="C10" activeCellId="0" sqref="C10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5.32"/>
    <col collapsed="false" customWidth="true" hidden="false" outlineLevel="0" max="2" min="2" style="0" width="27.32"/>
    <col collapsed="false" customWidth="true" hidden="false" outlineLevel="0" max="5" min="3" style="0" width="10.21"/>
    <col collapsed="false" customWidth="true" hidden="false" outlineLevel="0" max="12" min="6" style="0" width="9.77"/>
    <col collapsed="false" customWidth="true" hidden="false" outlineLevel="0" max="13" min="13" style="0" width="11.76"/>
    <col collapsed="false" customWidth="true" hidden="false" outlineLevel="0" max="14" min="14" style="0" width="9.77"/>
    <col collapsed="false" customWidth="true" hidden="false" outlineLevel="0" max="15" min="15" style="0" width="11.65"/>
    <col collapsed="false" customWidth="true" hidden="false" outlineLevel="0" max="19" min="16" style="0" width="11.1"/>
    <col collapsed="false" customWidth="true" hidden="false" outlineLevel="0" max="21" min="21" style="346" width="4.99"/>
  </cols>
  <sheetData>
    <row r="1" customFormat="false" ht="15.75" hidden="false" customHeight="false" outlineLevel="0" collapsed="false">
      <c r="A1" s="347" t="s">
        <v>362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</row>
    <row r="2" customFormat="false" ht="15.75" hidden="false" customHeight="false" outlineLevel="0" collapsed="false">
      <c r="A2" s="26" t="str">
        <f aca="false">+Intro!C3</f>
        <v>Research Group - Kaminski</v>
      </c>
      <c r="B2" s="26"/>
    </row>
    <row r="3" customFormat="false" ht="15.75" hidden="false" customHeight="false" outlineLevel="0" collapsed="false">
      <c r="A3" s="348" t="n">
        <f aca="false">+Intro!C4</f>
        <v>11</v>
      </c>
      <c r="B3" s="349" t="n">
        <f aca="false">+Intro!F4</f>
        <v>100038</v>
      </c>
    </row>
    <row r="4" customFormat="false" ht="15.75" hidden="false" customHeight="false" outlineLevel="0" collapsed="false">
      <c r="A4" s="28"/>
      <c r="C4" s="350" t="n">
        <v>1999</v>
      </c>
      <c r="D4" s="350" t="n">
        <v>1999</v>
      </c>
      <c r="Q4" s="351" t="n">
        <v>2000</v>
      </c>
      <c r="R4" s="350" t="n">
        <v>2001</v>
      </c>
      <c r="S4" s="350" t="n">
        <v>2002</v>
      </c>
    </row>
    <row r="5" customFormat="false" ht="15.75" hidden="false" customHeight="false" outlineLevel="0" collapsed="false">
      <c r="C5" s="352" t="s">
        <v>92</v>
      </c>
      <c r="D5" s="352" t="s">
        <v>363</v>
      </c>
      <c r="E5" s="88" t="s">
        <v>93</v>
      </c>
      <c r="F5" s="88" t="s">
        <v>94</v>
      </c>
      <c r="G5" s="88" t="s">
        <v>95</v>
      </c>
      <c r="H5" s="88" t="s">
        <v>96</v>
      </c>
      <c r="I5" s="88" t="s">
        <v>97</v>
      </c>
      <c r="J5" s="88" t="s">
        <v>98</v>
      </c>
      <c r="K5" s="88" t="s">
        <v>99</v>
      </c>
      <c r="L5" s="88" t="s">
        <v>100</v>
      </c>
      <c r="M5" s="88" t="s">
        <v>101</v>
      </c>
      <c r="N5" s="88" t="s">
        <v>102</v>
      </c>
      <c r="O5" s="88" t="s">
        <v>103</v>
      </c>
      <c r="P5" s="88" t="s">
        <v>104</v>
      </c>
      <c r="Q5" s="353" t="s">
        <v>105</v>
      </c>
      <c r="R5" s="353" t="s">
        <v>105</v>
      </c>
      <c r="S5" s="352" t="s">
        <v>105</v>
      </c>
    </row>
    <row r="6" customFormat="false" ht="15.75" hidden="false" customHeight="false" outlineLevel="0" collapsed="false">
      <c r="C6" s="354"/>
      <c r="D6" s="354"/>
      <c r="E6" s="91"/>
      <c r="F6" s="91"/>
      <c r="G6" s="91"/>
      <c r="H6" s="91"/>
      <c r="I6" s="91"/>
      <c r="J6" s="91"/>
      <c r="K6" s="91"/>
      <c r="L6" s="91"/>
      <c r="M6" s="91"/>
      <c r="N6" s="91"/>
      <c r="O6" s="91"/>
      <c r="P6" s="91"/>
      <c r="Q6" s="355"/>
      <c r="R6" s="355"/>
      <c r="S6" s="354"/>
    </row>
    <row r="7" customFormat="false" ht="15.75" hidden="false" customHeight="false" outlineLevel="0" collapsed="false">
      <c r="A7" s="58" t="s">
        <v>364</v>
      </c>
      <c r="B7" s="58"/>
      <c r="C7" s="356" t="n">
        <f aca="false">+Detail!D341</f>
        <v>3138344</v>
      </c>
      <c r="D7" s="356" t="n">
        <f aca="false">+Detail!E341</f>
        <v>4280825</v>
      </c>
      <c r="E7" s="58" t="n">
        <f aca="false">+Detail!F341</f>
        <v>599441.916666667</v>
      </c>
      <c r="F7" s="58" t="n">
        <f aca="false">+Detail!G341</f>
        <v>559441.916666667</v>
      </c>
      <c r="G7" s="58" t="n">
        <f aca="false">+Detail!H341</f>
        <v>559441.916666667</v>
      </c>
      <c r="H7" s="58" t="n">
        <f aca="false">+Detail!I341</f>
        <v>559441.916666667</v>
      </c>
      <c r="I7" s="58" t="n">
        <f aca="false">+Detail!J341</f>
        <v>570750.666666667</v>
      </c>
      <c r="J7" s="58" t="n">
        <f aca="false">+Detail!K341</f>
        <v>570750.666666667</v>
      </c>
      <c r="K7" s="58" t="n">
        <f aca="false">+Detail!L341</f>
        <v>568194.666666667</v>
      </c>
      <c r="L7" s="58" t="n">
        <f aca="false">+Detail!M341</f>
        <v>568194.666666667</v>
      </c>
      <c r="M7" s="58" t="n">
        <f aca="false">+Detail!N341</f>
        <v>555312.666666667</v>
      </c>
      <c r="N7" s="58" t="n">
        <f aca="false">+Detail!O341</f>
        <v>555312.666666667</v>
      </c>
      <c r="O7" s="58" t="n">
        <f aca="false">+Detail!P341</f>
        <v>555312.666666667</v>
      </c>
      <c r="P7" s="58" t="n">
        <f aca="false">+Detail!Q341</f>
        <v>555312.666666667</v>
      </c>
      <c r="Q7" s="357" t="n">
        <f aca="false">+Detail!R341</f>
        <v>6776909</v>
      </c>
      <c r="R7" s="357" t="n">
        <f aca="false">+Detail!S341</f>
        <v>6751051.48556</v>
      </c>
      <c r="S7" s="356" t="n">
        <f aca="false">+Detail!T341</f>
        <v>7028621.9849824</v>
      </c>
      <c r="T7" s="58"/>
      <c r="U7" s="85"/>
    </row>
    <row r="8" customFormat="false" ht="15" hidden="false" customHeight="false" outlineLevel="0" collapsed="false">
      <c r="C8" s="358"/>
      <c r="D8" s="358"/>
      <c r="Q8" s="359"/>
      <c r="R8" s="359"/>
      <c r="S8" s="358"/>
      <c r="U8" s="23" t="s">
        <v>365</v>
      </c>
      <c r="V8" s="23" t="s">
        <v>366</v>
      </c>
    </row>
    <row r="9" customFormat="false" ht="15.75" hidden="false" customHeight="false" outlineLevel="0" collapsed="false">
      <c r="A9" s="58" t="s">
        <v>367</v>
      </c>
      <c r="B9" s="58"/>
      <c r="C9" s="360" t="s">
        <v>368</v>
      </c>
      <c r="D9" s="360"/>
      <c r="E9" s="361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357"/>
      <c r="R9" s="357"/>
      <c r="S9" s="356"/>
      <c r="T9" s="58"/>
      <c r="U9" s="23" t="s">
        <v>369</v>
      </c>
      <c r="V9" s="23" t="s">
        <v>370</v>
      </c>
    </row>
    <row r="10" customFormat="false" ht="15" hidden="false" customHeight="false" outlineLevel="0" collapsed="false">
      <c r="B10" s="0" t="s">
        <v>371</v>
      </c>
      <c r="C10" s="362"/>
      <c r="D10" s="363"/>
      <c r="E10" s="364"/>
      <c r="F10" s="364"/>
      <c r="G10" s="364"/>
      <c r="H10" s="364"/>
      <c r="I10" s="364"/>
      <c r="J10" s="364"/>
      <c r="K10" s="364"/>
      <c r="L10" s="364"/>
      <c r="M10" s="364"/>
      <c r="N10" s="364"/>
      <c r="O10" s="364"/>
      <c r="P10" s="364"/>
      <c r="Q10" s="359" t="n">
        <f aca="false">SUM(E10:P10)</f>
        <v>0</v>
      </c>
      <c r="R10" s="365"/>
      <c r="S10" s="362"/>
      <c r="U10" s="366" t="n">
        <v>1</v>
      </c>
      <c r="V10" s="0" t="n">
        <v>901</v>
      </c>
    </row>
    <row r="11" customFormat="false" ht="15" hidden="false" customHeight="false" outlineLevel="0" collapsed="false">
      <c r="B11" s="0" t="s">
        <v>372</v>
      </c>
      <c r="C11" s="362"/>
      <c r="D11" s="363"/>
      <c r="E11" s="364" t="n">
        <f aca="false">-E7*0.15</f>
        <v>-89916.2875</v>
      </c>
      <c r="F11" s="364" t="n">
        <f aca="false">-F7*0.15</f>
        <v>-83916.2875</v>
      </c>
      <c r="G11" s="364" t="n">
        <f aca="false">-G7*0.15</f>
        <v>-83916.2875</v>
      </c>
      <c r="H11" s="364" t="n">
        <f aca="false">-H7*0.15</f>
        <v>-83916.2875</v>
      </c>
      <c r="I11" s="364" t="n">
        <f aca="false">-I7*0.15</f>
        <v>-85612.6</v>
      </c>
      <c r="J11" s="364" t="n">
        <f aca="false">-J7*0.15</f>
        <v>-85612.6</v>
      </c>
      <c r="K11" s="364" t="n">
        <f aca="false">-K7*0.15</f>
        <v>-85229.2</v>
      </c>
      <c r="L11" s="364" t="n">
        <f aca="false">-L7*0.15</f>
        <v>-85229.2</v>
      </c>
      <c r="M11" s="364" t="n">
        <f aca="false">-M7*0.15</f>
        <v>-83296.9</v>
      </c>
      <c r="N11" s="364" t="n">
        <f aca="false">-N7*0.15</f>
        <v>-83296.9</v>
      </c>
      <c r="O11" s="364" t="n">
        <f aca="false">-O7*0.15</f>
        <v>-83296.9</v>
      </c>
      <c r="P11" s="364" t="n">
        <f aca="false">-P7*0.15</f>
        <v>-83296.9</v>
      </c>
      <c r="Q11" s="359" t="n">
        <f aca="false">SUM(E11:P11)</f>
        <v>-1016536.35</v>
      </c>
      <c r="R11" s="365" t="n">
        <f aca="false">-R7*0.15</f>
        <v>-1012657.722834</v>
      </c>
      <c r="S11" s="362" t="n">
        <f aca="false">-S7*0.15</f>
        <v>-1054293.29774736</v>
      </c>
      <c r="U11" s="366" t="n">
        <v>11</v>
      </c>
      <c r="V11" s="0" t="n">
        <v>903</v>
      </c>
    </row>
    <row r="12" customFormat="false" ht="15" hidden="false" customHeight="false" outlineLevel="0" collapsed="false">
      <c r="B12" s="0" t="s">
        <v>373</v>
      </c>
      <c r="C12" s="362"/>
      <c r="D12" s="363"/>
      <c r="E12" s="364"/>
      <c r="F12" s="364"/>
      <c r="G12" s="364"/>
      <c r="H12" s="364"/>
      <c r="I12" s="364"/>
      <c r="J12" s="364"/>
      <c r="K12" s="364"/>
      <c r="L12" s="364"/>
      <c r="M12" s="364"/>
      <c r="N12" s="364"/>
      <c r="O12" s="364"/>
      <c r="P12" s="364"/>
      <c r="Q12" s="359" t="n">
        <f aca="false">SUM(E12:P12)</f>
        <v>0</v>
      </c>
      <c r="R12" s="365"/>
      <c r="S12" s="362"/>
      <c r="U12" s="366" t="n">
        <v>11</v>
      </c>
      <c r="V12" s="0" t="n">
        <v>989</v>
      </c>
    </row>
    <row r="13" customFormat="false" ht="15" hidden="false" customHeight="false" outlineLevel="0" collapsed="false">
      <c r="B13" s="0" t="s">
        <v>374</v>
      </c>
      <c r="C13" s="362"/>
      <c r="D13" s="363"/>
      <c r="E13" s="364"/>
      <c r="F13" s="364"/>
      <c r="G13" s="364"/>
      <c r="H13" s="364"/>
      <c r="I13" s="364"/>
      <c r="J13" s="364"/>
      <c r="K13" s="364"/>
      <c r="L13" s="364"/>
      <c r="M13" s="364"/>
      <c r="N13" s="364"/>
      <c r="O13" s="364"/>
      <c r="P13" s="364"/>
      <c r="Q13" s="359" t="n">
        <f aca="false">SUM(E13:P13)</f>
        <v>0</v>
      </c>
      <c r="R13" s="365"/>
      <c r="S13" s="362"/>
      <c r="U13" s="366" t="n">
        <v>12</v>
      </c>
      <c r="V13" s="0" t="n">
        <v>916</v>
      </c>
    </row>
    <row r="14" customFormat="false" ht="15" hidden="false" customHeight="false" outlineLevel="0" collapsed="false">
      <c r="B14" s="0" t="s">
        <v>375</v>
      </c>
      <c r="C14" s="362"/>
      <c r="D14" s="363"/>
      <c r="E14" s="364"/>
      <c r="F14" s="364"/>
      <c r="G14" s="364"/>
      <c r="H14" s="364"/>
      <c r="I14" s="364"/>
      <c r="J14" s="364"/>
      <c r="K14" s="364"/>
      <c r="L14" s="364"/>
      <c r="M14" s="364"/>
      <c r="N14" s="364"/>
      <c r="O14" s="364"/>
      <c r="P14" s="364"/>
      <c r="Q14" s="359" t="n">
        <f aca="false">SUM(E14:P14)</f>
        <v>0</v>
      </c>
      <c r="R14" s="365"/>
      <c r="S14" s="362"/>
      <c r="U14" s="366" t="n">
        <v>60</v>
      </c>
      <c r="V14" s="0" t="n">
        <v>912</v>
      </c>
    </row>
    <row r="15" customFormat="false" ht="15" hidden="false" customHeight="false" outlineLevel="0" collapsed="false">
      <c r="B15" s="0" t="s">
        <v>376</v>
      </c>
      <c r="C15" s="362"/>
      <c r="D15" s="363"/>
      <c r="E15" s="364"/>
      <c r="F15" s="364"/>
      <c r="G15" s="364"/>
      <c r="H15" s="364"/>
      <c r="I15" s="364"/>
      <c r="J15" s="364"/>
      <c r="K15" s="364"/>
      <c r="L15" s="364"/>
      <c r="M15" s="364"/>
      <c r="N15" s="364"/>
      <c r="O15" s="364"/>
      <c r="P15" s="364"/>
      <c r="Q15" s="359" t="n">
        <f aca="false">SUM(E15:P15)</f>
        <v>0</v>
      </c>
      <c r="R15" s="365"/>
      <c r="S15" s="362"/>
      <c r="U15" s="366" t="n">
        <v>62</v>
      </c>
      <c r="V15" s="0" t="n">
        <v>913</v>
      </c>
    </row>
    <row r="16" customFormat="false" ht="15" hidden="false" customHeight="false" outlineLevel="0" collapsed="false">
      <c r="B16" s="0" t="s">
        <v>377</v>
      </c>
      <c r="C16" s="362"/>
      <c r="D16" s="363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364"/>
      <c r="Q16" s="359" t="n">
        <f aca="false">SUM(E16:P16)</f>
        <v>0</v>
      </c>
      <c r="R16" s="365"/>
      <c r="S16" s="362"/>
      <c r="U16" s="366" t="n">
        <v>82</v>
      </c>
      <c r="V16" s="0" t="n">
        <v>954</v>
      </c>
    </row>
    <row r="17" customFormat="false" ht="15" hidden="false" customHeight="false" outlineLevel="0" collapsed="false">
      <c r="B17" s="0" t="s">
        <v>378</v>
      </c>
      <c r="C17" s="362"/>
      <c r="D17" s="363"/>
      <c r="E17" s="364"/>
      <c r="F17" s="364"/>
      <c r="G17" s="364"/>
      <c r="H17" s="364"/>
      <c r="I17" s="364"/>
      <c r="J17" s="364"/>
      <c r="K17" s="364"/>
      <c r="L17" s="364"/>
      <c r="M17" s="364"/>
      <c r="N17" s="364"/>
      <c r="O17" s="364"/>
      <c r="P17" s="364"/>
      <c r="Q17" s="359" t="n">
        <f aca="false">SUM(E17:P17)</f>
        <v>0</v>
      </c>
      <c r="R17" s="365"/>
      <c r="S17" s="362"/>
      <c r="U17" s="366" t="n">
        <v>82</v>
      </c>
      <c r="V17" s="0" t="n">
        <v>954</v>
      </c>
    </row>
    <row r="18" customFormat="false" ht="15" hidden="false" customHeight="false" outlineLevel="0" collapsed="false">
      <c r="B18" s="0" t="s">
        <v>379</v>
      </c>
      <c r="C18" s="362"/>
      <c r="D18" s="363"/>
      <c r="E18" s="364"/>
      <c r="F18" s="364"/>
      <c r="G18" s="364"/>
      <c r="H18" s="364"/>
      <c r="I18" s="364"/>
      <c r="J18" s="364"/>
      <c r="K18" s="364"/>
      <c r="L18" s="364"/>
      <c r="M18" s="364"/>
      <c r="N18" s="364"/>
      <c r="O18" s="364"/>
      <c r="P18" s="364"/>
      <c r="Q18" s="359" t="n">
        <f aca="false">SUM(E18:P18)</f>
        <v>0</v>
      </c>
      <c r="R18" s="365"/>
      <c r="S18" s="362"/>
      <c r="U18" s="366" t="n">
        <v>85</v>
      </c>
      <c r="V18" s="0" t="n">
        <v>915</v>
      </c>
    </row>
    <row r="19" customFormat="false" ht="15" hidden="false" customHeight="false" outlineLevel="0" collapsed="false">
      <c r="B19" s="0" t="s">
        <v>380</v>
      </c>
      <c r="C19" s="362"/>
      <c r="D19" s="363"/>
      <c r="E19" s="364"/>
      <c r="F19" s="364"/>
      <c r="G19" s="364"/>
      <c r="H19" s="364"/>
      <c r="I19" s="364"/>
      <c r="J19" s="364"/>
      <c r="K19" s="364"/>
      <c r="L19" s="364"/>
      <c r="M19" s="364"/>
      <c r="N19" s="364"/>
      <c r="O19" s="364"/>
      <c r="P19" s="364"/>
      <c r="Q19" s="359" t="n">
        <f aca="false">SUM(E19:P19)</f>
        <v>0</v>
      </c>
      <c r="R19" s="365"/>
      <c r="S19" s="362"/>
      <c r="U19" s="366" t="n">
        <v>105</v>
      </c>
      <c r="V19" s="0" t="n">
        <v>919</v>
      </c>
    </row>
    <row r="20" customFormat="false" ht="15" hidden="false" customHeight="false" outlineLevel="0" collapsed="false">
      <c r="B20" s="0" t="s">
        <v>381</v>
      </c>
      <c r="C20" s="362"/>
      <c r="D20" s="363"/>
      <c r="E20" s="364"/>
      <c r="F20" s="364"/>
      <c r="G20" s="364"/>
      <c r="H20" s="364"/>
      <c r="I20" s="364"/>
      <c r="J20" s="364"/>
      <c r="K20" s="364"/>
      <c r="L20" s="364"/>
      <c r="M20" s="364"/>
      <c r="N20" s="364"/>
      <c r="O20" s="364"/>
      <c r="P20" s="364"/>
      <c r="Q20" s="359" t="n">
        <f aca="false">SUM(E20:P20)</f>
        <v>0</v>
      </c>
      <c r="R20" s="365"/>
      <c r="S20" s="362"/>
      <c r="U20" s="366" t="n">
        <v>119</v>
      </c>
      <c r="V20" s="0" t="n">
        <v>920</v>
      </c>
    </row>
    <row r="21" customFormat="false" ht="15" hidden="false" customHeight="false" outlineLevel="0" collapsed="false">
      <c r="B21" s="0" t="s">
        <v>382</v>
      </c>
      <c r="C21" s="362"/>
      <c r="D21" s="363"/>
      <c r="E21" s="364"/>
      <c r="F21" s="364"/>
      <c r="G21" s="364"/>
      <c r="H21" s="364"/>
      <c r="I21" s="364"/>
      <c r="J21" s="364"/>
      <c r="K21" s="364"/>
      <c r="L21" s="364"/>
      <c r="M21" s="364"/>
      <c r="N21" s="364"/>
      <c r="O21" s="364"/>
      <c r="P21" s="364"/>
      <c r="Q21" s="359" t="n">
        <f aca="false">SUM(E21:P21)</f>
        <v>0</v>
      </c>
      <c r="R21" s="365"/>
      <c r="S21" s="362"/>
      <c r="U21" s="366" t="n">
        <v>172</v>
      </c>
      <c r="V21" s="0" t="n">
        <v>927</v>
      </c>
    </row>
    <row r="22" customFormat="false" ht="15" hidden="false" customHeight="false" outlineLevel="0" collapsed="false">
      <c r="B22" s="0" t="s">
        <v>383</v>
      </c>
      <c r="C22" s="362"/>
      <c r="D22" s="363"/>
      <c r="E22" s="364"/>
      <c r="F22" s="364"/>
      <c r="G22" s="364"/>
      <c r="H22" s="364"/>
      <c r="I22" s="364"/>
      <c r="J22" s="364"/>
      <c r="K22" s="364"/>
      <c r="L22" s="364"/>
      <c r="M22" s="364"/>
      <c r="N22" s="364"/>
      <c r="O22" s="364"/>
      <c r="P22" s="364"/>
      <c r="Q22" s="359" t="n">
        <f aca="false">SUM(E22:P22)</f>
        <v>0</v>
      </c>
      <c r="R22" s="365"/>
      <c r="S22" s="362"/>
      <c r="U22" s="366" t="n">
        <v>179</v>
      </c>
      <c r="V22" s="0" t="n">
        <v>930</v>
      </c>
    </row>
    <row r="23" customFormat="false" ht="15" hidden="false" customHeight="false" outlineLevel="0" collapsed="false">
      <c r="B23" s="0" t="s">
        <v>384</v>
      </c>
      <c r="C23" s="362"/>
      <c r="D23" s="363"/>
      <c r="E23" s="364"/>
      <c r="F23" s="364"/>
      <c r="G23" s="364"/>
      <c r="H23" s="364"/>
      <c r="I23" s="364"/>
      <c r="J23" s="364"/>
      <c r="K23" s="364"/>
      <c r="L23" s="364"/>
      <c r="M23" s="364"/>
      <c r="N23" s="364"/>
      <c r="O23" s="364"/>
      <c r="P23" s="364"/>
      <c r="Q23" s="359" t="n">
        <f aca="false">SUM(E23:P23)</f>
        <v>0</v>
      </c>
      <c r="R23" s="365"/>
      <c r="S23" s="362"/>
      <c r="U23" s="366" t="n">
        <v>359</v>
      </c>
      <c r="V23" s="0" t="n">
        <v>953</v>
      </c>
    </row>
    <row r="24" customFormat="false" ht="15" hidden="false" customHeight="false" outlineLevel="0" collapsed="false">
      <c r="B24" s="0" t="s">
        <v>385</v>
      </c>
      <c r="C24" s="362"/>
      <c r="D24" s="363"/>
      <c r="E24" s="364" t="n">
        <f aca="false">-E7*0.04</f>
        <v>-23977.6766666667</v>
      </c>
      <c r="F24" s="364" t="n">
        <f aca="false">-F7*0.04</f>
        <v>-22377.6766666667</v>
      </c>
      <c r="G24" s="364" t="n">
        <f aca="false">-G7*0.04</f>
        <v>-22377.6766666667</v>
      </c>
      <c r="H24" s="364" t="n">
        <f aca="false">-H7*0.04</f>
        <v>-22377.6766666667</v>
      </c>
      <c r="I24" s="364" t="n">
        <f aca="false">-I7*0.04</f>
        <v>-22830.0266666667</v>
      </c>
      <c r="J24" s="364" t="n">
        <f aca="false">-J7*0.04</f>
        <v>-22830.0266666667</v>
      </c>
      <c r="K24" s="364" t="n">
        <f aca="false">-K7*0.04</f>
        <v>-22727.7866666667</v>
      </c>
      <c r="L24" s="364" t="n">
        <f aca="false">-L7*0.04</f>
        <v>-22727.7866666667</v>
      </c>
      <c r="M24" s="364" t="n">
        <f aca="false">-M7*0.04</f>
        <v>-22212.5066666667</v>
      </c>
      <c r="N24" s="364" t="n">
        <f aca="false">-N7*0.04</f>
        <v>-22212.5066666667</v>
      </c>
      <c r="O24" s="364" t="n">
        <f aca="false">-O7*0.04</f>
        <v>-22212.5066666667</v>
      </c>
      <c r="P24" s="364" t="n">
        <f aca="false">-P7*0.04</f>
        <v>-22212.5066666667</v>
      </c>
      <c r="Q24" s="359" t="n">
        <f aca="false">SUM(E24:P24)</f>
        <v>-271076.36</v>
      </c>
      <c r="R24" s="365" t="n">
        <f aca="false">-R7*0.04</f>
        <v>-270042.0594224</v>
      </c>
      <c r="S24" s="362" t="n">
        <f aca="false">-S7*0.04</f>
        <v>-281144.879399296</v>
      </c>
      <c r="U24" s="366" t="n">
        <v>366</v>
      </c>
      <c r="V24" s="0" t="n">
        <v>936</v>
      </c>
    </row>
    <row r="25" customFormat="false" ht="15" hidden="false" customHeight="false" outlineLevel="0" collapsed="false">
      <c r="B25" s="0" t="s">
        <v>386</v>
      </c>
      <c r="C25" s="362"/>
      <c r="D25" s="363"/>
      <c r="E25" s="364"/>
      <c r="F25" s="364"/>
      <c r="G25" s="364"/>
      <c r="H25" s="364"/>
      <c r="I25" s="364"/>
      <c r="J25" s="364"/>
      <c r="K25" s="364"/>
      <c r="L25" s="364"/>
      <c r="M25" s="364"/>
      <c r="N25" s="364"/>
      <c r="O25" s="364"/>
      <c r="P25" s="364"/>
      <c r="Q25" s="359" t="n">
        <f aca="false">SUM(E25:P25)</f>
        <v>0</v>
      </c>
      <c r="R25" s="365"/>
      <c r="S25" s="362"/>
      <c r="U25" s="366" t="n">
        <v>370</v>
      </c>
      <c r="V25" s="0" t="n">
        <v>938</v>
      </c>
    </row>
    <row r="26" customFormat="false" ht="15" hidden="false" customHeight="false" outlineLevel="0" collapsed="false">
      <c r="B26" s="0" t="s">
        <v>387</v>
      </c>
      <c r="C26" s="362"/>
      <c r="D26" s="363"/>
      <c r="E26" s="364"/>
      <c r="F26" s="364"/>
      <c r="G26" s="364"/>
      <c r="H26" s="364"/>
      <c r="I26" s="364"/>
      <c r="J26" s="364"/>
      <c r="K26" s="364"/>
      <c r="L26" s="364"/>
      <c r="M26" s="364"/>
      <c r="N26" s="364"/>
      <c r="O26" s="364"/>
      <c r="P26" s="364"/>
      <c r="Q26" s="359" t="n">
        <f aca="false">SUM(E26:P26)</f>
        <v>0</v>
      </c>
      <c r="R26" s="365"/>
      <c r="S26" s="362"/>
      <c r="U26" s="366" t="n">
        <v>404</v>
      </c>
      <c r="V26" s="0" t="n">
        <v>942</v>
      </c>
    </row>
    <row r="27" customFormat="false" ht="15" hidden="false" customHeight="false" outlineLevel="0" collapsed="false">
      <c r="B27" s="0" t="s">
        <v>388</v>
      </c>
      <c r="C27" s="362" t="n">
        <v>-1553030</v>
      </c>
      <c r="D27" s="363" t="n">
        <v>-1553028</v>
      </c>
      <c r="E27" s="364" t="n">
        <f aca="false">-E7*0.37</f>
        <v>-221793.509166667</v>
      </c>
      <c r="F27" s="364" t="n">
        <f aca="false">-F7*0.37</f>
        <v>-206993.509166667</v>
      </c>
      <c r="G27" s="364" t="n">
        <f aca="false">-G7*0.37</f>
        <v>-206993.509166667</v>
      </c>
      <c r="H27" s="364" t="n">
        <f aca="false">-H7*0.37</f>
        <v>-206993.509166667</v>
      </c>
      <c r="I27" s="364" t="n">
        <f aca="false">-I7*0.37</f>
        <v>-211177.746666667</v>
      </c>
      <c r="J27" s="364" t="n">
        <f aca="false">-J7*0.37</f>
        <v>-211177.746666667</v>
      </c>
      <c r="K27" s="364" t="n">
        <f aca="false">-K7*0.37</f>
        <v>-210232.026666667</v>
      </c>
      <c r="L27" s="364" t="n">
        <f aca="false">-L7*0.37</f>
        <v>-210232.026666667</v>
      </c>
      <c r="M27" s="364" t="n">
        <f aca="false">-M7*0.37</f>
        <v>-205465.686666667</v>
      </c>
      <c r="N27" s="364" t="n">
        <f aca="false">-N7*0.37</f>
        <v>-205465.686666667</v>
      </c>
      <c r="O27" s="364" t="n">
        <f aca="false">-O7*0.37</f>
        <v>-205465.686666667</v>
      </c>
      <c r="P27" s="364" t="n">
        <f aca="false">-P7*0.37</f>
        <v>-205465.686666667</v>
      </c>
      <c r="Q27" s="359" t="n">
        <f aca="false">SUM(E27:P27)</f>
        <v>-2507456.33</v>
      </c>
      <c r="R27" s="365" t="n">
        <f aca="false">-R7*0.37</f>
        <v>-2497889.0496572</v>
      </c>
      <c r="S27" s="362" t="n">
        <f aca="false">-S7*0.37</f>
        <v>-2600590.13444349</v>
      </c>
      <c r="U27" s="366" t="n">
        <v>413</v>
      </c>
      <c r="V27" s="0" t="n">
        <v>909</v>
      </c>
    </row>
    <row r="28" customFormat="false" ht="15" hidden="false" customHeight="false" outlineLevel="0" collapsed="false">
      <c r="B28" s="0" t="s">
        <v>389</v>
      </c>
      <c r="C28" s="362"/>
      <c r="D28" s="363"/>
      <c r="E28" s="364"/>
      <c r="F28" s="364"/>
      <c r="G28" s="364"/>
      <c r="H28" s="364"/>
      <c r="I28" s="364"/>
      <c r="J28" s="364"/>
      <c r="K28" s="364"/>
      <c r="L28" s="364"/>
      <c r="M28" s="364"/>
      <c r="N28" s="364"/>
      <c r="O28" s="364"/>
      <c r="P28" s="364"/>
      <c r="Q28" s="359" t="n">
        <f aca="false">SUM(E28:P28)</f>
        <v>0</v>
      </c>
      <c r="R28" s="365"/>
      <c r="S28" s="362"/>
      <c r="U28" s="366" t="n">
        <v>422</v>
      </c>
      <c r="V28" s="0" t="n">
        <v>948</v>
      </c>
    </row>
    <row r="29" customFormat="false" ht="15" hidden="false" customHeight="false" outlineLevel="0" collapsed="false">
      <c r="B29" s="0" t="s">
        <v>390</v>
      </c>
      <c r="C29" s="362"/>
      <c r="D29" s="363"/>
      <c r="E29" s="364"/>
      <c r="F29" s="364"/>
      <c r="G29" s="364"/>
      <c r="H29" s="364"/>
      <c r="I29" s="364"/>
      <c r="J29" s="364"/>
      <c r="K29" s="364"/>
      <c r="L29" s="364"/>
      <c r="M29" s="364"/>
      <c r="N29" s="364"/>
      <c r="O29" s="364"/>
      <c r="P29" s="364"/>
      <c r="Q29" s="359" t="n">
        <f aca="false">SUM(E29:P29)</f>
        <v>0</v>
      </c>
      <c r="R29" s="365"/>
      <c r="S29" s="362"/>
      <c r="U29" s="366" t="n">
        <v>423</v>
      </c>
      <c r="V29" s="0" t="n">
        <v>949</v>
      </c>
    </row>
    <row r="30" customFormat="false" ht="15" hidden="false" customHeight="false" outlineLevel="0" collapsed="false">
      <c r="B30" s="0" t="s">
        <v>391</v>
      </c>
      <c r="C30" s="362"/>
      <c r="D30" s="363"/>
      <c r="E30" s="364"/>
      <c r="F30" s="364"/>
      <c r="G30" s="364"/>
      <c r="H30" s="364"/>
      <c r="I30" s="364"/>
      <c r="J30" s="364"/>
      <c r="K30" s="364"/>
      <c r="L30" s="364"/>
      <c r="M30" s="364"/>
      <c r="N30" s="364"/>
      <c r="O30" s="364"/>
      <c r="P30" s="364"/>
      <c r="Q30" s="359" t="n">
        <f aca="false">SUM(E30:P30)</f>
        <v>0</v>
      </c>
      <c r="R30" s="365"/>
      <c r="S30" s="362"/>
      <c r="U30" s="366" t="n">
        <v>436</v>
      </c>
      <c r="V30" s="0" t="n">
        <v>951</v>
      </c>
    </row>
    <row r="31" customFormat="false" ht="15" hidden="false" customHeight="false" outlineLevel="0" collapsed="false">
      <c r="B31" s="0" t="s">
        <v>392</v>
      </c>
      <c r="C31" s="362" t="n">
        <v>-173000</v>
      </c>
      <c r="D31" s="363" t="n">
        <v>-173004</v>
      </c>
      <c r="E31" s="364"/>
      <c r="F31" s="364"/>
      <c r="G31" s="364"/>
      <c r="H31" s="364"/>
      <c r="I31" s="364"/>
      <c r="J31" s="364"/>
      <c r="K31" s="364"/>
      <c r="L31" s="364"/>
      <c r="M31" s="364"/>
      <c r="N31" s="364"/>
      <c r="O31" s="364"/>
      <c r="P31" s="364"/>
      <c r="Q31" s="359" t="n">
        <f aca="false">SUM(E31:P31)</f>
        <v>0</v>
      </c>
      <c r="R31" s="365"/>
      <c r="S31" s="362"/>
      <c r="U31" s="366" t="n">
        <v>460</v>
      </c>
      <c r="V31" s="0" t="n">
        <v>946</v>
      </c>
    </row>
    <row r="32" customFormat="false" ht="15" hidden="false" customHeight="false" outlineLevel="0" collapsed="false">
      <c r="B32" s="0" t="s">
        <v>393</v>
      </c>
      <c r="C32" s="362"/>
      <c r="D32" s="363"/>
      <c r="E32" s="364"/>
      <c r="F32" s="364"/>
      <c r="G32" s="364"/>
      <c r="H32" s="364"/>
      <c r="I32" s="364"/>
      <c r="J32" s="364"/>
      <c r="K32" s="364"/>
      <c r="L32" s="364"/>
      <c r="M32" s="364"/>
      <c r="N32" s="364"/>
      <c r="O32" s="364"/>
      <c r="P32" s="364"/>
      <c r="Q32" s="359" t="n">
        <f aca="false">SUM(E32:P32)</f>
        <v>0</v>
      </c>
      <c r="R32" s="365"/>
      <c r="S32" s="362"/>
      <c r="U32" s="366" t="n">
        <v>507</v>
      </c>
      <c r="V32" s="0" t="n">
        <v>958</v>
      </c>
    </row>
    <row r="33" customFormat="false" ht="15" hidden="false" customHeight="false" outlineLevel="0" collapsed="false">
      <c r="B33" s="0" t="s">
        <v>394</v>
      </c>
      <c r="C33" s="362"/>
      <c r="D33" s="363"/>
      <c r="E33" s="364"/>
      <c r="F33" s="364"/>
      <c r="G33" s="364"/>
      <c r="H33" s="364"/>
      <c r="I33" s="364"/>
      <c r="J33" s="364"/>
      <c r="K33" s="364"/>
      <c r="L33" s="364"/>
      <c r="M33" s="364"/>
      <c r="N33" s="364"/>
      <c r="O33" s="364"/>
      <c r="P33" s="364"/>
      <c r="Q33" s="359" t="n">
        <f aca="false">SUM(E33:P33)</f>
        <v>0</v>
      </c>
      <c r="R33" s="365"/>
      <c r="S33" s="362"/>
      <c r="U33" s="366" t="n">
        <v>508</v>
      </c>
      <c r="V33" s="0" t="n">
        <v>959</v>
      </c>
    </row>
    <row r="34" customFormat="false" ht="15" hidden="false" customHeight="false" outlineLevel="0" collapsed="false">
      <c r="B34" s="0" t="s">
        <v>395</v>
      </c>
      <c r="C34" s="362"/>
      <c r="D34" s="363"/>
      <c r="E34" s="364"/>
      <c r="F34" s="364"/>
      <c r="G34" s="364"/>
      <c r="H34" s="364"/>
      <c r="I34" s="364"/>
      <c r="J34" s="364"/>
      <c r="K34" s="364"/>
      <c r="L34" s="364"/>
      <c r="M34" s="364"/>
      <c r="N34" s="364"/>
      <c r="O34" s="364"/>
      <c r="P34" s="364"/>
      <c r="Q34" s="359" t="n">
        <f aca="false">SUM(E34:P34)</f>
        <v>0</v>
      </c>
      <c r="R34" s="365"/>
      <c r="S34" s="362"/>
      <c r="U34" s="366" t="n">
        <v>543</v>
      </c>
      <c r="V34" s="0" t="n">
        <v>965</v>
      </c>
    </row>
    <row r="35" customFormat="false" ht="15" hidden="false" customHeight="false" outlineLevel="0" collapsed="false">
      <c r="B35" s="0" t="s">
        <v>396</v>
      </c>
      <c r="C35" s="362"/>
      <c r="D35" s="363"/>
      <c r="E35" s="364"/>
      <c r="F35" s="364"/>
      <c r="G35" s="364"/>
      <c r="H35" s="364"/>
      <c r="I35" s="364"/>
      <c r="J35" s="364"/>
      <c r="K35" s="364"/>
      <c r="L35" s="364"/>
      <c r="M35" s="364"/>
      <c r="N35" s="364"/>
      <c r="O35" s="364"/>
      <c r="P35" s="364"/>
      <c r="Q35" s="359" t="n">
        <f aca="false">SUM(E35:P35)</f>
        <v>0</v>
      </c>
      <c r="R35" s="365"/>
      <c r="S35" s="362"/>
      <c r="U35" s="366" t="n">
        <v>548</v>
      </c>
      <c r="V35" s="0" t="n">
        <v>973</v>
      </c>
    </row>
    <row r="36" customFormat="false" ht="15" hidden="false" customHeight="false" outlineLevel="0" collapsed="false">
      <c r="B36" s="0" t="s">
        <v>397</v>
      </c>
      <c r="C36" s="362"/>
      <c r="D36" s="363"/>
      <c r="E36" s="364"/>
      <c r="F36" s="364"/>
      <c r="G36" s="364"/>
      <c r="H36" s="364"/>
      <c r="I36" s="364"/>
      <c r="J36" s="364"/>
      <c r="K36" s="364"/>
      <c r="L36" s="364"/>
      <c r="M36" s="364"/>
      <c r="N36" s="364"/>
      <c r="O36" s="364"/>
      <c r="P36" s="364"/>
      <c r="Q36" s="359" t="n">
        <f aca="false">SUM(E36:P36)</f>
        <v>0</v>
      </c>
      <c r="R36" s="365"/>
      <c r="S36" s="362"/>
      <c r="U36" s="366" t="n">
        <v>583</v>
      </c>
      <c r="V36" s="0" t="n">
        <v>981</v>
      </c>
    </row>
    <row r="37" customFormat="false" ht="15" hidden="false" customHeight="false" outlineLevel="0" collapsed="false">
      <c r="B37" s="0" t="s">
        <v>398</v>
      </c>
      <c r="C37" s="362"/>
      <c r="D37" s="363"/>
      <c r="E37" s="364"/>
      <c r="F37" s="364"/>
      <c r="G37" s="364"/>
      <c r="H37" s="364"/>
      <c r="I37" s="364"/>
      <c r="J37" s="364"/>
      <c r="K37" s="364"/>
      <c r="L37" s="364"/>
      <c r="M37" s="364"/>
      <c r="N37" s="364"/>
      <c r="O37" s="364"/>
      <c r="P37" s="364"/>
      <c r="Q37" s="359" t="n">
        <f aca="false">SUM(E37:P37)</f>
        <v>0</v>
      </c>
      <c r="R37" s="365"/>
      <c r="S37" s="362"/>
      <c r="U37" s="366" t="n">
        <v>584</v>
      </c>
      <c r="V37" s="0" t="n">
        <v>983</v>
      </c>
    </row>
    <row r="38" customFormat="false" ht="15" hidden="false" customHeight="false" outlineLevel="0" collapsed="false">
      <c r="B38" s="0" t="s">
        <v>399</v>
      </c>
      <c r="C38" s="362"/>
      <c r="D38" s="363"/>
      <c r="E38" s="364"/>
      <c r="F38" s="364"/>
      <c r="G38" s="364"/>
      <c r="H38" s="364"/>
      <c r="I38" s="364"/>
      <c r="J38" s="364"/>
      <c r="K38" s="364"/>
      <c r="L38" s="364"/>
      <c r="M38" s="364"/>
      <c r="N38" s="364"/>
      <c r="O38" s="364"/>
      <c r="P38" s="364"/>
      <c r="Q38" s="359" t="n">
        <f aca="false">SUM(E38:P38)</f>
        <v>0</v>
      </c>
      <c r="R38" s="365"/>
      <c r="S38" s="362"/>
      <c r="U38" s="366" t="n">
        <v>901</v>
      </c>
      <c r="V38" s="0" t="n">
        <v>910</v>
      </c>
    </row>
    <row r="39" customFormat="false" ht="15" hidden="false" customHeight="false" outlineLevel="0" collapsed="false">
      <c r="B39" s="0" t="s">
        <v>400</v>
      </c>
      <c r="C39" s="362" t="n">
        <v>-470735</v>
      </c>
      <c r="D39" s="363" t="n">
        <v>-470736</v>
      </c>
      <c r="E39" s="364" t="n">
        <f aca="false">-E7*0.03</f>
        <v>-17983.2575</v>
      </c>
      <c r="F39" s="364" t="n">
        <f aca="false">-F7*0.03</f>
        <v>-16783.2575</v>
      </c>
      <c r="G39" s="364" t="n">
        <f aca="false">-G7*0.03</f>
        <v>-16783.2575</v>
      </c>
      <c r="H39" s="364" t="n">
        <f aca="false">-H7*0.03</f>
        <v>-16783.2575</v>
      </c>
      <c r="I39" s="364" t="n">
        <f aca="false">-I7*0.03</f>
        <v>-17122.52</v>
      </c>
      <c r="J39" s="364" t="n">
        <f aca="false">-J7*0.03</f>
        <v>-17122.52</v>
      </c>
      <c r="K39" s="364" t="n">
        <f aca="false">-K7*0.03</f>
        <v>-17045.84</v>
      </c>
      <c r="L39" s="364" t="n">
        <f aca="false">-L7*0.03</f>
        <v>-17045.84</v>
      </c>
      <c r="M39" s="364" t="n">
        <f aca="false">-M7*0.03</f>
        <v>-16659.38</v>
      </c>
      <c r="N39" s="364" t="n">
        <f aca="false">-N7*0.03</f>
        <v>-16659.38</v>
      </c>
      <c r="O39" s="364" t="n">
        <f aca="false">-O7*0.03</f>
        <v>-16659.38</v>
      </c>
      <c r="P39" s="364" t="n">
        <f aca="false">-P7*0.03</f>
        <v>-16659.38</v>
      </c>
      <c r="Q39" s="359" t="n">
        <f aca="false">SUM(E39:P39)</f>
        <v>-203307.27</v>
      </c>
      <c r="R39" s="365" t="n">
        <f aca="false">-R7*0.03</f>
        <v>-202531.5445668</v>
      </c>
      <c r="S39" s="362" t="n">
        <f aca="false">-S7*0.03</f>
        <v>-210858.659549472</v>
      </c>
      <c r="U39" s="366" t="n">
        <v>912</v>
      </c>
      <c r="V39" s="0" t="n">
        <v>908</v>
      </c>
    </row>
    <row r="40" customFormat="false" ht="15" hidden="false" customHeight="false" outlineLevel="0" collapsed="false">
      <c r="B40" s="0" t="s">
        <v>401</v>
      </c>
      <c r="C40" s="358"/>
      <c r="D40" s="367"/>
      <c r="Q40" s="359" t="n">
        <f aca="false">SUM(E40:P40)</f>
        <v>0</v>
      </c>
      <c r="R40" s="365"/>
      <c r="S40" s="362"/>
      <c r="U40" s="366" t="n">
        <v>969</v>
      </c>
      <c r="V40" s="0" t="n">
        <v>988</v>
      </c>
    </row>
    <row r="41" customFormat="false" ht="15" hidden="false" customHeight="false" outlineLevel="0" collapsed="false">
      <c r="B41" s="0" t="s">
        <v>402</v>
      </c>
      <c r="C41" s="362"/>
      <c r="D41" s="363"/>
      <c r="E41" s="364"/>
      <c r="F41" s="364"/>
      <c r="G41" s="364"/>
      <c r="H41" s="364"/>
      <c r="I41" s="364"/>
      <c r="J41" s="364"/>
      <c r="K41" s="364"/>
      <c r="L41" s="364"/>
      <c r="M41" s="364"/>
      <c r="N41" s="364"/>
      <c r="O41" s="364"/>
      <c r="P41" s="364"/>
      <c r="Q41" s="359" t="n">
        <f aca="false">SUM(E41:P41)</f>
        <v>0</v>
      </c>
      <c r="R41" s="365"/>
      <c r="S41" s="362"/>
      <c r="U41" s="366" t="n">
        <v>972</v>
      </c>
      <c r="V41" s="0" t="n">
        <v>925</v>
      </c>
    </row>
    <row r="42" customFormat="false" ht="15" hidden="false" customHeight="false" outlineLevel="0" collapsed="false">
      <c r="B42" s="0" t="s">
        <v>403</v>
      </c>
      <c r="C42" s="362" t="n">
        <v>-470735</v>
      </c>
      <c r="D42" s="363" t="n">
        <v>-470736</v>
      </c>
      <c r="E42" s="364" t="n">
        <f aca="false">-E7*0.14</f>
        <v>-83921.8683333333</v>
      </c>
      <c r="F42" s="364" t="n">
        <f aca="false">-F7*0.14</f>
        <v>-78321.8683333334</v>
      </c>
      <c r="G42" s="364" t="n">
        <f aca="false">-G7*0.14</f>
        <v>-78321.8683333334</v>
      </c>
      <c r="H42" s="364" t="n">
        <f aca="false">-H7*0.14</f>
        <v>-78321.8683333334</v>
      </c>
      <c r="I42" s="364" t="n">
        <f aca="false">-I7*0.14</f>
        <v>-79905.0933333334</v>
      </c>
      <c r="J42" s="364" t="n">
        <f aca="false">-J7*0.14</f>
        <v>-79905.0933333334</v>
      </c>
      <c r="K42" s="364" t="n">
        <f aca="false">-K7*0.14</f>
        <v>-79547.2533333334</v>
      </c>
      <c r="L42" s="364" t="n">
        <f aca="false">-L7*0.14</f>
        <v>-79547.2533333334</v>
      </c>
      <c r="M42" s="364" t="n">
        <f aca="false">-M7*0.14</f>
        <v>-77743.7733333334</v>
      </c>
      <c r="N42" s="364" t="n">
        <f aca="false">-N7*0.14</f>
        <v>-77743.7733333334</v>
      </c>
      <c r="O42" s="364" t="n">
        <f aca="false">-O7*0.14</f>
        <v>-77743.7733333334</v>
      </c>
      <c r="P42" s="364" t="n">
        <f aca="false">-P7*0.14</f>
        <v>-77743.7733333334</v>
      </c>
      <c r="Q42" s="359" t="n">
        <f aca="false">SUM(E42:P42)</f>
        <v>-948767.26</v>
      </c>
      <c r="R42" s="365" t="n">
        <f aca="false">-R7*0.14</f>
        <v>-945147.2079784</v>
      </c>
      <c r="S42" s="362" t="n">
        <f aca="false">-S7*0.14</f>
        <v>-984007.077897536</v>
      </c>
      <c r="U42" s="366" t="n">
        <v>985</v>
      </c>
      <c r="V42" s="0" t="n">
        <v>924</v>
      </c>
    </row>
    <row r="43" customFormat="false" ht="15" hidden="false" customHeight="false" outlineLevel="0" collapsed="false">
      <c r="B43" s="0" t="s">
        <v>404</v>
      </c>
      <c r="C43" s="362" t="n">
        <v>-470735</v>
      </c>
      <c r="D43" s="363" t="n">
        <v>-470736</v>
      </c>
      <c r="E43" s="364" t="n">
        <f aca="false">-E7*0.12</f>
        <v>-71933.03</v>
      </c>
      <c r="F43" s="364" t="n">
        <f aca="false">-F7*0.12</f>
        <v>-67133.03</v>
      </c>
      <c r="G43" s="364" t="n">
        <f aca="false">-G7*0.12</f>
        <v>-67133.03</v>
      </c>
      <c r="H43" s="364" t="n">
        <f aca="false">-H7*0.12</f>
        <v>-67133.03</v>
      </c>
      <c r="I43" s="364" t="n">
        <f aca="false">-I7*0.12</f>
        <v>-68490.08</v>
      </c>
      <c r="J43" s="364" t="n">
        <f aca="false">-J7*0.12</f>
        <v>-68490.08</v>
      </c>
      <c r="K43" s="364" t="n">
        <f aca="false">-K7*0.12</f>
        <v>-68183.36</v>
      </c>
      <c r="L43" s="364" t="n">
        <f aca="false">-L7*0.12</f>
        <v>-68183.36</v>
      </c>
      <c r="M43" s="364" t="n">
        <f aca="false">-M7*0.12</f>
        <v>-66637.52</v>
      </c>
      <c r="N43" s="364" t="n">
        <f aca="false">-N7*0.12</f>
        <v>-66637.52</v>
      </c>
      <c r="O43" s="364" t="n">
        <f aca="false">-O7*0.12</f>
        <v>-66637.52</v>
      </c>
      <c r="P43" s="364" t="n">
        <f aca="false">-P7*0.12</f>
        <v>-66637.52</v>
      </c>
      <c r="Q43" s="359" t="n">
        <f aca="false">SUM(E43:P43)</f>
        <v>-813229.08</v>
      </c>
      <c r="R43" s="365" t="n">
        <f aca="false">-R7*0.12</f>
        <v>-810126.1782672</v>
      </c>
      <c r="S43" s="362" t="n">
        <f aca="false">-S7*0.12</f>
        <v>-843434.638197888</v>
      </c>
      <c r="U43" s="366"/>
    </row>
    <row r="44" customFormat="false" ht="15" hidden="false" customHeight="false" outlineLevel="0" collapsed="false">
      <c r="B44" s="0" t="s">
        <v>405</v>
      </c>
      <c r="C44" s="362"/>
      <c r="D44" s="363"/>
      <c r="E44" s="364" t="n">
        <f aca="false">-E7*0.04</f>
        <v>-23977.6766666667</v>
      </c>
      <c r="F44" s="364" t="n">
        <f aca="false">-F7*0.04</f>
        <v>-22377.6766666667</v>
      </c>
      <c r="G44" s="364" t="n">
        <f aca="false">-G7*0.04</f>
        <v>-22377.6766666667</v>
      </c>
      <c r="H44" s="364" t="n">
        <f aca="false">-H7*0.04</f>
        <v>-22377.6766666667</v>
      </c>
      <c r="I44" s="364" t="n">
        <f aca="false">-I7*0.04</f>
        <v>-22830.0266666667</v>
      </c>
      <c r="J44" s="364" t="n">
        <f aca="false">-J7*0.04</f>
        <v>-22830.0266666667</v>
      </c>
      <c r="K44" s="364" t="n">
        <f aca="false">-K7*0.04</f>
        <v>-22727.7866666667</v>
      </c>
      <c r="L44" s="364" t="n">
        <f aca="false">-L7*0.04</f>
        <v>-22727.7866666667</v>
      </c>
      <c r="M44" s="364" t="n">
        <f aca="false">-M7*0.04</f>
        <v>-22212.5066666667</v>
      </c>
      <c r="N44" s="364" t="n">
        <f aca="false">-N7*0.04</f>
        <v>-22212.5066666667</v>
      </c>
      <c r="O44" s="364" t="n">
        <f aca="false">-O7*0.04</f>
        <v>-22212.5066666667</v>
      </c>
      <c r="P44" s="364" t="n">
        <f aca="false">-P7*0.04</f>
        <v>-22212.5066666667</v>
      </c>
      <c r="Q44" s="359" t="n">
        <f aca="false">SUM(E44:P44)</f>
        <v>-271076.36</v>
      </c>
      <c r="R44" s="365" t="n">
        <f aca="false">-R7*0.04</f>
        <v>-270042.0594224</v>
      </c>
      <c r="S44" s="362" t="n">
        <f aca="false">-S7*0.04</f>
        <v>-281144.879399296</v>
      </c>
      <c r="U44" s="366" t="s">
        <v>406</v>
      </c>
      <c r="V44" s="0" t="n">
        <v>922</v>
      </c>
    </row>
    <row r="45" customFormat="false" ht="15" hidden="false" customHeight="false" outlineLevel="0" collapsed="false">
      <c r="B45" s="0" t="s">
        <v>407</v>
      </c>
      <c r="C45" s="358"/>
      <c r="D45" s="367"/>
      <c r="Q45" s="359" t="n">
        <f aca="false">SUM(E45:P45)</f>
        <v>0</v>
      </c>
      <c r="R45" s="365"/>
      <c r="S45" s="362"/>
      <c r="U45" s="366" t="s">
        <v>408</v>
      </c>
      <c r="V45" s="0" t="n">
        <v>991</v>
      </c>
    </row>
    <row r="46" customFormat="false" ht="15" hidden="false" customHeight="false" outlineLevel="0" collapsed="false">
      <c r="B46" s="0" t="s">
        <v>409</v>
      </c>
      <c r="C46" s="362"/>
      <c r="D46" s="363"/>
      <c r="E46" s="364"/>
      <c r="F46" s="364"/>
      <c r="G46" s="364"/>
      <c r="H46" s="364"/>
      <c r="I46" s="364"/>
      <c r="J46" s="364"/>
      <c r="K46" s="364"/>
      <c r="L46" s="364"/>
      <c r="M46" s="364"/>
      <c r="N46" s="364"/>
      <c r="O46" s="364"/>
      <c r="P46" s="364"/>
      <c r="Q46" s="359" t="n">
        <f aca="false">SUM(E46:P46)</f>
        <v>0</v>
      </c>
      <c r="R46" s="365"/>
      <c r="S46" s="362"/>
      <c r="U46" s="366" t="s">
        <v>410</v>
      </c>
      <c r="V46" s="0" t="n">
        <v>984</v>
      </c>
    </row>
    <row r="47" customFormat="false" ht="15" hidden="false" customHeight="false" outlineLevel="0" collapsed="false">
      <c r="B47" s="0" t="s">
        <v>411</v>
      </c>
      <c r="C47" s="362"/>
      <c r="D47" s="363"/>
      <c r="E47" s="364"/>
      <c r="F47" s="364"/>
      <c r="G47" s="364"/>
      <c r="H47" s="364"/>
      <c r="I47" s="364"/>
      <c r="J47" s="364"/>
      <c r="K47" s="364"/>
      <c r="L47" s="364"/>
      <c r="M47" s="364"/>
      <c r="N47" s="364"/>
      <c r="O47" s="364"/>
      <c r="P47" s="364"/>
      <c r="Q47" s="359" t="n">
        <f aca="false">SUM(E47:P47)</f>
        <v>0</v>
      </c>
      <c r="R47" s="365"/>
      <c r="S47" s="362"/>
      <c r="U47" s="366" t="s">
        <v>412</v>
      </c>
      <c r="V47" s="0" t="n">
        <v>985</v>
      </c>
    </row>
    <row r="48" customFormat="false" ht="15" hidden="false" customHeight="false" outlineLevel="0" collapsed="false">
      <c r="B48" s="0" t="s">
        <v>413</v>
      </c>
      <c r="C48" s="362"/>
      <c r="D48" s="363"/>
      <c r="E48" s="364"/>
      <c r="F48" s="364"/>
      <c r="G48" s="364"/>
      <c r="H48" s="364"/>
      <c r="I48" s="364"/>
      <c r="J48" s="364"/>
      <c r="K48" s="364"/>
      <c r="L48" s="364"/>
      <c r="M48" s="364"/>
      <c r="N48" s="364"/>
      <c r="O48" s="364"/>
      <c r="P48" s="364"/>
      <c r="Q48" s="359" t="n">
        <f aca="false">SUM(E48:P48)</f>
        <v>0</v>
      </c>
      <c r="R48" s="365"/>
      <c r="S48" s="362"/>
      <c r="U48" s="366" t="s">
        <v>414</v>
      </c>
      <c r="V48" s="0" t="n">
        <v>921</v>
      </c>
    </row>
    <row r="49" customFormat="false" ht="15" hidden="false" customHeight="false" outlineLevel="0" collapsed="false">
      <c r="B49" s="0" t="s">
        <v>415</v>
      </c>
      <c r="C49" s="362"/>
      <c r="D49" s="363"/>
      <c r="E49" s="364"/>
      <c r="F49" s="364"/>
      <c r="G49" s="364"/>
      <c r="H49" s="364"/>
      <c r="I49" s="364"/>
      <c r="J49" s="364"/>
      <c r="K49" s="364"/>
      <c r="L49" s="364"/>
      <c r="M49" s="364"/>
      <c r="N49" s="364"/>
      <c r="O49" s="364"/>
      <c r="P49" s="364"/>
      <c r="Q49" s="359" t="n">
        <f aca="false">SUM(E49:P49)</f>
        <v>0</v>
      </c>
      <c r="R49" s="365"/>
      <c r="S49" s="362"/>
      <c r="U49" s="366" t="s">
        <v>416</v>
      </c>
      <c r="V49" s="0" t="n">
        <v>923</v>
      </c>
    </row>
    <row r="50" customFormat="false" ht="15" hidden="false" customHeight="false" outlineLevel="0" collapsed="false">
      <c r="B50" s="0" t="s">
        <v>417</v>
      </c>
      <c r="C50" s="358"/>
      <c r="D50" s="358"/>
      <c r="F50" s="364"/>
      <c r="P50" s="202"/>
      <c r="Q50" s="359" t="n">
        <f aca="false">SUM(E50:P50)</f>
        <v>0</v>
      </c>
      <c r="R50" s="365"/>
      <c r="S50" s="362"/>
      <c r="U50" s="366" t="s">
        <v>418</v>
      </c>
      <c r="V50" s="0" t="n">
        <v>992</v>
      </c>
    </row>
    <row r="51" customFormat="false" ht="15.75" hidden="false" customHeight="false" outlineLevel="0" collapsed="false">
      <c r="A51" s="58" t="s">
        <v>419</v>
      </c>
      <c r="C51" s="368" t="n">
        <f aca="false">SUM(C10:C50)</f>
        <v>-3138235</v>
      </c>
      <c r="D51" s="368" t="n">
        <f aca="false">SUM(D10:D50)</f>
        <v>-3138240</v>
      </c>
      <c r="E51" s="194" t="n">
        <f aca="false">SUM(E10:E50)</f>
        <v>-533503.305833333</v>
      </c>
      <c r="F51" s="194" t="n">
        <f aca="false">SUM(F10:F50)</f>
        <v>-497903.305833333</v>
      </c>
      <c r="G51" s="194" t="n">
        <f aca="false">SUM(G10:G50)</f>
        <v>-497903.305833333</v>
      </c>
      <c r="H51" s="194" t="n">
        <f aca="false">SUM(H10:H50)</f>
        <v>-497903.305833333</v>
      </c>
      <c r="I51" s="194" t="n">
        <f aca="false">SUM(I10:I50)</f>
        <v>-507968.093333333</v>
      </c>
      <c r="J51" s="194" t="n">
        <f aca="false">SUM(J10:J50)</f>
        <v>-507968.093333333</v>
      </c>
      <c r="K51" s="194" t="n">
        <f aca="false">SUM(K10:K50)</f>
        <v>-505693.253333333</v>
      </c>
      <c r="L51" s="194" t="n">
        <f aca="false">SUM(L10:L50)</f>
        <v>-505693.253333333</v>
      </c>
      <c r="M51" s="194" t="n">
        <f aca="false">SUM(M10:M50)</f>
        <v>-494228.273333333</v>
      </c>
      <c r="N51" s="194" t="n">
        <f aca="false">SUM(N10:N50)</f>
        <v>-494228.273333333</v>
      </c>
      <c r="O51" s="194" t="n">
        <f aca="false">SUM(O10:O50)</f>
        <v>-494228.273333333</v>
      </c>
      <c r="P51" s="194" t="n">
        <f aca="false">SUM(P10:P50)</f>
        <v>-494228.273333333</v>
      </c>
      <c r="Q51" s="369" t="n">
        <f aca="false">SUM(Q10:Q50)</f>
        <v>-6031449.01</v>
      </c>
      <c r="R51" s="369" t="n">
        <f aca="false">SUM(R10:R50)</f>
        <v>-6008435.8221484</v>
      </c>
      <c r="S51" s="368" t="n">
        <f aca="false">SUM(S10:S50)</f>
        <v>-6255473.56663434</v>
      </c>
    </row>
    <row r="52" customFormat="false" ht="15" hidden="false" customHeight="false" outlineLevel="0" collapsed="false">
      <c r="A52" s="370"/>
      <c r="B52" s="202"/>
      <c r="C52" s="202"/>
      <c r="D52" s="202"/>
      <c r="E52" s="202"/>
      <c r="F52" s="202"/>
      <c r="G52" s="202"/>
      <c r="H52" s="202"/>
      <c r="I52" s="202"/>
      <c r="J52" s="202"/>
      <c r="K52" s="202"/>
      <c r="L52" s="202"/>
      <c r="M52" s="202"/>
      <c r="N52" s="202"/>
      <c r="O52" s="202"/>
      <c r="P52" s="202"/>
      <c r="Q52" s="202"/>
      <c r="R52" s="202"/>
      <c r="S52" s="202"/>
      <c r="T52" s="202"/>
      <c r="U52" s="201"/>
    </row>
    <row r="53" customFormat="false" ht="16.5" hidden="false" customHeight="false" outlineLevel="0" collapsed="false">
      <c r="A53" s="371" t="s">
        <v>420</v>
      </c>
      <c r="C53" s="372" t="n">
        <f aca="false">ROUND(+C7+C51,0)</f>
        <v>109</v>
      </c>
      <c r="D53" s="372" t="n">
        <f aca="false">ROUND(+D7+D51,0)</f>
        <v>1142585</v>
      </c>
      <c r="E53" s="373" t="n">
        <f aca="false">ROUND(+E7+E51,0)</f>
        <v>65939</v>
      </c>
      <c r="F53" s="373" t="n">
        <f aca="false">ROUND(+F7+F51,0)</f>
        <v>61539</v>
      </c>
      <c r="G53" s="373" t="n">
        <f aca="false">ROUND(+G7+G51,0)</f>
        <v>61539</v>
      </c>
      <c r="H53" s="373" t="n">
        <f aca="false">ROUND(+H7+H51,0)</f>
        <v>61539</v>
      </c>
      <c r="I53" s="373" t="n">
        <f aca="false">ROUND(+I7+I51,0)</f>
        <v>62783</v>
      </c>
      <c r="J53" s="373" t="n">
        <f aca="false">ROUND(+J7+J51,0)</f>
        <v>62783</v>
      </c>
      <c r="K53" s="373" t="n">
        <f aca="false">ROUND(+K7+K51,0)</f>
        <v>62501</v>
      </c>
      <c r="L53" s="373" t="n">
        <f aca="false">ROUND(+L7+L51,0)</f>
        <v>62501</v>
      </c>
      <c r="M53" s="373" t="n">
        <f aca="false">ROUND(+M7+M51,0)</f>
        <v>61084</v>
      </c>
      <c r="N53" s="373" t="n">
        <f aca="false">ROUND(+N7+N51,0)</f>
        <v>61084</v>
      </c>
      <c r="O53" s="373" t="n">
        <f aca="false">ROUND(+O7+O51,0)</f>
        <v>61084</v>
      </c>
      <c r="P53" s="373" t="n">
        <f aca="false">ROUND(+P7+P51,0)</f>
        <v>61084</v>
      </c>
      <c r="Q53" s="374" t="n">
        <f aca="false">ROUND(+Q7+Q51,0)</f>
        <v>745460</v>
      </c>
      <c r="R53" s="374" t="n">
        <f aca="false">ROUND(+R7+R51,0)</f>
        <v>742616</v>
      </c>
      <c r="S53" s="372" t="n">
        <f aca="false">ROUND(+S7+S51,0)</f>
        <v>773148</v>
      </c>
    </row>
    <row r="54" customFormat="false" ht="15.75" hidden="false" customHeight="false" outlineLevel="0" collapsed="false">
      <c r="A54" s="375"/>
    </row>
    <row r="55" customFormat="false" ht="15.75" hidden="false" customHeight="false" outlineLevel="0" collapsed="false">
      <c r="A55" s="180" t="s">
        <v>421</v>
      </c>
    </row>
    <row r="57" customFormat="false" ht="15" hidden="false" customHeight="false" outlineLevel="0" collapsed="false">
      <c r="B57" s="376" t="s">
        <v>422</v>
      </c>
    </row>
    <row r="62" customFormat="false" ht="15.75" hidden="false" customHeight="false" outlineLevel="0" collapsed="false">
      <c r="A62" s="26" t="s">
        <v>423</v>
      </c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23"/>
    </row>
  </sheetData>
  <printOptions headings="false" gridLines="false" gridLinesSet="true" horizontalCentered="true" verticalCentered="false"/>
  <pageMargins left="0.25" right="0.25" top="0.5" bottom="0.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&amp;R&amp;8&amp;F&amp;A
&amp;D&amp;T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7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1" topLeftCell="BM2" activePane="bottomLeft" state="frozen"/>
      <selection pane="topLeft" activeCell="A1" activeCellId="0" sqref="A1"/>
      <selection pane="bottomLeft" activeCell="A1" activeCellId="0" sqref="A1:A16384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377" width="6.99"/>
    <col collapsed="false" customWidth="true" hidden="false" outlineLevel="0" max="2" min="2" style="346" width="12.55"/>
    <col collapsed="false" customWidth="true" hidden="false" outlineLevel="0" max="3" min="3" style="230" width="11.44"/>
    <col collapsed="false" customWidth="false" hidden="false" outlineLevel="0" max="16" min="4" style="230" width="8.88"/>
  </cols>
  <sheetData>
    <row r="1" customFormat="false" ht="15" hidden="false" customHeight="false" outlineLevel="0" collapsed="false">
      <c r="A1" s="378" t="s">
        <v>365</v>
      </c>
      <c r="B1" s="379" t="s">
        <v>424</v>
      </c>
      <c r="C1" s="380" t="s">
        <v>425</v>
      </c>
      <c r="D1" s="380" t="s">
        <v>426</v>
      </c>
      <c r="E1" s="380" t="n">
        <v>1</v>
      </c>
      <c r="F1" s="380" t="n">
        <v>2</v>
      </c>
      <c r="G1" s="380" t="n">
        <v>3</v>
      </c>
      <c r="H1" s="380" t="n">
        <v>4</v>
      </c>
      <c r="I1" s="380" t="n">
        <v>5</v>
      </c>
      <c r="J1" s="380" t="n">
        <v>6</v>
      </c>
      <c r="K1" s="380" t="n">
        <v>7</v>
      </c>
      <c r="L1" s="380" t="n">
        <v>8</v>
      </c>
      <c r="M1" s="380" t="n">
        <v>9</v>
      </c>
      <c r="N1" s="380" t="n">
        <v>10</v>
      </c>
      <c r="O1" s="380" t="n">
        <v>11</v>
      </c>
      <c r="P1" s="380" t="n">
        <v>12</v>
      </c>
    </row>
    <row r="2" customFormat="false" ht="15" hidden="false" customHeight="false" outlineLevel="0" collapsed="false">
      <c r="A2" s="377" t="n">
        <f aca="false">+Intro!$C$4</f>
        <v>11</v>
      </c>
      <c r="B2" s="346" t="n">
        <f aca="false">+Intro!$F$4</f>
        <v>100038</v>
      </c>
      <c r="C2" s="230" t="n">
        <f aca="false">+Detail!B35</f>
        <v>52000500</v>
      </c>
      <c r="D2" s="230" t="n">
        <f aca="false">+Detail!$R$8</f>
        <v>2000</v>
      </c>
      <c r="E2" s="230" t="n">
        <f aca="false">+Detail!F35</f>
        <v>370497.25</v>
      </c>
      <c r="F2" s="230" t="n">
        <f aca="false">+Detail!G35</f>
        <v>370497.25</v>
      </c>
      <c r="G2" s="230" t="n">
        <f aca="false">+Detail!H35</f>
        <v>370497.25</v>
      </c>
      <c r="H2" s="230" t="n">
        <f aca="false">+Detail!I35</f>
        <v>370497.25</v>
      </c>
      <c r="I2" s="230" t="n">
        <f aca="false">+Detail!J35</f>
        <v>385185</v>
      </c>
      <c r="J2" s="230" t="n">
        <f aca="false">+Detail!K35</f>
        <v>385185</v>
      </c>
      <c r="K2" s="230" t="n">
        <f aca="false">+Detail!L35</f>
        <v>385185</v>
      </c>
      <c r="L2" s="230" t="n">
        <f aca="false">+Detail!M35</f>
        <v>385185</v>
      </c>
      <c r="M2" s="230" t="n">
        <f aca="false">+Detail!N35</f>
        <v>385185</v>
      </c>
      <c r="N2" s="230" t="n">
        <f aca="false">+Detail!O35</f>
        <v>385185</v>
      </c>
      <c r="O2" s="230" t="n">
        <f aca="false">+Detail!P35</f>
        <v>385185</v>
      </c>
      <c r="P2" s="230" t="n">
        <f aca="false">+Detail!Q35</f>
        <v>385185</v>
      </c>
    </row>
    <row r="3" customFormat="false" ht="15" hidden="false" customHeight="false" outlineLevel="0" collapsed="false">
      <c r="A3" s="377" t="n">
        <f aca="false">+Intro!$C$4</f>
        <v>11</v>
      </c>
      <c r="B3" s="346" t="n">
        <f aca="false">+Intro!$F$4</f>
        <v>100038</v>
      </c>
      <c r="C3" s="230" t="n">
        <f aca="false">+Detail!B39</f>
        <v>59003000</v>
      </c>
      <c r="D3" s="230" t="n">
        <f aca="false">+Detail!$R$8</f>
        <v>2000</v>
      </c>
      <c r="E3" s="230" t="n">
        <f aca="false">+Detail!F39</f>
        <v>71095</v>
      </c>
      <c r="F3" s="230" t="n">
        <f aca="false">+Detail!G39</f>
        <v>31095</v>
      </c>
      <c r="G3" s="230" t="n">
        <f aca="false">+Detail!H39</f>
        <v>31095</v>
      </c>
      <c r="H3" s="230" t="n">
        <f aca="false">+Detail!I39</f>
        <v>31095</v>
      </c>
      <c r="I3" s="230" t="n">
        <f aca="false">+Detail!J39</f>
        <v>26343</v>
      </c>
      <c r="J3" s="230" t="n">
        <f aca="false">+Detail!K39</f>
        <v>26343</v>
      </c>
      <c r="K3" s="230" t="n">
        <f aca="false">+Detail!L39</f>
        <v>23787</v>
      </c>
      <c r="L3" s="230" t="n">
        <f aca="false">+Detail!M39</f>
        <v>23787</v>
      </c>
      <c r="M3" s="230" t="n">
        <f aca="false">+Detail!N39</f>
        <v>10905</v>
      </c>
      <c r="N3" s="230" t="n">
        <f aca="false">+Detail!O39</f>
        <v>10905</v>
      </c>
      <c r="O3" s="230" t="n">
        <f aca="false">+Detail!P39</f>
        <v>10905</v>
      </c>
      <c r="P3" s="230" t="n">
        <f aca="false">+Detail!Q39</f>
        <v>10905</v>
      </c>
    </row>
    <row r="4" customFormat="false" ht="15" hidden="false" customHeight="false" outlineLevel="0" collapsed="false">
      <c r="A4" s="377" t="n">
        <f aca="false">+Intro!$C$4</f>
        <v>11</v>
      </c>
      <c r="B4" s="346" t="n">
        <f aca="false">+Intro!$F$4</f>
        <v>100038</v>
      </c>
      <c r="C4" s="230" t="n">
        <f aca="false">+Detail!B43</f>
        <v>52001000</v>
      </c>
      <c r="D4" s="230" t="n">
        <f aca="false">+Detail!$R$8</f>
        <v>2000</v>
      </c>
      <c r="E4" s="230" t="n">
        <f aca="false">+Detail!F43</f>
        <v>45104</v>
      </c>
      <c r="F4" s="230" t="n">
        <f aca="false">+Detail!G43</f>
        <v>45104</v>
      </c>
      <c r="G4" s="230" t="n">
        <f aca="false">+Detail!H43</f>
        <v>45104</v>
      </c>
      <c r="H4" s="230" t="n">
        <f aca="false">+Detail!I43</f>
        <v>45104</v>
      </c>
      <c r="I4" s="230" t="n">
        <f aca="false">+Detail!J43</f>
        <v>46477</v>
      </c>
      <c r="J4" s="230" t="n">
        <f aca="false">+Detail!K43</f>
        <v>46477</v>
      </c>
      <c r="K4" s="230" t="n">
        <f aca="false">+Detail!L43</f>
        <v>46477</v>
      </c>
      <c r="L4" s="230" t="n">
        <f aca="false">+Detail!M43</f>
        <v>46477</v>
      </c>
      <c r="M4" s="230" t="n">
        <f aca="false">+Detail!N43</f>
        <v>46477</v>
      </c>
      <c r="N4" s="230" t="n">
        <f aca="false">+Detail!O43</f>
        <v>46477</v>
      </c>
      <c r="O4" s="230" t="n">
        <f aca="false">+Detail!P43</f>
        <v>46477</v>
      </c>
      <c r="P4" s="230" t="n">
        <f aca="false">+Detail!Q43</f>
        <v>46477</v>
      </c>
    </row>
    <row r="5" customFormat="false" ht="15" hidden="false" customHeight="false" outlineLevel="0" collapsed="false">
      <c r="A5" s="377" t="n">
        <f aca="false">+Intro!$C$4</f>
        <v>11</v>
      </c>
      <c r="B5" s="346" t="n">
        <f aca="false">+Intro!$F$4</f>
        <v>100038</v>
      </c>
      <c r="C5" s="230" t="n">
        <f aca="false">+Detail!B47</f>
        <v>52001500</v>
      </c>
      <c r="D5" s="230" t="n">
        <f aca="false">+Detail!$R$8</f>
        <v>2000</v>
      </c>
      <c r="E5" s="230" t="n">
        <f aca="false">+Detail!F50</f>
        <v>166.666666666667</v>
      </c>
      <c r="F5" s="230" t="n">
        <f aca="false">+Detail!G50</f>
        <v>166.666666666667</v>
      </c>
      <c r="G5" s="230" t="n">
        <f aca="false">+Detail!H50</f>
        <v>166.666666666667</v>
      </c>
      <c r="H5" s="230" t="n">
        <f aca="false">+Detail!I50</f>
        <v>166.666666666667</v>
      </c>
      <c r="I5" s="230" t="n">
        <f aca="false">+Detail!J50</f>
        <v>166.666666666667</v>
      </c>
      <c r="J5" s="230" t="n">
        <f aca="false">+Detail!K50</f>
        <v>166.666666666667</v>
      </c>
      <c r="K5" s="230" t="n">
        <f aca="false">+Detail!L50</f>
        <v>166.666666666667</v>
      </c>
      <c r="L5" s="230" t="n">
        <f aca="false">+Detail!M50</f>
        <v>166.666666666667</v>
      </c>
      <c r="M5" s="230" t="n">
        <f aca="false">+Detail!N50</f>
        <v>166.666666666667</v>
      </c>
      <c r="N5" s="230" t="n">
        <f aca="false">+Detail!O50</f>
        <v>166.666666666667</v>
      </c>
      <c r="O5" s="230" t="n">
        <f aca="false">+Detail!P50</f>
        <v>166.666666666667</v>
      </c>
      <c r="P5" s="230" t="n">
        <f aca="false">+Detail!Q50</f>
        <v>166.666666666667</v>
      </c>
    </row>
    <row r="6" customFormat="false" ht="15" hidden="false" customHeight="false" outlineLevel="0" collapsed="false">
      <c r="A6" s="377" t="n">
        <f aca="false">+Intro!$C$4</f>
        <v>11</v>
      </c>
      <c r="B6" s="346" t="n">
        <f aca="false">+Intro!$F$4</f>
        <v>100038</v>
      </c>
      <c r="C6" s="230" t="n">
        <f aca="false">+Detail!B51</f>
        <v>52002000</v>
      </c>
      <c r="D6" s="230" t="n">
        <f aca="false">+Detail!$R$8</f>
        <v>2000</v>
      </c>
      <c r="E6" s="230" t="n">
        <f aca="false">+Detail!F54</f>
        <v>1250</v>
      </c>
      <c r="F6" s="230" t="n">
        <f aca="false">+Detail!G54</f>
        <v>1250</v>
      </c>
      <c r="G6" s="230" t="n">
        <f aca="false">+Detail!H54</f>
        <v>1250</v>
      </c>
      <c r="H6" s="230" t="n">
        <f aca="false">+Detail!I54</f>
        <v>1250</v>
      </c>
      <c r="I6" s="230" t="n">
        <f aca="false">+Detail!J54</f>
        <v>1250</v>
      </c>
      <c r="J6" s="230" t="n">
        <f aca="false">+Detail!K54</f>
        <v>1250</v>
      </c>
      <c r="K6" s="230" t="n">
        <f aca="false">+Detail!L54</f>
        <v>1250</v>
      </c>
      <c r="L6" s="230" t="n">
        <f aca="false">+Detail!M54</f>
        <v>1250</v>
      </c>
      <c r="M6" s="230" t="n">
        <f aca="false">+Detail!N54</f>
        <v>1250</v>
      </c>
      <c r="N6" s="230" t="n">
        <f aca="false">+Detail!O54</f>
        <v>1250</v>
      </c>
      <c r="O6" s="230" t="n">
        <f aca="false">+Detail!P54</f>
        <v>1250</v>
      </c>
      <c r="P6" s="230" t="n">
        <f aca="false">+Detail!Q54</f>
        <v>1250</v>
      </c>
    </row>
    <row r="7" customFormat="false" ht="15" hidden="false" customHeight="false" outlineLevel="0" collapsed="false">
      <c r="A7" s="377" t="n">
        <f aca="false">+Intro!$C$4</f>
        <v>11</v>
      </c>
      <c r="B7" s="346" t="n">
        <f aca="false">+Intro!$F$4</f>
        <v>100038</v>
      </c>
      <c r="C7" s="230" t="n">
        <f aca="false">+Detail!B55</f>
        <v>52002500</v>
      </c>
      <c r="D7" s="230" t="n">
        <f aca="false">+Detail!$R$8</f>
        <v>2000</v>
      </c>
      <c r="E7" s="230" t="n">
        <f aca="false">+Detail!F58</f>
        <v>0</v>
      </c>
      <c r="F7" s="230" t="n">
        <f aca="false">+Detail!G58</f>
        <v>0</v>
      </c>
      <c r="G7" s="230" t="n">
        <f aca="false">+Detail!H58</f>
        <v>0</v>
      </c>
      <c r="H7" s="230" t="n">
        <f aca="false">+Detail!I58</f>
        <v>0</v>
      </c>
      <c r="I7" s="230" t="n">
        <f aca="false">+Detail!J58</f>
        <v>0</v>
      </c>
      <c r="J7" s="230" t="n">
        <f aca="false">+Detail!K58</f>
        <v>0</v>
      </c>
      <c r="K7" s="230" t="n">
        <f aca="false">+Detail!L58</f>
        <v>0</v>
      </c>
      <c r="L7" s="230" t="n">
        <f aca="false">+Detail!M58</f>
        <v>0</v>
      </c>
      <c r="M7" s="230" t="n">
        <f aca="false">+Detail!N58</f>
        <v>0</v>
      </c>
      <c r="N7" s="230" t="n">
        <f aca="false">+Detail!O58</f>
        <v>0</v>
      </c>
      <c r="O7" s="230" t="n">
        <f aca="false">+Detail!P58</f>
        <v>0</v>
      </c>
      <c r="P7" s="230" t="n">
        <f aca="false">+Detail!Q58</f>
        <v>0</v>
      </c>
    </row>
    <row r="8" customFormat="false" ht="15" hidden="false" customHeight="false" outlineLevel="0" collapsed="false">
      <c r="A8" s="377" t="n">
        <f aca="false">+Intro!$C$4</f>
        <v>11</v>
      </c>
      <c r="B8" s="346" t="n">
        <f aca="false">+Intro!$F$4</f>
        <v>100038</v>
      </c>
      <c r="C8" s="230" t="n">
        <f aca="false">+Detail!B59</f>
        <v>52003000</v>
      </c>
      <c r="D8" s="230" t="n">
        <f aca="false">+Detail!$R$8</f>
        <v>2000</v>
      </c>
      <c r="E8" s="230" t="n">
        <f aca="false">+Detail!F62</f>
        <v>3862.5</v>
      </c>
      <c r="F8" s="230" t="n">
        <f aca="false">+Detail!G62</f>
        <v>3862.5</v>
      </c>
      <c r="G8" s="230" t="n">
        <f aca="false">+Detail!H62</f>
        <v>3862.5</v>
      </c>
      <c r="H8" s="230" t="n">
        <f aca="false">+Detail!I62</f>
        <v>3862.5</v>
      </c>
      <c r="I8" s="230" t="n">
        <f aca="false">+Detail!J62</f>
        <v>3862.5</v>
      </c>
      <c r="J8" s="230" t="n">
        <f aca="false">+Detail!K62</f>
        <v>3862.5</v>
      </c>
      <c r="K8" s="230" t="n">
        <f aca="false">+Detail!L62</f>
        <v>3862.5</v>
      </c>
      <c r="L8" s="230" t="n">
        <f aca="false">+Detail!M62</f>
        <v>3862.5</v>
      </c>
      <c r="M8" s="230" t="n">
        <f aca="false">+Detail!N62</f>
        <v>3862.5</v>
      </c>
      <c r="N8" s="230" t="n">
        <f aca="false">+Detail!O62</f>
        <v>3862.5</v>
      </c>
      <c r="O8" s="230" t="n">
        <f aca="false">+Detail!P62</f>
        <v>3862.5</v>
      </c>
      <c r="P8" s="230" t="n">
        <f aca="false">+Detail!Q62</f>
        <v>3862.5</v>
      </c>
    </row>
    <row r="9" customFormat="false" ht="15" hidden="false" customHeight="false" outlineLevel="0" collapsed="false">
      <c r="A9" s="377" t="n">
        <f aca="false">+Intro!$C$4</f>
        <v>11</v>
      </c>
      <c r="B9" s="346" t="n">
        <f aca="false">+Intro!$F$4</f>
        <v>100038</v>
      </c>
      <c r="C9" s="230" t="n">
        <f aca="false">+Detail!B63</f>
        <v>52003500</v>
      </c>
      <c r="D9" s="230" t="n">
        <f aca="false">+Detail!$R$8</f>
        <v>2000</v>
      </c>
      <c r="E9" s="230" t="n">
        <f aca="false">+Detail!F66</f>
        <v>2500</v>
      </c>
      <c r="F9" s="230" t="n">
        <f aca="false">+Detail!G66</f>
        <v>2500</v>
      </c>
      <c r="G9" s="230" t="n">
        <f aca="false">+Detail!H66</f>
        <v>2500</v>
      </c>
      <c r="H9" s="230" t="n">
        <f aca="false">+Detail!I66</f>
        <v>2500</v>
      </c>
      <c r="I9" s="230" t="n">
        <f aca="false">+Detail!J66</f>
        <v>2500</v>
      </c>
      <c r="J9" s="230" t="n">
        <f aca="false">+Detail!K66</f>
        <v>2500</v>
      </c>
      <c r="K9" s="230" t="n">
        <f aca="false">+Detail!L66</f>
        <v>2500</v>
      </c>
      <c r="L9" s="230" t="n">
        <f aca="false">+Detail!M66</f>
        <v>2500</v>
      </c>
      <c r="M9" s="230" t="n">
        <f aca="false">+Detail!N66</f>
        <v>2500</v>
      </c>
      <c r="N9" s="230" t="n">
        <f aca="false">+Detail!O66</f>
        <v>2500</v>
      </c>
      <c r="O9" s="230" t="n">
        <f aca="false">+Detail!P66</f>
        <v>2500</v>
      </c>
      <c r="P9" s="230" t="n">
        <f aca="false">+Detail!Q66</f>
        <v>2500</v>
      </c>
    </row>
    <row r="10" customFormat="false" ht="15" hidden="false" customHeight="false" outlineLevel="0" collapsed="false">
      <c r="A10" s="377" t="n">
        <f aca="false">+Intro!$C$4</f>
        <v>11</v>
      </c>
      <c r="B10" s="346" t="n">
        <f aca="false">+Intro!$F$4</f>
        <v>100038</v>
      </c>
      <c r="C10" s="230" t="n">
        <f aca="false">+Detail!B67</f>
        <v>52004000</v>
      </c>
      <c r="D10" s="230" t="n">
        <f aca="false">+Detail!$R$8</f>
        <v>2000</v>
      </c>
      <c r="E10" s="230" t="n">
        <f aca="false">+Detail!F70</f>
        <v>85.5</v>
      </c>
      <c r="F10" s="230" t="n">
        <f aca="false">+Detail!G70</f>
        <v>85.5</v>
      </c>
      <c r="G10" s="230" t="n">
        <f aca="false">+Detail!H70</f>
        <v>85.5</v>
      </c>
      <c r="H10" s="230" t="n">
        <f aca="false">+Detail!I70</f>
        <v>85.5</v>
      </c>
      <c r="I10" s="230" t="n">
        <f aca="false">+Detail!J70</f>
        <v>85.5</v>
      </c>
      <c r="J10" s="230" t="n">
        <f aca="false">+Detail!K70</f>
        <v>85.5</v>
      </c>
      <c r="K10" s="230" t="n">
        <f aca="false">+Detail!L70</f>
        <v>85.5</v>
      </c>
      <c r="L10" s="230" t="n">
        <f aca="false">+Detail!M70</f>
        <v>85.5</v>
      </c>
      <c r="M10" s="230" t="n">
        <f aca="false">+Detail!N70</f>
        <v>85.5</v>
      </c>
      <c r="N10" s="230" t="n">
        <f aca="false">+Detail!O70</f>
        <v>85.5</v>
      </c>
      <c r="O10" s="230" t="n">
        <f aca="false">+Detail!P70</f>
        <v>85.5</v>
      </c>
      <c r="P10" s="230" t="n">
        <f aca="false">+Detail!Q70</f>
        <v>85.5</v>
      </c>
    </row>
    <row r="11" customFormat="false" ht="15" hidden="false" customHeight="false" outlineLevel="0" collapsed="false">
      <c r="A11" s="377" t="n">
        <f aca="false">+Intro!$C$4</f>
        <v>11</v>
      </c>
      <c r="B11" s="346" t="n">
        <f aca="false">+Intro!$F$4</f>
        <v>100038</v>
      </c>
      <c r="C11" s="230" t="n">
        <f aca="false">+Detail!B71</f>
        <v>52004500</v>
      </c>
      <c r="D11" s="230" t="n">
        <f aca="false">+Detail!$R$8</f>
        <v>2000</v>
      </c>
      <c r="E11" s="230" t="n">
        <f aca="false">+Detail!F74</f>
        <v>13333.3333333333</v>
      </c>
      <c r="F11" s="230" t="n">
        <f aca="false">+Detail!G74</f>
        <v>13333.3333333333</v>
      </c>
      <c r="G11" s="230" t="n">
        <f aca="false">+Detail!H74</f>
        <v>13333.3333333333</v>
      </c>
      <c r="H11" s="230" t="n">
        <f aca="false">+Detail!I74</f>
        <v>13333.3333333333</v>
      </c>
      <c r="I11" s="230" t="n">
        <f aca="false">+Detail!J74</f>
        <v>13333.3333333333</v>
      </c>
      <c r="J11" s="230" t="n">
        <f aca="false">+Detail!K74</f>
        <v>13333.3333333333</v>
      </c>
      <c r="K11" s="230" t="n">
        <f aca="false">+Detail!L74</f>
        <v>13333.3333333333</v>
      </c>
      <c r="L11" s="230" t="n">
        <f aca="false">+Detail!M74</f>
        <v>13333.3333333333</v>
      </c>
      <c r="M11" s="230" t="n">
        <f aca="false">+Detail!N74</f>
        <v>13333.3333333333</v>
      </c>
      <c r="N11" s="230" t="n">
        <f aca="false">+Detail!O74</f>
        <v>13333.3333333333</v>
      </c>
      <c r="O11" s="230" t="n">
        <f aca="false">+Detail!P74</f>
        <v>13333.3333333333</v>
      </c>
      <c r="P11" s="230" t="n">
        <f aca="false">+Detail!Q74</f>
        <v>13333.3333333333</v>
      </c>
    </row>
    <row r="12" customFormat="false" ht="15" hidden="false" customHeight="false" outlineLevel="0" collapsed="false">
      <c r="A12" s="377" t="n">
        <f aca="false">+Intro!$C$4</f>
        <v>11</v>
      </c>
      <c r="B12" s="346" t="n">
        <f aca="false">+Intro!$F$4</f>
        <v>100038</v>
      </c>
      <c r="C12" s="230" t="n">
        <f aca="false">+Detail!B79</f>
        <v>52500500</v>
      </c>
      <c r="D12" s="230" t="n">
        <f aca="false">+Detail!$R$8</f>
        <v>2000</v>
      </c>
      <c r="E12" s="230" t="n">
        <f aca="false">+Detail!F82</f>
        <v>3004.5</v>
      </c>
      <c r="F12" s="230" t="n">
        <f aca="false">+Detail!G82</f>
        <v>3004.5</v>
      </c>
      <c r="G12" s="230" t="n">
        <f aca="false">+Detail!H82</f>
        <v>3004.5</v>
      </c>
      <c r="H12" s="230" t="n">
        <f aca="false">+Detail!I82</f>
        <v>3004.5</v>
      </c>
      <c r="I12" s="230" t="n">
        <f aca="false">+Detail!J82</f>
        <v>3004.5</v>
      </c>
      <c r="J12" s="230" t="n">
        <f aca="false">+Detail!K82</f>
        <v>3004.5</v>
      </c>
      <c r="K12" s="230" t="n">
        <f aca="false">+Detail!L82</f>
        <v>3004.5</v>
      </c>
      <c r="L12" s="230" t="n">
        <f aca="false">+Detail!M82</f>
        <v>3004.5</v>
      </c>
      <c r="M12" s="230" t="n">
        <f aca="false">+Detail!N82</f>
        <v>3004.5</v>
      </c>
      <c r="N12" s="230" t="n">
        <f aca="false">+Detail!O82</f>
        <v>3004.5</v>
      </c>
      <c r="O12" s="230" t="n">
        <f aca="false">+Detail!P82</f>
        <v>3004.5</v>
      </c>
      <c r="P12" s="230" t="n">
        <f aca="false">+Detail!Q82</f>
        <v>3004.5</v>
      </c>
    </row>
    <row r="13" customFormat="false" ht="15" hidden="false" customHeight="false" outlineLevel="0" collapsed="false">
      <c r="A13" s="377" t="n">
        <f aca="false">+Intro!$C$4</f>
        <v>11</v>
      </c>
      <c r="B13" s="346" t="n">
        <f aca="false">+Intro!$F$4</f>
        <v>100038</v>
      </c>
      <c r="C13" s="230" t="n">
        <f aca="false">+Detail!B83</f>
        <v>52501000</v>
      </c>
      <c r="D13" s="230" t="n">
        <f aca="false">+Detail!$R$8</f>
        <v>2000</v>
      </c>
      <c r="E13" s="230" t="n">
        <f aca="false">+Detail!F86</f>
        <v>0</v>
      </c>
      <c r="F13" s="230" t="n">
        <f aca="false">+Detail!G86</f>
        <v>0</v>
      </c>
      <c r="G13" s="230" t="n">
        <f aca="false">+Detail!H86</f>
        <v>0</v>
      </c>
      <c r="H13" s="230" t="n">
        <f aca="false">+Detail!I86</f>
        <v>0</v>
      </c>
      <c r="I13" s="230" t="n">
        <f aca="false">+Detail!J86</f>
        <v>0</v>
      </c>
      <c r="J13" s="230" t="n">
        <f aca="false">+Detail!K86</f>
        <v>0</v>
      </c>
      <c r="K13" s="230" t="n">
        <f aca="false">+Detail!L86</f>
        <v>0</v>
      </c>
      <c r="L13" s="230" t="n">
        <f aca="false">+Detail!M86</f>
        <v>0</v>
      </c>
      <c r="M13" s="230" t="n">
        <f aca="false">+Detail!N86</f>
        <v>0</v>
      </c>
      <c r="N13" s="230" t="n">
        <f aca="false">+Detail!O86</f>
        <v>0</v>
      </c>
      <c r="O13" s="230" t="n">
        <f aca="false">+Detail!P86</f>
        <v>0</v>
      </c>
      <c r="P13" s="230" t="n">
        <f aca="false">+Detail!Q86</f>
        <v>0</v>
      </c>
    </row>
    <row r="14" customFormat="false" ht="15" hidden="false" customHeight="false" outlineLevel="0" collapsed="false">
      <c r="A14" s="377" t="n">
        <f aca="false">+Intro!$C$4</f>
        <v>11</v>
      </c>
      <c r="B14" s="346" t="n">
        <f aca="false">+Intro!$F$4</f>
        <v>100038</v>
      </c>
      <c r="C14" s="230" t="n">
        <f aca="false">+Detail!B87</f>
        <v>52501500</v>
      </c>
      <c r="D14" s="230" t="n">
        <f aca="false">+Detail!$R$8</f>
        <v>2000</v>
      </c>
      <c r="E14" s="230" t="n">
        <f aca="false">+Detail!F90</f>
        <v>0</v>
      </c>
      <c r="F14" s="230" t="n">
        <f aca="false">+Detail!G90</f>
        <v>0</v>
      </c>
      <c r="G14" s="230" t="n">
        <f aca="false">+Detail!H90</f>
        <v>0</v>
      </c>
      <c r="H14" s="230" t="n">
        <f aca="false">+Detail!I90</f>
        <v>0</v>
      </c>
      <c r="I14" s="230" t="n">
        <f aca="false">+Detail!J90</f>
        <v>0</v>
      </c>
      <c r="J14" s="230" t="n">
        <f aca="false">+Detail!K90</f>
        <v>0</v>
      </c>
      <c r="K14" s="230" t="n">
        <f aca="false">+Detail!L90</f>
        <v>0</v>
      </c>
      <c r="L14" s="230" t="n">
        <f aca="false">+Detail!M90</f>
        <v>0</v>
      </c>
      <c r="M14" s="230" t="n">
        <f aca="false">+Detail!N90</f>
        <v>0</v>
      </c>
      <c r="N14" s="230" t="n">
        <f aca="false">+Detail!O90</f>
        <v>0</v>
      </c>
      <c r="O14" s="230" t="n">
        <f aca="false">+Detail!P90</f>
        <v>0</v>
      </c>
      <c r="P14" s="230" t="n">
        <f aca="false">+Detail!Q90</f>
        <v>0</v>
      </c>
    </row>
    <row r="15" customFormat="false" ht="15" hidden="false" customHeight="false" outlineLevel="0" collapsed="false">
      <c r="A15" s="377" t="n">
        <f aca="false">+Intro!$C$4</f>
        <v>11</v>
      </c>
      <c r="B15" s="346" t="n">
        <f aca="false">+Intro!$F$4</f>
        <v>100038</v>
      </c>
      <c r="C15" s="230" t="n">
        <f aca="false">+Detail!B91</f>
        <v>52503500</v>
      </c>
      <c r="D15" s="230" t="n">
        <f aca="false">+Detail!$R$8</f>
        <v>2000</v>
      </c>
      <c r="E15" s="230" t="n">
        <f aca="false">+Detail!F94</f>
        <v>333.333333333333</v>
      </c>
      <c r="F15" s="230" t="n">
        <f aca="false">+Detail!G94</f>
        <v>333.333333333333</v>
      </c>
      <c r="G15" s="230" t="n">
        <f aca="false">+Detail!H94</f>
        <v>333.333333333333</v>
      </c>
      <c r="H15" s="230" t="n">
        <f aca="false">+Detail!I94</f>
        <v>333.333333333333</v>
      </c>
      <c r="I15" s="230" t="n">
        <f aca="false">+Detail!J94</f>
        <v>333.333333333333</v>
      </c>
      <c r="J15" s="230" t="n">
        <f aca="false">+Detail!K94</f>
        <v>333.333333333333</v>
      </c>
      <c r="K15" s="230" t="n">
        <f aca="false">+Detail!L94</f>
        <v>333.333333333333</v>
      </c>
      <c r="L15" s="230" t="n">
        <f aca="false">+Detail!M94</f>
        <v>333.333333333333</v>
      </c>
      <c r="M15" s="230" t="n">
        <f aca="false">+Detail!N94</f>
        <v>333.333333333333</v>
      </c>
      <c r="N15" s="230" t="n">
        <f aca="false">+Detail!O94</f>
        <v>333.333333333333</v>
      </c>
      <c r="O15" s="230" t="n">
        <f aca="false">+Detail!P94</f>
        <v>333.333333333333</v>
      </c>
      <c r="P15" s="230" t="n">
        <f aca="false">+Detail!Q94</f>
        <v>333.333333333333</v>
      </c>
    </row>
    <row r="16" customFormat="false" ht="15" hidden="false" customHeight="false" outlineLevel="0" collapsed="false">
      <c r="A16" s="377" t="n">
        <f aca="false">+Intro!$C$4</f>
        <v>11</v>
      </c>
      <c r="B16" s="346" t="n">
        <f aca="false">+Intro!$F$4</f>
        <v>100038</v>
      </c>
      <c r="C16" s="230" t="n">
        <f aca="false">+Detail!B95</f>
        <v>52504000</v>
      </c>
      <c r="D16" s="230" t="n">
        <f aca="false">+Detail!$R$8</f>
        <v>2000</v>
      </c>
      <c r="E16" s="230" t="n">
        <f aca="false">+Detail!F98</f>
        <v>0</v>
      </c>
      <c r="F16" s="230" t="n">
        <f aca="false">+Detail!G98</f>
        <v>0</v>
      </c>
      <c r="G16" s="230" t="n">
        <f aca="false">+Detail!H98</f>
        <v>0</v>
      </c>
      <c r="H16" s="230" t="n">
        <f aca="false">+Detail!I98</f>
        <v>0</v>
      </c>
      <c r="I16" s="230" t="n">
        <f aca="false">+Detail!J98</f>
        <v>0</v>
      </c>
      <c r="J16" s="230" t="n">
        <f aca="false">+Detail!K98</f>
        <v>0</v>
      </c>
      <c r="K16" s="230" t="n">
        <f aca="false">+Detail!L98</f>
        <v>0</v>
      </c>
      <c r="L16" s="230" t="n">
        <f aca="false">+Detail!M98</f>
        <v>0</v>
      </c>
      <c r="M16" s="230" t="n">
        <f aca="false">+Detail!N98</f>
        <v>0</v>
      </c>
      <c r="N16" s="230" t="n">
        <f aca="false">+Detail!O98</f>
        <v>0</v>
      </c>
      <c r="O16" s="230" t="n">
        <f aca="false">+Detail!P98</f>
        <v>0</v>
      </c>
      <c r="P16" s="230" t="n">
        <f aca="false">+Detail!Q98</f>
        <v>0</v>
      </c>
    </row>
    <row r="17" customFormat="false" ht="15" hidden="false" customHeight="false" outlineLevel="0" collapsed="false">
      <c r="A17" s="377" t="n">
        <f aca="false">+Intro!$C$4</f>
        <v>11</v>
      </c>
      <c r="B17" s="346" t="n">
        <f aca="false">+Intro!$F$4</f>
        <v>100038</v>
      </c>
      <c r="C17" s="230" t="n">
        <f aca="false">+Detail!B99</f>
        <v>52504100</v>
      </c>
      <c r="D17" s="230" t="n">
        <f aca="false">+Detail!$R$8</f>
        <v>2000</v>
      </c>
      <c r="E17" s="230" t="n">
        <f aca="false">+Detail!F102</f>
        <v>0</v>
      </c>
      <c r="F17" s="230" t="n">
        <f aca="false">+Detail!G102</f>
        <v>0</v>
      </c>
      <c r="G17" s="230" t="n">
        <f aca="false">+Detail!H102</f>
        <v>0</v>
      </c>
      <c r="H17" s="230" t="n">
        <f aca="false">+Detail!I102</f>
        <v>0</v>
      </c>
      <c r="I17" s="230" t="n">
        <f aca="false">+Detail!J102</f>
        <v>0</v>
      </c>
      <c r="J17" s="230" t="n">
        <f aca="false">+Detail!K102</f>
        <v>0</v>
      </c>
      <c r="K17" s="230" t="n">
        <f aca="false">+Detail!L102</f>
        <v>0</v>
      </c>
      <c r="L17" s="230" t="n">
        <f aca="false">+Detail!M102</f>
        <v>0</v>
      </c>
      <c r="M17" s="230" t="n">
        <f aca="false">+Detail!N102</f>
        <v>0</v>
      </c>
      <c r="N17" s="230" t="n">
        <f aca="false">+Detail!O102</f>
        <v>0</v>
      </c>
      <c r="O17" s="230" t="n">
        <f aca="false">+Detail!P102</f>
        <v>0</v>
      </c>
      <c r="P17" s="230" t="n">
        <f aca="false">+Detail!Q102</f>
        <v>0</v>
      </c>
    </row>
    <row r="18" customFormat="false" ht="15" hidden="false" customHeight="false" outlineLevel="0" collapsed="false">
      <c r="A18" s="377" t="n">
        <f aca="false">+Intro!$C$4</f>
        <v>11</v>
      </c>
      <c r="B18" s="346" t="n">
        <f aca="false">+Intro!$F$4</f>
        <v>100038</v>
      </c>
      <c r="C18" s="230" t="n">
        <f aca="false">+Detail!B103</f>
        <v>52504200</v>
      </c>
      <c r="D18" s="230" t="n">
        <f aca="false">+Detail!$R$8</f>
        <v>2000</v>
      </c>
      <c r="E18" s="230" t="n">
        <f aca="false">+Detail!F106</f>
        <v>0</v>
      </c>
      <c r="F18" s="230" t="n">
        <f aca="false">+Detail!G106</f>
        <v>0</v>
      </c>
      <c r="G18" s="230" t="n">
        <f aca="false">+Detail!H106</f>
        <v>0</v>
      </c>
      <c r="H18" s="230" t="n">
        <f aca="false">+Detail!I106</f>
        <v>0</v>
      </c>
      <c r="I18" s="230" t="n">
        <f aca="false">+Detail!J106</f>
        <v>0</v>
      </c>
      <c r="J18" s="230" t="n">
        <f aca="false">+Detail!K106</f>
        <v>0</v>
      </c>
      <c r="K18" s="230" t="n">
        <f aca="false">+Detail!L106</f>
        <v>0</v>
      </c>
      <c r="L18" s="230" t="n">
        <f aca="false">+Detail!M106</f>
        <v>0</v>
      </c>
      <c r="M18" s="230" t="n">
        <f aca="false">+Detail!N106</f>
        <v>0</v>
      </c>
      <c r="N18" s="230" t="n">
        <f aca="false">+Detail!O106</f>
        <v>0</v>
      </c>
      <c r="O18" s="230" t="n">
        <f aca="false">+Detail!P106</f>
        <v>0</v>
      </c>
      <c r="P18" s="230" t="n">
        <f aca="false">+Detail!Q106</f>
        <v>0</v>
      </c>
    </row>
    <row r="19" customFormat="false" ht="15" hidden="false" customHeight="false" outlineLevel="0" collapsed="false">
      <c r="A19" s="377" t="n">
        <f aca="false">+Intro!$C$4</f>
        <v>11</v>
      </c>
      <c r="B19" s="346" t="n">
        <f aca="false">+Intro!$F$4</f>
        <v>100038</v>
      </c>
      <c r="C19" s="230" t="n">
        <f aca="false">+Detail!B107</f>
        <v>52504500</v>
      </c>
      <c r="D19" s="230" t="n">
        <f aca="false">+Detail!$R$8</f>
        <v>2000</v>
      </c>
      <c r="E19" s="230" t="n">
        <f aca="false">+Detail!F110</f>
        <v>6333.33333333333</v>
      </c>
      <c r="F19" s="230" t="n">
        <f aca="false">+Detail!G110</f>
        <v>6333.33333333333</v>
      </c>
      <c r="G19" s="230" t="n">
        <f aca="false">+Detail!H110</f>
        <v>6333.33333333333</v>
      </c>
      <c r="H19" s="230" t="n">
        <f aca="false">+Detail!I110</f>
        <v>6333.33333333333</v>
      </c>
      <c r="I19" s="230" t="n">
        <f aca="false">+Detail!J110</f>
        <v>6333.33333333333</v>
      </c>
      <c r="J19" s="230" t="n">
        <f aca="false">+Detail!K110</f>
        <v>6333.33333333333</v>
      </c>
      <c r="K19" s="230" t="n">
        <f aca="false">+Detail!L110</f>
        <v>6333.33333333333</v>
      </c>
      <c r="L19" s="230" t="n">
        <f aca="false">+Detail!M110</f>
        <v>6333.33333333333</v>
      </c>
      <c r="M19" s="230" t="n">
        <f aca="false">+Detail!N110</f>
        <v>6333.33333333333</v>
      </c>
      <c r="N19" s="230" t="n">
        <f aca="false">+Detail!O110</f>
        <v>6333.33333333333</v>
      </c>
      <c r="O19" s="230" t="n">
        <f aca="false">+Detail!P110</f>
        <v>6333.33333333333</v>
      </c>
      <c r="P19" s="230" t="n">
        <f aca="false">+Detail!Q110</f>
        <v>6333.33333333333</v>
      </c>
    </row>
    <row r="20" customFormat="false" ht="15" hidden="false" customHeight="false" outlineLevel="0" collapsed="false">
      <c r="A20" s="377" t="n">
        <f aca="false">+Intro!$C$4</f>
        <v>11</v>
      </c>
      <c r="B20" s="346" t="n">
        <f aca="false">+Intro!$F$4</f>
        <v>100038</v>
      </c>
      <c r="C20" s="230" t="n">
        <f aca="false">+Detail!B111</f>
        <v>52505000</v>
      </c>
      <c r="D20" s="230" t="n">
        <f aca="false">+Detail!$R$8</f>
        <v>2000</v>
      </c>
      <c r="E20" s="230" t="n">
        <f aca="false">+Detail!F114</f>
        <v>0</v>
      </c>
      <c r="F20" s="230" t="n">
        <f aca="false">+Detail!G114</f>
        <v>0</v>
      </c>
      <c r="G20" s="230" t="n">
        <f aca="false">+Detail!H114</f>
        <v>0</v>
      </c>
      <c r="H20" s="230" t="n">
        <f aca="false">+Detail!I114</f>
        <v>0</v>
      </c>
      <c r="I20" s="230" t="n">
        <f aca="false">+Detail!J114</f>
        <v>0</v>
      </c>
      <c r="J20" s="230" t="n">
        <f aca="false">+Detail!K114</f>
        <v>0</v>
      </c>
      <c r="K20" s="230" t="n">
        <f aca="false">+Detail!L114</f>
        <v>0</v>
      </c>
      <c r="L20" s="230" t="n">
        <f aca="false">+Detail!M114</f>
        <v>0</v>
      </c>
      <c r="M20" s="230" t="n">
        <f aca="false">+Detail!N114</f>
        <v>0</v>
      </c>
      <c r="N20" s="230" t="n">
        <f aca="false">+Detail!O114</f>
        <v>0</v>
      </c>
      <c r="O20" s="230" t="n">
        <f aca="false">+Detail!P114</f>
        <v>0</v>
      </c>
      <c r="P20" s="230" t="n">
        <f aca="false">+Detail!Q114</f>
        <v>0</v>
      </c>
    </row>
    <row r="21" customFormat="false" ht="15" hidden="false" customHeight="false" outlineLevel="0" collapsed="false">
      <c r="A21" s="377" t="n">
        <f aca="false">+Intro!$C$4</f>
        <v>11</v>
      </c>
      <c r="B21" s="346" t="n">
        <f aca="false">+Intro!$F$4</f>
        <v>100038</v>
      </c>
      <c r="C21" s="230" t="n">
        <f aca="false">+Detail!B115</f>
        <v>52505500</v>
      </c>
      <c r="D21" s="230" t="n">
        <f aca="false">+Detail!$R$8</f>
        <v>2000</v>
      </c>
      <c r="E21" s="230" t="n">
        <f aca="false">+Detail!F118</f>
        <v>0</v>
      </c>
      <c r="F21" s="230" t="n">
        <f aca="false">+Detail!G118</f>
        <v>0</v>
      </c>
      <c r="G21" s="230" t="n">
        <f aca="false">+Detail!H118</f>
        <v>0</v>
      </c>
      <c r="H21" s="230" t="n">
        <f aca="false">+Detail!I118</f>
        <v>0</v>
      </c>
      <c r="I21" s="230" t="n">
        <f aca="false">+Detail!J118</f>
        <v>0</v>
      </c>
      <c r="J21" s="230" t="n">
        <f aca="false">+Detail!K118</f>
        <v>0</v>
      </c>
      <c r="K21" s="230" t="n">
        <f aca="false">+Detail!L118</f>
        <v>0</v>
      </c>
      <c r="L21" s="230" t="n">
        <f aca="false">+Detail!M118</f>
        <v>0</v>
      </c>
      <c r="M21" s="230" t="n">
        <f aca="false">+Detail!N118</f>
        <v>0</v>
      </c>
      <c r="N21" s="230" t="n">
        <f aca="false">+Detail!O118</f>
        <v>0</v>
      </c>
      <c r="O21" s="230" t="n">
        <f aca="false">+Detail!P118</f>
        <v>0</v>
      </c>
      <c r="P21" s="230" t="n">
        <f aca="false">+Detail!Q118</f>
        <v>0</v>
      </c>
    </row>
    <row r="22" customFormat="false" ht="15" hidden="false" customHeight="false" outlineLevel="0" collapsed="false">
      <c r="A22" s="377" t="n">
        <f aca="false">+Intro!$C$4</f>
        <v>11</v>
      </c>
      <c r="B22" s="346" t="n">
        <f aca="false">+Intro!$F$4</f>
        <v>100038</v>
      </c>
      <c r="C22" s="230" t="n">
        <f aca="false">+Detail!B119</f>
        <v>52506000</v>
      </c>
      <c r="D22" s="230" t="n">
        <f aca="false">+Detail!$R$8</f>
        <v>2000</v>
      </c>
      <c r="E22" s="230" t="n">
        <f aca="false">+Detail!F122</f>
        <v>0</v>
      </c>
      <c r="F22" s="230" t="n">
        <f aca="false">+Detail!G122</f>
        <v>0</v>
      </c>
      <c r="G22" s="230" t="n">
        <f aca="false">+Detail!H122</f>
        <v>0</v>
      </c>
      <c r="H22" s="230" t="n">
        <f aca="false">+Detail!I122</f>
        <v>0</v>
      </c>
      <c r="I22" s="230" t="n">
        <f aca="false">+Detail!J122</f>
        <v>0</v>
      </c>
      <c r="J22" s="230" t="n">
        <f aca="false">+Detail!K122</f>
        <v>0</v>
      </c>
      <c r="K22" s="230" t="n">
        <f aca="false">+Detail!L122</f>
        <v>0</v>
      </c>
      <c r="L22" s="230" t="n">
        <f aca="false">+Detail!M122</f>
        <v>0</v>
      </c>
      <c r="M22" s="230" t="n">
        <f aca="false">+Detail!N122</f>
        <v>0</v>
      </c>
      <c r="N22" s="230" t="n">
        <f aca="false">+Detail!O122</f>
        <v>0</v>
      </c>
      <c r="O22" s="230" t="n">
        <f aca="false">+Detail!P122</f>
        <v>0</v>
      </c>
      <c r="P22" s="230" t="n">
        <f aca="false">+Detail!Q122</f>
        <v>0</v>
      </c>
    </row>
    <row r="23" customFormat="false" ht="15" hidden="false" customHeight="false" outlineLevel="0" collapsed="false">
      <c r="A23" s="377" t="n">
        <f aca="false">+Intro!$C$4</f>
        <v>11</v>
      </c>
      <c r="B23" s="346" t="n">
        <f aca="false">+Intro!$F$4</f>
        <v>100038</v>
      </c>
      <c r="C23" s="230" t="n">
        <f aca="false">+Detail!B123</f>
        <v>52506500</v>
      </c>
      <c r="D23" s="230" t="n">
        <f aca="false">+Detail!$R$8</f>
        <v>2000</v>
      </c>
      <c r="E23" s="230" t="n">
        <f aca="false">+Detail!F126</f>
        <v>0</v>
      </c>
      <c r="F23" s="230" t="n">
        <f aca="false">+Detail!G126</f>
        <v>0</v>
      </c>
      <c r="G23" s="230" t="n">
        <f aca="false">+Detail!H126</f>
        <v>0</v>
      </c>
      <c r="H23" s="230" t="n">
        <f aca="false">+Detail!I126</f>
        <v>0</v>
      </c>
      <c r="I23" s="230" t="n">
        <f aca="false">+Detail!J126</f>
        <v>0</v>
      </c>
      <c r="J23" s="230" t="n">
        <f aca="false">+Detail!K126</f>
        <v>0</v>
      </c>
      <c r="K23" s="230" t="n">
        <f aca="false">+Detail!L126</f>
        <v>0</v>
      </c>
      <c r="L23" s="230" t="n">
        <f aca="false">+Detail!M126</f>
        <v>0</v>
      </c>
      <c r="M23" s="230" t="n">
        <f aca="false">+Detail!N126</f>
        <v>0</v>
      </c>
      <c r="N23" s="230" t="n">
        <f aca="false">+Detail!O126</f>
        <v>0</v>
      </c>
      <c r="O23" s="230" t="n">
        <f aca="false">+Detail!P126</f>
        <v>0</v>
      </c>
      <c r="P23" s="230" t="n">
        <f aca="false">+Detail!Q126</f>
        <v>0</v>
      </c>
    </row>
    <row r="24" customFormat="false" ht="15" hidden="false" customHeight="false" outlineLevel="0" collapsed="false">
      <c r="A24" s="377" t="n">
        <f aca="false">+Intro!$C$4</f>
        <v>11</v>
      </c>
      <c r="B24" s="346" t="n">
        <f aca="false">+Intro!$F$4</f>
        <v>100038</v>
      </c>
      <c r="C24" s="230" t="n">
        <f aca="false">+Detail!B127</f>
        <v>52507000</v>
      </c>
      <c r="D24" s="230" t="n">
        <f aca="false">+Detail!$R$8</f>
        <v>2000</v>
      </c>
      <c r="E24" s="230" t="n">
        <f aca="false">+Detail!F130</f>
        <v>257.5</v>
      </c>
      <c r="F24" s="230" t="n">
        <f aca="false">+Detail!G130</f>
        <v>257.5</v>
      </c>
      <c r="G24" s="230" t="n">
        <f aca="false">+Detail!H130</f>
        <v>257.5</v>
      </c>
      <c r="H24" s="230" t="n">
        <f aca="false">+Detail!I130</f>
        <v>257.5</v>
      </c>
      <c r="I24" s="230" t="n">
        <f aca="false">+Detail!J130</f>
        <v>257.5</v>
      </c>
      <c r="J24" s="230" t="n">
        <f aca="false">+Detail!K130</f>
        <v>257.5</v>
      </c>
      <c r="K24" s="230" t="n">
        <f aca="false">+Detail!L130</f>
        <v>257.5</v>
      </c>
      <c r="L24" s="230" t="n">
        <f aca="false">+Detail!M130</f>
        <v>257.5</v>
      </c>
      <c r="M24" s="230" t="n">
        <f aca="false">+Detail!N130</f>
        <v>257.5</v>
      </c>
      <c r="N24" s="230" t="n">
        <f aca="false">+Detail!O130</f>
        <v>257.5</v>
      </c>
      <c r="O24" s="230" t="n">
        <f aca="false">+Detail!P130</f>
        <v>257.5</v>
      </c>
      <c r="P24" s="230" t="n">
        <f aca="false">+Detail!Q130</f>
        <v>257.5</v>
      </c>
    </row>
    <row r="25" customFormat="false" ht="15" hidden="false" customHeight="false" outlineLevel="0" collapsed="false">
      <c r="A25" s="377" t="n">
        <f aca="false">+Intro!$C$4</f>
        <v>11</v>
      </c>
      <c r="B25" s="346" t="n">
        <f aca="false">+Intro!$F$4</f>
        <v>100038</v>
      </c>
      <c r="C25" s="230" t="n">
        <f aca="false">+Detail!B131</f>
        <v>52507100</v>
      </c>
      <c r="D25" s="230" t="n">
        <f aca="false">+Detail!$R$8</f>
        <v>2000</v>
      </c>
      <c r="E25" s="230" t="n">
        <f aca="false">+Detail!F134</f>
        <v>0</v>
      </c>
      <c r="F25" s="230" t="n">
        <f aca="false">+Detail!G134</f>
        <v>0</v>
      </c>
      <c r="G25" s="230" t="n">
        <f aca="false">+Detail!H134</f>
        <v>0</v>
      </c>
      <c r="H25" s="230" t="n">
        <f aca="false">+Detail!I134</f>
        <v>0</v>
      </c>
      <c r="I25" s="230" t="n">
        <f aca="false">+Detail!J134</f>
        <v>0</v>
      </c>
      <c r="J25" s="230" t="n">
        <f aca="false">+Detail!K134</f>
        <v>0</v>
      </c>
      <c r="K25" s="230" t="n">
        <f aca="false">+Detail!L134</f>
        <v>0</v>
      </c>
      <c r="L25" s="230" t="n">
        <f aca="false">+Detail!M134</f>
        <v>0</v>
      </c>
      <c r="M25" s="230" t="n">
        <f aca="false">+Detail!N134</f>
        <v>0</v>
      </c>
      <c r="N25" s="230" t="n">
        <f aca="false">+Detail!O134</f>
        <v>0</v>
      </c>
      <c r="O25" s="230" t="n">
        <f aca="false">+Detail!P134</f>
        <v>0</v>
      </c>
      <c r="P25" s="230" t="n">
        <f aca="false">+Detail!Q134</f>
        <v>0</v>
      </c>
    </row>
    <row r="26" customFormat="false" ht="15" hidden="false" customHeight="false" outlineLevel="0" collapsed="false">
      <c r="A26" s="377" t="n">
        <f aca="false">+Intro!$C$4</f>
        <v>11</v>
      </c>
      <c r="B26" s="346" t="n">
        <f aca="false">+Intro!$F$4</f>
        <v>100038</v>
      </c>
      <c r="C26" s="230" t="n">
        <f aca="false">+Detail!B135</f>
        <v>52507500</v>
      </c>
      <c r="D26" s="230" t="n">
        <f aca="false">+Detail!$R$8</f>
        <v>2000</v>
      </c>
      <c r="E26" s="230" t="n">
        <f aca="false">+Detail!F138</f>
        <v>6316.66666666667</v>
      </c>
      <c r="F26" s="230" t="n">
        <f aca="false">+Detail!G138</f>
        <v>6316.66666666667</v>
      </c>
      <c r="G26" s="230" t="n">
        <f aca="false">+Detail!H138</f>
        <v>6316.66666666667</v>
      </c>
      <c r="H26" s="230" t="n">
        <f aca="false">+Detail!I138</f>
        <v>6316.66666666667</v>
      </c>
      <c r="I26" s="230" t="n">
        <f aca="false">+Detail!J138</f>
        <v>6316.66666666667</v>
      </c>
      <c r="J26" s="230" t="n">
        <f aca="false">+Detail!K138</f>
        <v>6316.66666666667</v>
      </c>
      <c r="K26" s="230" t="n">
        <f aca="false">+Detail!L138</f>
        <v>6316.66666666667</v>
      </c>
      <c r="L26" s="230" t="n">
        <f aca="false">+Detail!M138</f>
        <v>6316.66666666667</v>
      </c>
      <c r="M26" s="230" t="n">
        <f aca="false">+Detail!N138</f>
        <v>6316.66666666667</v>
      </c>
      <c r="N26" s="230" t="n">
        <f aca="false">+Detail!O138</f>
        <v>6316.66666666667</v>
      </c>
      <c r="O26" s="230" t="n">
        <f aca="false">+Detail!P138</f>
        <v>6316.66666666667</v>
      </c>
      <c r="P26" s="230" t="n">
        <f aca="false">+Detail!Q138</f>
        <v>6316.66666666667</v>
      </c>
    </row>
    <row r="27" customFormat="false" ht="15" hidden="false" customHeight="false" outlineLevel="0" collapsed="false">
      <c r="A27" s="377" t="n">
        <f aca="false">+Intro!$C$4</f>
        <v>11</v>
      </c>
      <c r="B27" s="346" t="n">
        <f aca="false">+Intro!$F$4</f>
        <v>100038</v>
      </c>
      <c r="C27" s="230" t="n">
        <f aca="false">+Detail!B139</f>
        <v>52508000</v>
      </c>
      <c r="D27" s="230" t="n">
        <f aca="false">+Detail!$R$8</f>
        <v>2000</v>
      </c>
      <c r="E27" s="230" t="n">
        <f aca="false">+Detail!F142</f>
        <v>10000</v>
      </c>
      <c r="F27" s="230" t="n">
        <f aca="false">+Detail!G142</f>
        <v>10000</v>
      </c>
      <c r="G27" s="230" t="n">
        <f aca="false">+Detail!H142</f>
        <v>10000</v>
      </c>
      <c r="H27" s="230" t="n">
        <f aca="false">+Detail!I142</f>
        <v>10000</v>
      </c>
      <c r="I27" s="230" t="n">
        <f aca="false">+Detail!J142</f>
        <v>10000</v>
      </c>
      <c r="J27" s="230" t="n">
        <f aca="false">+Detail!K142</f>
        <v>10000</v>
      </c>
      <c r="K27" s="230" t="n">
        <f aca="false">+Detail!L142</f>
        <v>10000</v>
      </c>
      <c r="L27" s="230" t="n">
        <f aca="false">+Detail!M142</f>
        <v>10000</v>
      </c>
      <c r="M27" s="230" t="n">
        <f aca="false">+Detail!N142</f>
        <v>10000</v>
      </c>
      <c r="N27" s="230" t="n">
        <f aca="false">+Detail!O142</f>
        <v>10000</v>
      </c>
      <c r="O27" s="230" t="n">
        <f aca="false">+Detail!P142</f>
        <v>10000</v>
      </c>
      <c r="P27" s="230" t="n">
        <f aca="false">+Detail!Q142</f>
        <v>10000</v>
      </c>
    </row>
    <row r="28" customFormat="false" ht="15" hidden="false" customHeight="false" outlineLevel="0" collapsed="false">
      <c r="A28" s="377" t="n">
        <f aca="false">+Intro!$C$4</f>
        <v>11</v>
      </c>
      <c r="B28" s="346" t="n">
        <f aca="false">+Intro!$F$4</f>
        <v>100038</v>
      </c>
      <c r="C28" s="230" t="n">
        <f aca="false">+Detail!B143</f>
        <v>52508100</v>
      </c>
      <c r="D28" s="230" t="n">
        <f aca="false">+Detail!$R$8</f>
        <v>2000</v>
      </c>
      <c r="E28" s="230" t="n">
        <f aca="false">+Detail!F146</f>
        <v>0</v>
      </c>
      <c r="F28" s="230" t="n">
        <f aca="false">+Detail!G146</f>
        <v>0</v>
      </c>
      <c r="G28" s="230" t="n">
        <f aca="false">+Detail!H146</f>
        <v>0</v>
      </c>
      <c r="H28" s="230" t="n">
        <f aca="false">+Detail!I146</f>
        <v>0</v>
      </c>
      <c r="I28" s="230" t="n">
        <f aca="false">+Detail!J146</f>
        <v>0</v>
      </c>
      <c r="J28" s="230" t="n">
        <f aca="false">+Detail!K146</f>
        <v>0</v>
      </c>
      <c r="K28" s="230" t="n">
        <f aca="false">+Detail!L146</f>
        <v>0</v>
      </c>
      <c r="L28" s="230" t="n">
        <f aca="false">+Detail!M146</f>
        <v>0</v>
      </c>
      <c r="M28" s="230" t="n">
        <f aca="false">+Detail!N146</f>
        <v>0</v>
      </c>
      <c r="N28" s="230" t="n">
        <f aca="false">+Detail!O146</f>
        <v>0</v>
      </c>
      <c r="O28" s="230" t="n">
        <f aca="false">+Detail!P146</f>
        <v>0</v>
      </c>
      <c r="P28" s="230" t="n">
        <f aca="false">+Detail!Q146</f>
        <v>0</v>
      </c>
    </row>
    <row r="29" customFormat="false" ht="15" hidden="false" customHeight="false" outlineLevel="0" collapsed="false">
      <c r="A29" s="377" t="n">
        <f aca="false">+Intro!$C$4</f>
        <v>11</v>
      </c>
      <c r="B29" s="346" t="n">
        <f aca="false">+Intro!$F$4</f>
        <v>100038</v>
      </c>
      <c r="C29" s="230" t="n">
        <f aca="false">+Detail!B147</f>
        <v>52508500</v>
      </c>
      <c r="D29" s="230" t="n">
        <f aca="false">+Detail!$R$8</f>
        <v>2000</v>
      </c>
      <c r="E29" s="230" t="n">
        <f aca="false">+Detail!F150</f>
        <v>0</v>
      </c>
      <c r="F29" s="230" t="n">
        <f aca="false">+Detail!G150</f>
        <v>0</v>
      </c>
      <c r="G29" s="230" t="n">
        <f aca="false">+Detail!H150</f>
        <v>0</v>
      </c>
      <c r="H29" s="230" t="n">
        <f aca="false">+Detail!I150</f>
        <v>0</v>
      </c>
      <c r="I29" s="230" t="n">
        <f aca="false">+Detail!J150</f>
        <v>0</v>
      </c>
      <c r="J29" s="230" t="n">
        <f aca="false">+Detail!K150</f>
        <v>0</v>
      </c>
      <c r="K29" s="230" t="n">
        <f aca="false">+Detail!L150</f>
        <v>0</v>
      </c>
      <c r="L29" s="230" t="n">
        <f aca="false">+Detail!M150</f>
        <v>0</v>
      </c>
      <c r="M29" s="230" t="n">
        <f aca="false">+Detail!N150</f>
        <v>0</v>
      </c>
      <c r="N29" s="230" t="n">
        <f aca="false">+Detail!O150</f>
        <v>0</v>
      </c>
      <c r="O29" s="230" t="n">
        <f aca="false">+Detail!P150</f>
        <v>0</v>
      </c>
      <c r="P29" s="230" t="n">
        <f aca="false">+Detail!Q150</f>
        <v>0</v>
      </c>
    </row>
    <row r="30" customFormat="false" ht="15" hidden="false" customHeight="false" outlineLevel="0" collapsed="false">
      <c r="A30" s="377" t="n">
        <f aca="false">+Intro!$C$4</f>
        <v>11</v>
      </c>
      <c r="B30" s="346" t="n">
        <f aca="false">+Intro!$F$4</f>
        <v>100038</v>
      </c>
      <c r="C30" s="230" t="n">
        <f aca="false">+Detail!B151</f>
        <v>53000000</v>
      </c>
      <c r="D30" s="230" t="n">
        <f aca="false">+Detail!$R$8</f>
        <v>2000</v>
      </c>
      <c r="E30" s="230" t="n">
        <f aca="false">+Detail!F154</f>
        <v>0</v>
      </c>
      <c r="F30" s="230" t="n">
        <f aca="false">+Detail!G154</f>
        <v>0</v>
      </c>
      <c r="G30" s="230" t="n">
        <f aca="false">+Detail!H154</f>
        <v>0</v>
      </c>
      <c r="H30" s="230" t="n">
        <f aca="false">+Detail!I154</f>
        <v>0</v>
      </c>
      <c r="I30" s="230" t="n">
        <f aca="false">+Detail!J154</f>
        <v>0</v>
      </c>
      <c r="J30" s="230" t="n">
        <f aca="false">+Detail!K154</f>
        <v>0</v>
      </c>
      <c r="K30" s="230" t="n">
        <f aca="false">+Detail!L154</f>
        <v>0</v>
      </c>
      <c r="L30" s="230" t="n">
        <f aca="false">+Detail!M154</f>
        <v>0</v>
      </c>
      <c r="M30" s="230" t="n">
        <f aca="false">+Detail!N154</f>
        <v>0</v>
      </c>
      <c r="N30" s="230" t="n">
        <f aca="false">+Detail!O154</f>
        <v>0</v>
      </c>
      <c r="O30" s="230" t="n">
        <f aca="false">+Detail!P154</f>
        <v>0</v>
      </c>
      <c r="P30" s="230" t="n">
        <f aca="false">+Detail!Q154</f>
        <v>0</v>
      </c>
    </row>
    <row r="31" customFormat="false" ht="15" hidden="false" customHeight="false" outlineLevel="0" collapsed="false">
      <c r="A31" s="377" t="n">
        <f aca="false">+Intro!$C$4</f>
        <v>11</v>
      </c>
      <c r="B31" s="346" t="n">
        <f aca="false">+Intro!$F$4</f>
        <v>100038</v>
      </c>
      <c r="C31" s="230" t="n">
        <f aca="false">+Detail!B155</f>
        <v>53101000</v>
      </c>
      <c r="D31" s="230" t="n">
        <f aca="false">+Detail!$R$8</f>
        <v>2000</v>
      </c>
      <c r="E31" s="230" t="n">
        <f aca="false">+Detail!F158</f>
        <v>0</v>
      </c>
      <c r="F31" s="230" t="n">
        <f aca="false">+Detail!G158</f>
        <v>0</v>
      </c>
      <c r="G31" s="230" t="n">
        <f aca="false">+Detail!H158</f>
        <v>0</v>
      </c>
      <c r="H31" s="230" t="n">
        <f aca="false">+Detail!I158</f>
        <v>0</v>
      </c>
      <c r="I31" s="230" t="n">
        <f aca="false">+Detail!J158</f>
        <v>0</v>
      </c>
      <c r="J31" s="230" t="n">
        <f aca="false">+Detail!K158</f>
        <v>0</v>
      </c>
      <c r="K31" s="230" t="n">
        <f aca="false">+Detail!L158</f>
        <v>0</v>
      </c>
      <c r="L31" s="230" t="n">
        <f aca="false">+Detail!M158</f>
        <v>0</v>
      </c>
      <c r="M31" s="230" t="n">
        <f aca="false">+Detail!N158</f>
        <v>0</v>
      </c>
      <c r="N31" s="230" t="n">
        <f aca="false">+Detail!O158</f>
        <v>0</v>
      </c>
      <c r="O31" s="230" t="n">
        <f aca="false">+Detail!P158</f>
        <v>0</v>
      </c>
      <c r="P31" s="230" t="n">
        <f aca="false">+Detail!Q158</f>
        <v>0</v>
      </c>
    </row>
    <row r="32" customFormat="false" ht="15" hidden="false" customHeight="false" outlineLevel="0" collapsed="false">
      <c r="A32" s="377" t="n">
        <f aca="false">+Intro!$C$4</f>
        <v>11</v>
      </c>
      <c r="B32" s="346" t="n">
        <f aca="false">+Intro!$F$4</f>
        <v>100038</v>
      </c>
      <c r="C32" s="230" t="n">
        <f aca="false">+Detail!B159</f>
        <v>53102000</v>
      </c>
      <c r="D32" s="230" t="n">
        <f aca="false">+Detail!$R$8</f>
        <v>2000</v>
      </c>
      <c r="E32" s="230" t="n">
        <f aca="false">+Detail!F162</f>
        <v>0</v>
      </c>
      <c r="F32" s="230" t="n">
        <f aca="false">+Detail!G162</f>
        <v>0</v>
      </c>
      <c r="G32" s="230" t="n">
        <f aca="false">+Detail!H162</f>
        <v>0</v>
      </c>
      <c r="H32" s="230" t="n">
        <f aca="false">+Detail!I162</f>
        <v>0</v>
      </c>
      <c r="I32" s="230" t="n">
        <f aca="false">+Detail!J162</f>
        <v>0</v>
      </c>
      <c r="J32" s="230" t="n">
        <f aca="false">+Detail!K162</f>
        <v>0</v>
      </c>
      <c r="K32" s="230" t="n">
        <f aca="false">+Detail!L162</f>
        <v>0</v>
      </c>
      <c r="L32" s="230" t="n">
        <f aca="false">+Detail!M162</f>
        <v>0</v>
      </c>
      <c r="M32" s="230" t="n">
        <f aca="false">+Detail!N162</f>
        <v>0</v>
      </c>
      <c r="N32" s="230" t="n">
        <f aca="false">+Detail!O162</f>
        <v>0</v>
      </c>
      <c r="O32" s="230" t="n">
        <f aca="false">+Detail!P162</f>
        <v>0</v>
      </c>
      <c r="P32" s="230" t="n">
        <f aca="false">+Detail!Q162</f>
        <v>0</v>
      </c>
    </row>
    <row r="33" customFormat="false" ht="15" hidden="false" customHeight="false" outlineLevel="0" collapsed="false">
      <c r="A33" s="377" t="n">
        <f aca="false">+Intro!$C$4</f>
        <v>11</v>
      </c>
      <c r="B33" s="346" t="n">
        <f aca="false">+Intro!$F$4</f>
        <v>100038</v>
      </c>
      <c r="C33" s="230" t="n">
        <f aca="false">+Detail!B163</f>
        <v>53102100</v>
      </c>
      <c r="D33" s="230" t="n">
        <f aca="false">+Detail!$R$8</f>
        <v>2000</v>
      </c>
      <c r="E33" s="230" t="n">
        <f aca="false">+Detail!F166</f>
        <v>0</v>
      </c>
      <c r="F33" s="230" t="n">
        <f aca="false">+Detail!G166</f>
        <v>0</v>
      </c>
      <c r="G33" s="230" t="n">
        <f aca="false">+Detail!H166</f>
        <v>0</v>
      </c>
      <c r="H33" s="230" t="n">
        <f aca="false">+Detail!I166</f>
        <v>0</v>
      </c>
      <c r="I33" s="230" t="n">
        <f aca="false">+Detail!J166</f>
        <v>0</v>
      </c>
      <c r="J33" s="230" t="n">
        <f aca="false">+Detail!K166</f>
        <v>0</v>
      </c>
      <c r="K33" s="230" t="n">
        <f aca="false">+Detail!L166</f>
        <v>0</v>
      </c>
      <c r="L33" s="230" t="n">
        <f aca="false">+Detail!M166</f>
        <v>0</v>
      </c>
      <c r="M33" s="230" t="n">
        <f aca="false">+Detail!N166</f>
        <v>0</v>
      </c>
      <c r="N33" s="230" t="n">
        <f aca="false">+Detail!O166</f>
        <v>0</v>
      </c>
      <c r="O33" s="230" t="n">
        <f aca="false">+Detail!P166</f>
        <v>0</v>
      </c>
      <c r="P33" s="230" t="n">
        <f aca="false">+Detail!Q166</f>
        <v>0</v>
      </c>
    </row>
    <row r="34" customFormat="false" ht="15" hidden="false" customHeight="false" outlineLevel="0" collapsed="false">
      <c r="A34" s="377" t="n">
        <f aca="false">+Intro!$C$4</f>
        <v>11</v>
      </c>
      <c r="B34" s="346" t="n">
        <f aca="false">+Intro!$F$4</f>
        <v>100038</v>
      </c>
      <c r="C34" s="230" t="n">
        <f aca="false">+Detail!B167</f>
        <v>53200000</v>
      </c>
      <c r="D34" s="230" t="n">
        <f aca="false">+Detail!$R$8</f>
        <v>2000</v>
      </c>
      <c r="E34" s="230" t="n">
        <f aca="false">+Detail!F170</f>
        <v>0</v>
      </c>
      <c r="F34" s="230" t="n">
        <f aca="false">+Detail!G170</f>
        <v>0</v>
      </c>
      <c r="G34" s="230" t="n">
        <f aca="false">+Detail!H170</f>
        <v>0</v>
      </c>
      <c r="H34" s="230" t="n">
        <f aca="false">+Detail!I170</f>
        <v>0</v>
      </c>
      <c r="I34" s="230" t="n">
        <f aca="false">+Detail!J170</f>
        <v>0</v>
      </c>
      <c r="J34" s="230" t="n">
        <f aca="false">+Detail!K170</f>
        <v>0</v>
      </c>
      <c r="K34" s="230" t="n">
        <f aca="false">+Detail!L170</f>
        <v>0</v>
      </c>
      <c r="L34" s="230" t="n">
        <f aca="false">+Detail!M170</f>
        <v>0</v>
      </c>
      <c r="M34" s="230" t="n">
        <f aca="false">+Detail!N170</f>
        <v>0</v>
      </c>
      <c r="N34" s="230" t="n">
        <f aca="false">+Detail!O170</f>
        <v>0</v>
      </c>
      <c r="O34" s="230" t="n">
        <f aca="false">+Detail!P170</f>
        <v>0</v>
      </c>
      <c r="P34" s="230" t="n">
        <f aca="false">+Detail!Q170</f>
        <v>0</v>
      </c>
    </row>
    <row r="35" customFormat="false" ht="15" hidden="false" customHeight="false" outlineLevel="0" collapsed="false">
      <c r="A35" s="377" t="n">
        <f aca="false">+Intro!$C$4</f>
        <v>11</v>
      </c>
      <c r="B35" s="346" t="n">
        <f aca="false">+Intro!$F$4</f>
        <v>100038</v>
      </c>
      <c r="C35" s="230" t="n">
        <f aca="false">+Detail!B171</f>
        <v>53500000</v>
      </c>
      <c r="D35" s="230" t="n">
        <f aca="false">+Detail!$R$8</f>
        <v>2000</v>
      </c>
      <c r="E35" s="230" t="n">
        <f aca="false">+Detail!F174</f>
        <v>0</v>
      </c>
      <c r="F35" s="230" t="n">
        <f aca="false">+Detail!G174</f>
        <v>0</v>
      </c>
      <c r="G35" s="230" t="n">
        <f aca="false">+Detail!H174</f>
        <v>0</v>
      </c>
      <c r="H35" s="230" t="n">
        <f aca="false">+Detail!I174</f>
        <v>0</v>
      </c>
      <c r="I35" s="230" t="n">
        <f aca="false">+Detail!J174</f>
        <v>0</v>
      </c>
      <c r="J35" s="230" t="n">
        <f aca="false">+Detail!K174</f>
        <v>0</v>
      </c>
      <c r="K35" s="230" t="n">
        <f aca="false">+Detail!L174</f>
        <v>0</v>
      </c>
      <c r="L35" s="230" t="n">
        <f aca="false">+Detail!M174</f>
        <v>0</v>
      </c>
      <c r="M35" s="230" t="n">
        <f aca="false">+Detail!N174</f>
        <v>0</v>
      </c>
      <c r="N35" s="230" t="n">
        <f aca="false">+Detail!O174</f>
        <v>0</v>
      </c>
      <c r="O35" s="230" t="n">
        <f aca="false">+Detail!P174</f>
        <v>0</v>
      </c>
      <c r="P35" s="230" t="n">
        <f aca="false">+Detail!Q174</f>
        <v>0</v>
      </c>
    </row>
    <row r="36" customFormat="false" ht="15" hidden="false" customHeight="false" outlineLevel="0" collapsed="false">
      <c r="A36" s="377" t="n">
        <f aca="false">+Intro!$C$4</f>
        <v>11</v>
      </c>
      <c r="B36" s="346" t="n">
        <f aca="false">+Intro!$F$4</f>
        <v>100038</v>
      </c>
      <c r="C36" s="230" t="n">
        <f aca="false">+Detail!B175</f>
        <v>53500500</v>
      </c>
      <c r="D36" s="230" t="n">
        <f aca="false">+Detail!$R$8</f>
        <v>2000</v>
      </c>
      <c r="E36" s="230" t="n">
        <f aca="false">+Detail!F178</f>
        <v>0</v>
      </c>
      <c r="F36" s="230" t="n">
        <f aca="false">+Detail!G178</f>
        <v>0</v>
      </c>
      <c r="G36" s="230" t="n">
        <f aca="false">+Detail!H178</f>
        <v>0</v>
      </c>
      <c r="H36" s="230" t="n">
        <f aca="false">+Detail!I178</f>
        <v>0</v>
      </c>
      <c r="I36" s="230" t="n">
        <f aca="false">+Detail!J178</f>
        <v>0</v>
      </c>
      <c r="J36" s="230" t="n">
        <f aca="false">+Detail!K178</f>
        <v>0</v>
      </c>
      <c r="K36" s="230" t="n">
        <f aca="false">+Detail!L178</f>
        <v>0</v>
      </c>
      <c r="L36" s="230" t="n">
        <f aca="false">+Detail!M178</f>
        <v>0</v>
      </c>
      <c r="M36" s="230" t="n">
        <f aca="false">+Detail!N178</f>
        <v>0</v>
      </c>
      <c r="N36" s="230" t="n">
        <f aca="false">+Detail!O178</f>
        <v>0</v>
      </c>
      <c r="O36" s="230" t="n">
        <f aca="false">+Detail!P178</f>
        <v>0</v>
      </c>
      <c r="P36" s="230" t="n">
        <f aca="false">+Detail!Q178</f>
        <v>0</v>
      </c>
    </row>
    <row r="37" customFormat="false" ht="15" hidden="false" customHeight="false" outlineLevel="0" collapsed="false">
      <c r="A37" s="377" t="n">
        <f aca="false">+Intro!$C$4</f>
        <v>11</v>
      </c>
      <c r="B37" s="346" t="n">
        <f aca="false">+Intro!$F$4</f>
        <v>100038</v>
      </c>
      <c r="C37" s="230" t="n">
        <f aca="false">+Detail!B179</f>
        <v>53550000</v>
      </c>
      <c r="D37" s="230" t="n">
        <f aca="false">+Detail!$R$8</f>
        <v>2000</v>
      </c>
      <c r="E37" s="230" t="n">
        <f aca="false">+Detail!F182</f>
        <v>0</v>
      </c>
      <c r="F37" s="230" t="n">
        <f aca="false">+Detail!G182</f>
        <v>0</v>
      </c>
      <c r="G37" s="230" t="n">
        <f aca="false">+Detail!H182</f>
        <v>0</v>
      </c>
      <c r="H37" s="230" t="n">
        <f aca="false">+Detail!I182</f>
        <v>0</v>
      </c>
      <c r="I37" s="230" t="n">
        <f aca="false">+Detail!J182</f>
        <v>0</v>
      </c>
      <c r="J37" s="230" t="n">
        <f aca="false">+Detail!K182</f>
        <v>0</v>
      </c>
      <c r="K37" s="230" t="n">
        <f aca="false">+Detail!L182</f>
        <v>0</v>
      </c>
      <c r="L37" s="230" t="n">
        <f aca="false">+Detail!M182</f>
        <v>0</v>
      </c>
      <c r="M37" s="230" t="n">
        <f aca="false">+Detail!N182</f>
        <v>0</v>
      </c>
      <c r="N37" s="230" t="n">
        <f aca="false">+Detail!O182</f>
        <v>0</v>
      </c>
      <c r="O37" s="230" t="n">
        <f aca="false">+Detail!P182</f>
        <v>0</v>
      </c>
      <c r="P37" s="230" t="n">
        <f aca="false">+Detail!Q182</f>
        <v>0</v>
      </c>
    </row>
    <row r="38" customFormat="false" ht="15" hidden="false" customHeight="false" outlineLevel="0" collapsed="false">
      <c r="A38" s="377" t="n">
        <f aca="false">+Intro!$C$4</f>
        <v>11</v>
      </c>
      <c r="B38" s="346" t="n">
        <f aca="false">+Intro!$F$4</f>
        <v>100038</v>
      </c>
      <c r="C38" s="230" t="n">
        <f aca="false">+Detail!B183</f>
        <v>53551000</v>
      </c>
      <c r="D38" s="230" t="n">
        <f aca="false">+Detail!$R$8</f>
        <v>2000</v>
      </c>
      <c r="E38" s="230" t="n">
        <f aca="false">+Detail!F186</f>
        <v>0</v>
      </c>
      <c r="F38" s="230" t="n">
        <f aca="false">+Detail!G186</f>
        <v>0</v>
      </c>
      <c r="G38" s="230" t="n">
        <f aca="false">+Detail!H186</f>
        <v>0</v>
      </c>
      <c r="H38" s="230" t="n">
        <f aca="false">+Detail!I186</f>
        <v>0</v>
      </c>
      <c r="I38" s="230" t="n">
        <f aca="false">+Detail!J186</f>
        <v>0</v>
      </c>
      <c r="J38" s="230" t="n">
        <f aca="false">+Detail!K186</f>
        <v>0</v>
      </c>
      <c r="K38" s="230" t="n">
        <f aca="false">+Detail!L186</f>
        <v>0</v>
      </c>
      <c r="L38" s="230" t="n">
        <f aca="false">+Detail!M186</f>
        <v>0</v>
      </c>
      <c r="M38" s="230" t="n">
        <f aca="false">+Detail!N186</f>
        <v>0</v>
      </c>
      <c r="N38" s="230" t="n">
        <f aca="false">+Detail!O186</f>
        <v>0</v>
      </c>
      <c r="O38" s="230" t="n">
        <f aca="false">+Detail!P186</f>
        <v>0</v>
      </c>
      <c r="P38" s="230" t="n">
        <f aca="false">+Detail!Q186</f>
        <v>0</v>
      </c>
    </row>
    <row r="39" customFormat="false" ht="15" hidden="false" customHeight="false" outlineLevel="0" collapsed="false">
      <c r="A39" s="377" t="n">
        <f aca="false">+Intro!$C$4</f>
        <v>11</v>
      </c>
      <c r="B39" s="346" t="n">
        <f aca="false">+Intro!$F$4</f>
        <v>100038</v>
      </c>
      <c r="C39" s="230" t="n">
        <f aca="false">+Detail!B187</f>
        <v>53600000</v>
      </c>
      <c r="D39" s="230" t="n">
        <f aca="false">+Detail!$R$8</f>
        <v>2000</v>
      </c>
      <c r="E39" s="230" t="n">
        <f aca="false">+Detail!F190</f>
        <v>7796.33333333333</v>
      </c>
      <c r="F39" s="230" t="n">
        <f aca="false">+Detail!G190</f>
        <v>7796.33333333333</v>
      </c>
      <c r="G39" s="230" t="n">
        <f aca="false">+Detail!H190</f>
        <v>7796.33333333333</v>
      </c>
      <c r="H39" s="230" t="n">
        <f aca="false">+Detail!I190</f>
        <v>7796.33333333333</v>
      </c>
      <c r="I39" s="230" t="n">
        <f aca="false">+Detail!J190</f>
        <v>7796.33333333333</v>
      </c>
      <c r="J39" s="230" t="n">
        <f aca="false">+Detail!K190</f>
        <v>7796.33333333333</v>
      </c>
      <c r="K39" s="230" t="n">
        <f aca="false">+Detail!L190</f>
        <v>7796.33333333333</v>
      </c>
      <c r="L39" s="230" t="n">
        <f aca="false">+Detail!M190</f>
        <v>7796.33333333333</v>
      </c>
      <c r="M39" s="230" t="n">
        <f aca="false">+Detail!N190</f>
        <v>7796.33333333333</v>
      </c>
      <c r="N39" s="230" t="n">
        <f aca="false">+Detail!O190</f>
        <v>7796.33333333333</v>
      </c>
      <c r="O39" s="230" t="n">
        <f aca="false">+Detail!P190</f>
        <v>7796.33333333333</v>
      </c>
      <c r="P39" s="230" t="n">
        <f aca="false">+Detail!Q190</f>
        <v>7796.33333333333</v>
      </c>
    </row>
    <row r="40" customFormat="false" ht="15" hidden="false" customHeight="false" outlineLevel="0" collapsed="false">
      <c r="A40" s="377" t="n">
        <f aca="false">+Intro!$C$4</f>
        <v>11</v>
      </c>
      <c r="B40" s="346" t="n">
        <f aca="false">+Intro!$F$4</f>
        <v>100038</v>
      </c>
      <c r="C40" s="230" t="n">
        <f aca="false">+Detail!B191</f>
        <v>53800000</v>
      </c>
      <c r="D40" s="230" t="n">
        <f aca="false">+Detail!$R$8</f>
        <v>2000</v>
      </c>
      <c r="E40" s="230" t="n">
        <f aca="false">+Detail!F194</f>
        <v>172</v>
      </c>
      <c r="F40" s="230" t="n">
        <f aca="false">+Detail!G194</f>
        <v>172</v>
      </c>
      <c r="G40" s="230" t="n">
        <f aca="false">+Detail!H194</f>
        <v>172</v>
      </c>
      <c r="H40" s="230" t="n">
        <f aca="false">+Detail!I194</f>
        <v>172</v>
      </c>
      <c r="I40" s="230" t="n">
        <f aca="false">+Detail!J194</f>
        <v>172</v>
      </c>
      <c r="J40" s="230" t="n">
        <f aca="false">+Detail!K194</f>
        <v>172</v>
      </c>
      <c r="K40" s="230" t="n">
        <f aca="false">+Detail!L194</f>
        <v>172</v>
      </c>
      <c r="L40" s="230" t="n">
        <f aca="false">+Detail!M194</f>
        <v>172</v>
      </c>
      <c r="M40" s="230" t="n">
        <f aca="false">+Detail!N194</f>
        <v>172</v>
      </c>
      <c r="N40" s="230" t="n">
        <f aca="false">+Detail!O194</f>
        <v>172</v>
      </c>
      <c r="O40" s="230" t="n">
        <f aca="false">+Detail!P194</f>
        <v>172</v>
      </c>
      <c r="P40" s="230" t="n">
        <f aca="false">+Detail!Q194</f>
        <v>172</v>
      </c>
    </row>
    <row r="41" customFormat="false" ht="15" hidden="false" customHeight="false" outlineLevel="0" collapsed="false">
      <c r="A41" s="377" t="n">
        <f aca="false">+Intro!$C$4</f>
        <v>11</v>
      </c>
      <c r="B41" s="346" t="n">
        <f aca="false">+Intro!$F$4</f>
        <v>100038</v>
      </c>
      <c r="C41" s="230" t="n">
        <f aca="false">+Detail!B195</f>
        <v>53801000</v>
      </c>
      <c r="D41" s="230" t="n">
        <f aca="false">+Detail!$R$8</f>
        <v>2000</v>
      </c>
      <c r="E41" s="230" t="n">
        <f aca="false">+Detail!F198</f>
        <v>0</v>
      </c>
      <c r="F41" s="230" t="n">
        <f aca="false">+Detail!G198</f>
        <v>0</v>
      </c>
      <c r="G41" s="230" t="n">
        <f aca="false">+Detail!H198</f>
        <v>0</v>
      </c>
      <c r="H41" s="230" t="n">
        <f aca="false">+Detail!I198</f>
        <v>0</v>
      </c>
      <c r="I41" s="230" t="n">
        <f aca="false">+Detail!J198</f>
        <v>0</v>
      </c>
      <c r="J41" s="230" t="n">
        <f aca="false">+Detail!K198</f>
        <v>0</v>
      </c>
      <c r="K41" s="230" t="n">
        <f aca="false">+Detail!L198</f>
        <v>0</v>
      </c>
      <c r="L41" s="230" t="n">
        <f aca="false">+Detail!M198</f>
        <v>0</v>
      </c>
      <c r="M41" s="230" t="n">
        <f aca="false">+Detail!N198</f>
        <v>0</v>
      </c>
      <c r="N41" s="230" t="n">
        <f aca="false">+Detail!O198</f>
        <v>0</v>
      </c>
      <c r="O41" s="230" t="n">
        <f aca="false">+Detail!P198</f>
        <v>0</v>
      </c>
      <c r="P41" s="230" t="n">
        <f aca="false">+Detail!Q198</f>
        <v>0</v>
      </c>
    </row>
    <row r="42" customFormat="false" ht="15" hidden="false" customHeight="false" outlineLevel="0" collapsed="false">
      <c r="A42" s="377" t="n">
        <f aca="false">+Intro!$C$4</f>
        <v>11</v>
      </c>
      <c r="B42" s="346" t="n">
        <f aca="false">+Intro!$F$4</f>
        <v>100038</v>
      </c>
      <c r="C42" s="230" t="n">
        <f aca="false">+Detail!B199</f>
        <v>53900000</v>
      </c>
      <c r="D42" s="230" t="n">
        <f aca="false">+Detail!$R$8</f>
        <v>2000</v>
      </c>
      <c r="E42" s="230" t="n">
        <f aca="false">+Detail!F202</f>
        <v>0</v>
      </c>
      <c r="F42" s="230" t="n">
        <f aca="false">+Detail!G202</f>
        <v>0</v>
      </c>
      <c r="G42" s="230" t="n">
        <f aca="false">+Detail!H202</f>
        <v>0</v>
      </c>
      <c r="H42" s="230" t="n">
        <f aca="false">+Detail!I202</f>
        <v>0</v>
      </c>
      <c r="I42" s="230" t="n">
        <f aca="false">+Detail!J202</f>
        <v>0</v>
      </c>
      <c r="J42" s="230" t="n">
        <f aca="false">+Detail!K202</f>
        <v>0</v>
      </c>
      <c r="K42" s="230" t="n">
        <f aca="false">+Detail!L202</f>
        <v>0</v>
      </c>
      <c r="L42" s="230" t="n">
        <f aca="false">+Detail!M202</f>
        <v>0</v>
      </c>
      <c r="M42" s="230" t="n">
        <f aca="false">+Detail!N202</f>
        <v>0</v>
      </c>
      <c r="N42" s="230" t="n">
        <f aca="false">+Detail!O202</f>
        <v>0</v>
      </c>
      <c r="O42" s="230" t="n">
        <f aca="false">+Detail!P202</f>
        <v>0</v>
      </c>
      <c r="P42" s="230" t="n">
        <f aca="false">+Detail!Q202</f>
        <v>0</v>
      </c>
    </row>
    <row r="43" customFormat="false" ht="15" hidden="false" customHeight="false" outlineLevel="0" collapsed="false">
      <c r="A43" s="377" t="n">
        <f aca="false">+Intro!$C$4</f>
        <v>11</v>
      </c>
      <c r="B43" s="346" t="n">
        <f aca="false">+Intro!$F$4</f>
        <v>100038</v>
      </c>
      <c r="C43" s="230" t="n">
        <f aca="false">+Detail!B203</f>
        <v>54000000</v>
      </c>
      <c r="D43" s="230" t="n">
        <f aca="false">+Detail!$R$8</f>
        <v>2000</v>
      </c>
      <c r="E43" s="230" t="n">
        <f aca="false">+Detail!F206</f>
        <v>0</v>
      </c>
      <c r="F43" s="230" t="n">
        <f aca="false">+Detail!G206</f>
        <v>0</v>
      </c>
      <c r="G43" s="230" t="n">
        <f aca="false">+Detail!H206</f>
        <v>0</v>
      </c>
      <c r="H43" s="230" t="n">
        <f aca="false">+Detail!I206</f>
        <v>0</v>
      </c>
      <c r="I43" s="230" t="n">
        <f aca="false">+Detail!J206</f>
        <v>0</v>
      </c>
      <c r="J43" s="230" t="n">
        <f aca="false">+Detail!K206</f>
        <v>0</v>
      </c>
      <c r="K43" s="230" t="n">
        <f aca="false">+Detail!L206</f>
        <v>0</v>
      </c>
      <c r="L43" s="230" t="n">
        <f aca="false">+Detail!M206</f>
        <v>0</v>
      </c>
      <c r="M43" s="230" t="n">
        <f aca="false">+Detail!N206</f>
        <v>0</v>
      </c>
      <c r="N43" s="230" t="n">
        <f aca="false">+Detail!O206</f>
        <v>0</v>
      </c>
      <c r="O43" s="230" t="n">
        <f aca="false">+Detail!P206</f>
        <v>0</v>
      </c>
      <c r="P43" s="230" t="n">
        <f aca="false">+Detail!Q206</f>
        <v>0</v>
      </c>
    </row>
    <row r="44" customFormat="false" ht="15" hidden="false" customHeight="false" outlineLevel="0" collapsed="false">
      <c r="A44" s="377" t="n">
        <f aca="false">+Intro!$C$4</f>
        <v>11</v>
      </c>
      <c r="B44" s="346" t="n">
        <f aca="false">+Intro!$F$4</f>
        <v>100038</v>
      </c>
      <c r="C44" s="230" t="n">
        <f aca="false">+Detail!B216</f>
        <v>52502000</v>
      </c>
      <c r="D44" s="230" t="n">
        <f aca="false">+Detail!$R$8</f>
        <v>2000</v>
      </c>
      <c r="E44" s="230" t="n">
        <f aca="false">+Detail!F216</f>
        <v>24704</v>
      </c>
      <c r="F44" s="230" t="n">
        <f aca="false">+Detail!G216</f>
        <v>24704</v>
      </c>
      <c r="G44" s="230" t="n">
        <f aca="false">+Detail!H216</f>
        <v>24704</v>
      </c>
      <c r="H44" s="230" t="n">
        <f aca="false">+Detail!I216</f>
        <v>24704</v>
      </c>
      <c r="I44" s="230" t="n">
        <f aca="false">+Detail!J216</f>
        <v>24704</v>
      </c>
      <c r="J44" s="230" t="n">
        <f aca="false">+Detail!K216</f>
        <v>24704</v>
      </c>
      <c r="K44" s="230" t="n">
        <f aca="false">+Detail!L216</f>
        <v>24704</v>
      </c>
      <c r="L44" s="230" t="n">
        <f aca="false">+Detail!M216</f>
        <v>24704</v>
      </c>
      <c r="M44" s="230" t="n">
        <f aca="false">+Detail!N216</f>
        <v>24704</v>
      </c>
      <c r="N44" s="230" t="n">
        <f aca="false">+Detail!O216</f>
        <v>24704</v>
      </c>
      <c r="O44" s="230" t="n">
        <f aca="false">+Detail!P216</f>
        <v>24704</v>
      </c>
      <c r="P44" s="230" t="n">
        <f aca="false">+Detail!Q216</f>
        <v>24704</v>
      </c>
    </row>
    <row r="45" customFormat="false" ht="15" hidden="false" customHeight="false" outlineLevel="0" collapsed="false">
      <c r="A45" s="377" t="n">
        <f aca="false">+Intro!$C$4</f>
        <v>11</v>
      </c>
      <c r="B45" s="346" t="n">
        <f aca="false">+Intro!$F$4</f>
        <v>100038</v>
      </c>
      <c r="C45" s="230" t="n">
        <f aca="false">+Detail!B217</f>
        <v>52502500</v>
      </c>
      <c r="D45" s="230" t="n">
        <f aca="false">+Detail!$R$8</f>
        <v>2000</v>
      </c>
      <c r="E45" s="230" t="n">
        <f aca="false">+Detail!F217</f>
        <v>16960</v>
      </c>
      <c r="F45" s="230" t="n">
        <f aca="false">+Detail!G217</f>
        <v>16960</v>
      </c>
      <c r="G45" s="230" t="n">
        <f aca="false">+Detail!H217</f>
        <v>16960</v>
      </c>
      <c r="H45" s="230" t="n">
        <f aca="false">+Detail!I217</f>
        <v>16960</v>
      </c>
      <c r="I45" s="230" t="n">
        <f aca="false">+Detail!J217</f>
        <v>16960</v>
      </c>
      <c r="J45" s="230" t="n">
        <f aca="false">+Detail!K217</f>
        <v>16960</v>
      </c>
      <c r="K45" s="230" t="n">
        <f aca="false">+Detail!L217</f>
        <v>16960</v>
      </c>
      <c r="L45" s="230" t="n">
        <f aca="false">+Detail!M217</f>
        <v>16960</v>
      </c>
      <c r="M45" s="230" t="n">
        <f aca="false">+Detail!N217</f>
        <v>16960</v>
      </c>
      <c r="N45" s="230" t="n">
        <f aca="false">+Detail!O217</f>
        <v>16960</v>
      </c>
      <c r="O45" s="230" t="n">
        <f aca="false">+Detail!P217</f>
        <v>16960</v>
      </c>
      <c r="P45" s="230" t="n">
        <f aca="false">+Detail!Q217</f>
        <v>16960</v>
      </c>
    </row>
    <row r="46" customFormat="false" ht="15" hidden="false" customHeight="false" outlineLevel="0" collapsed="false">
      <c r="A46" s="377" t="n">
        <f aca="false">+Intro!$C$4</f>
        <v>11</v>
      </c>
      <c r="B46" s="346" t="n">
        <f aca="false">+Intro!$F$4</f>
        <v>100038</v>
      </c>
      <c r="C46" s="230" t="n">
        <f aca="false">+Detail!B218</f>
        <v>52503000</v>
      </c>
      <c r="D46" s="230" t="n">
        <f aca="false">+Detail!$R$8</f>
        <v>2000</v>
      </c>
      <c r="E46" s="230" t="n">
        <f aca="false">+Detail!F218</f>
        <v>15670</v>
      </c>
      <c r="F46" s="230" t="n">
        <f aca="false">+Detail!G218</f>
        <v>15670</v>
      </c>
      <c r="G46" s="230" t="n">
        <f aca="false">+Detail!H218</f>
        <v>15670</v>
      </c>
      <c r="H46" s="230" t="n">
        <f aca="false">+Detail!I218</f>
        <v>15670</v>
      </c>
      <c r="I46" s="230" t="n">
        <f aca="false">+Detail!J218</f>
        <v>15670</v>
      </c>
      <c r="J46" s="230" t="n">
        <f aca="false">+Detail!K218</f>
        <v>15670</v>
      </c>
      <c r="K46" s="230" t="n">
        <f aca="false">+Detail!L218</f>
        <v>15670</v>
      </c>
      <c r="L46" s="230" t="n">
        <f aca="false">+Detail!M218</f>
        <v>15670</v>
      </c>
      <c r="M46" s="230" t="n">
        <f aca="false">+Detail!N218</f>
        <v>15670</v>
      </c>
      <c r="N46" s="230" t="n">
        <f aca="false">+Detail!O218</f>
        <v>15670</v>
      </c>
      <c r="O46" s="230" t="n">
        <f aca="false">+Detail!P218</f>
        <v>15670</v>
      </c>
      <c r="P46" s="230" t="n">
        <f aca="false">+Detail!Q218</f>
        <v>15670</v>
      </c>
    </row>
    <row r="47" customFormat="false" ht="15" hidden="false" customHeight="false" outlineLevel="0" collapsed="false">
      <c r="A47" s="377" t="n">
        <f aca="false">+Intro!$C$4</f>
        <v>11</v>
      </c>
      <c r="B47" s="346" t="n">
        <f aca="false">+Intro!$F$4</f>
        <v>100038</v>
      </c>
      <c r="C47" s="230" t="n">
        <f aca="false">+Detail!B223</f>
        <v>45019000</v>
      </c>
      <c r="D47" s="230" t="n">
        <f aca="false">+Detail!$R$8</f>
        <v>2000</v>
      </c>
      <c r="E47" s="230" t="n">
        <f aca="false">+Detail!F226</f>
        <v>0</v>
      </c>
      <c r="F47" s="230" t="n">
        <f aca="false">+Detail!G226</f>
        <v>0</v>
      </c>
      <c r="G47" s="230" t="n">
        <f aca="false">+Detail!H226</f>
        <v>0</v>
      </c>
      <c r="H47" s="230" t="n">
        <f aca="false">+Detail!I226</f>
        <v>0</v>
      </c>
      <c r="I47" s="230" t="n">
        <f aca="false">+Detail!J226</f>
        <v>0</v>
      </c>
      <c r="J47" s="230" t="n">
        <f aca="false">+Detail!K226</f>
        <v>0</v>
      </c>
      <c r="K47" s="230" t="n">
        <f aca="false">+Detail!L226</f>
        <v>0</v>
      </c>
      <c r="L47" s="230" t="n">
        <f aca="false">+Detail!M226</f>
        <v>0</v>
      </c>
      <c r="M47" s="230" t="n">
        <f aca="false">+Detail!N226</f>
        <v>0</v>
      </c>
      <c r="N47" s="230" t="n">
        <f aca="false">+Detail!O226</f>
        <v>0</v>
      </c>
      <c r="O47" s="230" t="n">
        <f aca="false">+Detail!P226</f>
        <v>0</v>
      </c>
      <c r="P47" s="230" t="n">
        <f aca="false">+Detail!Q226</f>
        <v>0</v>
      </c>
    </row>
    <row r="48" customFormat="false" ht="15" hidden="false" customHeight="false" outlineLevel="0" collapsed="false">
      <c r="A48" s="377" t="n">
        <f aca="false">+Intro!$C$4</f>
        <v>11</v>
      </c>
      <c r="B48" s="346" t="n">
        <f aca="false">+Intro!$F$4</f>
        <v>100038</v>
      </c>
      <c r="C48" s="230" t="n">
        <f aca="false">+Detail!B227</f>
        <v>57000000</v>
      </c>
      <c r="D48" s="230" t="n">
        <f aca="false">+Detail!$R$8</f>
        <v>2000</v>
      </c>
      <c r="E48" s="230" t="n">
        <f aca="false">+Detail!F230</f>
        <v>0</v>
      </c>
      <c r="F48" s="230" t="n">
        <f aca="false">+Detail!G230</f>
        <v>0</v>
      </c>
      <c r="G48" s="230" t="n">
        <f aca="false">+Detail!H230</f>
        <v>0</v>
      </c>
      <c r="H48" s="230" t="n">
        <f aca="false">+Detail!I230</f>
        <v>0</v>
      </c>
      <c r="I48" s="230" t="n">
        <f aca="false">+Detail!J230</f>
        <v>0</v>
      </c>
      <c r="J48" s="230" t="n">
        <f aca="false">+Detail!K230</f>
        <v>0</v>
      </c>
      <c r="K48" s="230" t="n">
        <f aca="false">+Detail!L230</f>
        <v>0</v>
      </c>
      <c r="L48" s="230" t="n">
        <f aca="false">+Detail!M230</f>
        <v>0</v>
      </c>
      <c r="M48" s="230" t="n">
        <f aca="false">+Detail!N230</f>
        <v>0</v>
      </c>
      <c r="N48" s="230" t="n">
        <f aca="false">+Detail!O230</f>
        <v>0</v>
      </c>
      <c r="O48" s="230" t="n">
        <f aca="false">+Detail!P230</f>
        <v>0</v>
      </c>
      <c r="P48" s="230" t="n">
        <f aca="false">+Detail!Q230</f>
        <v>0</v>
      </c>
    </row>
    <row r="49" customFormat="false" ht="15" hidden="false" customHeight="false" outlineLevel="0" collapsed="false">
      <c r="A49" s="377" t="n">
        <f aca="false">+Intro!$C$4</f>
        <v>11</v>
      </c>
      <c r="B49" s="346" t="n">
        <f aca="false">+Intro!$F$4</f>
        <v>100038</v>
      </c>
      <c r="C49" s="230" t="n">
        <f aca="false">+Detail!B231</f>
        <v>57000500</v>
      </c>
      <c r="D49" s="230" t="n">
        <f aca="false">+Detail!$R$8</f>
        <v>2000</v>
      </c>
      <c r="E49" s="230" t="n">
        <f aca="false">+Detail!F234</f>
        <v>0</v>
      </c>
      <c r="F49" s="230" t="n">
        <f aca="false">+Detail!G234</f>
        <v>0</v>
      </c>
      <c r="G49" s="230" t="n">
        <f aca="false">+Detail!H234</f>
        <v>0</v>
      </c>
      <c r="H49" s="230" t="n">
        <f aca="false">+Detail!I234</f>
        <v>0</v>
      </c>
      <c r="I49" s="230" t="n">
        <f aca="false">+Detail!J234</f>
        <v>0</v>
      </c>
      <c r="J49" s="230" t="n">
        <f aca="false">+Detail!K234</f>
        <v>0</v>
      </c>
      <c r="K49" s="230" t="n">
        <f aca="false">+Detail!L234</f>
        <v>0</v>
      </c>
      <c r="L49" s="230" t="n">
        <f aca="false">+Detail!M234</f>
        <v>0</v>
      </c>
      <c r="M49" s="230" t="n">
        <f aca="false">+Detail!N234</f>
        <v>0</v>
      </c>
      <c r="N49" s="230" t="n">
        <f aca="false">+Detail!O234</f>
        <v>0</v>
      </c>
      <c r="O49" s="230" t="n">
        <f aca="false">+Detail!P234</f>
        <v>0</v>
      </c>
      <c r="P49" s="230" t="n">
        <f aca="false">+Detail!Q234</f>
        <v>0</v>
      </c>
    </row>
    <row r="50" customFormat="false" ht="15" hidden="false" customHeight="false" outlineLevel="0" collapsed="false">
      <c r="A50" s="377" t="n">
        <f aca="false">+Intro!$C$4</f>
        <v>11</v>
      </c>
      <c r="B50" s="346" t="n">
        <f aca="false">+Intro!$F$4</f>
        <v>100038</v>
      </c>
      <c r="C50" s="230" t="n">
        <f aca="false">+Detail!B235</f>
        <v>57001000</v>
      </c>
      <c r="D50" s="230" t="n">
        <f aca="false">+Detail!$R$8</f>
        <v>2000</v>
      </c>
      <c r="E50" s="230" t="n">
        <f aca="false">+Detail!F238</f>
        <v>0</v>
      </c>
      <c r="F50" s="230" t="n">
        <f aca="false">+Detail!G238</f>
        <v>0</v>
      </c>
      <c r="G50" s="230" t="n">
        <f aca="false">+Detail!H238</f>
        <v>0</v>
      </c>
      <c r="H50" s="230" t="n">
        <f aca="false">+Detail!I238</f>
        <v>0</v>
      </c>
      <c r="I50" s="230" t="n">
        <f aca="false">+Detail!J238</f>
        <v>0</v>
      </c>
      <c r="J50" s="230" t="n">
        <f aca="false">+Detail!K238</f>
        <v>0</v>
      </c>
      <c r="K50" s="230" t="n">
        <f aca="false">+Detail!L238</f>
        <v>0</v>
      </c>
      <c r="L50" s="230" t="n">
        <f aca="false">+Detail!M238</f>
        <v>0</v>
      </c>
      <c r="M50" s="230" t="n">
        <f aca="false">+Detail!N238</f>
        <v>0</v>
      </c>
      <c r="N50" s="230" t="n">
        <f aca="false">+Detail!O238</f>
        <v>0</v>
      </c>
      <c r="O50" s="230" t="n">
        <f aca="false">+Detail!P238</f>
        <v>0</v>
      </c>
      <c r="P50" s="230" t="n">
        <f aca="false">+Detail!Q238</f>
        <v>0</v>
      </c>
    </row>
    <row r="51" customFormat="false" ht="15" hidden="false" customHeight="false" outlineLevel="0" collapsed="false">
      <c r="A51" s="377" t="n">
        <f aca="false">+Intro!$C$4</f>
        <v>11</v>
      </c>
      <c r="B51" s="346" t="n">
        <f aca="false">+Intro!$F$4</f>
        <v>100038</v>
      </c>
      <c r="C51" s="230" t="n">
        <f aca="false">+Detail!B239</f>
        <v>57003000</v>
      </c>
      <c r="D51" s="230" t="n">
        <f aca="false">+Detail!$R$8</f>
        <v>2000</v>
      </c>
      <c r="E51" s="230" t="n">
        <f aca="false">+Detail!F242</f>
        <v>0</v>
      </c>
      <c r="F51" s="230" t="n">
        <f aca="false">+Detail!G242</f>
        <v>0</v>
      </c>
      <c r="G51" s="230" t="n">
        <f aca="false">+Detail!H242</f>
        <v>0</v>
      </c>
      <c r="H51" s="230" t="n">
        <f aca="false">+Detail!I242</f>
        <v>0</v>
      </c>
      <c r="I51" s="230" t="n">
        <f aca="false">+Detail!J242</f>
        <v>0</v>
      </c>
      <c r="J51" s="230" t="n">
        <f aca="false">+Detail!K242</f>
        <v>0</v>
      </c>
      <c r="K51" s="230" t="n">
        <f aca="false">+Detail!L242</f>
        <v>0</v>
      </c>
      <c r="L51" s="230" t="n">
        <f aca="false">+Detail!M242</f>
        <v>0</v>
      </c>
      <c r="M51" s="230" t="n">
        <f aca="false">+Detail!N242</f>
        <v>0</v>
      </c>
      <c r="N51" s="230" t="n">
        <f aca="false">+Detail!O242</f>
        <v>0</v>
      </c>
      <c r="O51" s="230" t="n">
        <f aca="false">+Detail!P242</f>
        <v>0</v>
      </c>
      <c r="P51" s="230" t="n">
        <f aca="false">+Detail!Q242</f>
        <v>0</v>
      </c>
    </row>
    <row r="52" customFormat="false" ht="15" hidden="false" customHeight="false" outlineLevel="0" collapsed="false">
      <c r="A52" s="377" t="n">
        <f aca="false">+Intro!$C$4</f>
        <v>11</v>
      </c>
      <c r="B52" s="346" t="n">
        <f aca="false">+Intro!$F$4</f>
        <v>100038</v>
      </c>
      <c r="C52" s="230" t="n">
        <f aca="false">+Detail!B243</f>
        <v>57003500</v>
      </c>
      <c r="D52" s="230" t="n">
        <f aca="false">+Detail!$R$8</f>
        <v>2000</v>
      </c>
      <c r="E52" s="230" t="n">
        <f aca="false">+Detail!F246</f>
        <v>0</v>
      </c>
      <c r="F52" s="230" t="n">
        <f aca="false">+Detail!G246</f>
        <v>0</v>
      </c>
      <c r="G52" s="230" t="n">
        <f aca="false">+Detail!H246</f>
        <v>0</v>
      </c>
      <c r="H52" s="230" t="n">
        <f aca="false">+Detail!I246</f>
        <v>0</v>
      </c>
      <c r="I52" s="230" t="n">
        <f aca="false">+Detail!J246</f>
        <v>0</v>
      </c>
      <c r="J52" s="230" t="n">
        <f aca="false">+Detail!K246</f>
        <v>0</v>
      </c>
      <c r="K52" s="230" t="n">
        <f aca="false">+Detail!L246</f>
        <v>0</v>
      </c>
      <c r="L52" s="230" t="n">
        <f aca="false">+Detail!M246</f>
        <v>0</v>
      </c>
      <c r="M52" s="230" t="n">
        <f aca="false">+Detail!N246</f>
        <v>0</v>
      </c>
      <c r="N52" s="230" t="n">
        <f aca="false">+Detail!O246</f>
        <v>0</v>
      </c>
      <c r="O52" s="230" t="n">
        <f aca="false">+Detail!P246</f>
        <v>0</v>
      </c>
      <c r="P52" s="230" t="n">
        <f aca="false">+Detail!Q246</f>
        <v>0</v>
      </c>
    </row>
    <row r="53" customFormat="false" ht="15" hidden="false" customHeight="false" outlineLevel="0" collapsed="false">
      <c r="A53" s="377" t="n">
        <f aca="false">+Intro!$C$4</f>
        <v>11</v>
      </c>
      <c r="B53" s="346" t="n">
        <f aca="false">+Intro!$F$4</f>
        <v>100038</v>
      </c>
      <c r="C53" s="230" t="n">
        <f aca="false">+Detail!B247</f>
        <v>57004000</v>
      </c>
      <c r="D53" s="230" t="n">
        <f aca="false">+Detail!$R$8</f>
        <v>2000</v>
      </c>
      <c r="E53" s="230" t="n">
        <f aca="false">+Detail!F250</f>
        <v>0</v>
      </c>
      <c r="F53" s="230" t="n">
        <f aca="false">+Detail!G250</f>
        <v>0</v>
      </c>
      <c r="G53" s="230" t="n">
        <f aca="false">+Detail!H250</f>
        <v>0</v>
      </c>
      <c r="H53" s="230" t="n">
        <f aca="false">+Detail!I250</f>
        <v>0</v>
      </c>
      <c r="I53" s="230" t="n">
        <f aca="false">+Detail!J250</f>
        <v>0</v>
      </c>
      <c r="J53" s="230" t="n">
        <f aca="false">+Detail!K250</f>
        <v>0</v>
      </c>
      <c r="K53" s="230" t="n">
        <f aca="false">+Detail!L250</f>
        <v>0</v>
      </c>
      <c r="L53" s="230" t="n">
        <f aca="false">+Detail!M250</f>
        <v>0</v>
      </c>
      <c r="M53" s="230" t="n">
        <f aca="false">+Detail!N250</f>
        <v>0</v>
      </c>
      <c r="N53" s="230" t="n">
        <f aca="false">+Detail!O250</f>
        <v>0</v>
      </c>
      <c r="O53" s="230" t="n">
        <f aca="false">+Detail!P250</f>
        <v>0</v>
      </c>
      <c r="P53" s="230" t="n">
        <f aca="false">+Detail!Q250</f>
        <v>0</v>
      </c>
    </row>
    <row r="54" customFormat="false" ht="15" hidden="false" customHeight="false" outlineLevel="0" collapsed="false">
      <c r="A54" s="377" t="n">
        <f aca="false">+Intro!$C$4</f>
        <v>11</v>
      </c>
      <c r="B54" s="346" t="n">
        <f aca="false">+Intro!$F$4</f>
        <v>100038</v>
      </c>
      <c r="C54" s="230" t="n">
        <f aca="false">+Detail!B251</f>
        <v>57100000</v>
      </c>
      <c r="D54" s="230" t="n">
        <f aca="false">+Detail!$R$8</f>
        <v>2000</v>
      </c>
      <c r="E54" s="230" t="n">
        <f aca="false">+Detail!F254</f>
        <v>0</v>
      </c>
      <c r="F54" s="230" t="n">
        <f aca="false">+Detail!G254</f>
        <v>0</v>
      </c>
      <c r="G54" s="230" t="n">
        <f aca="false">+Detail!H254</f>
        <v>0</v>
      </c>
      <c r="H54" s="230" t="n">
        <f aca="false">+Detail!I254</f>
        <v>0</v>
      </c>
      <c r="I54" s="230" t="n">
        <f aca="false">+Detail!J254</f>
        <v>0</v>
      </c>
      <c r="J54" s="230" t="n">
        <f aca="false">+Detail!K254</f>
        <v>0</v>
      </c>
      <c r="K54" s="230" t="n">
        <f aca="false">+Detail!L254</f>
        <v>0</v>
      </c>
      <c r="L54" s="230" t="n">
        <f aca="false">+Detail!M254</f>
        <v>0</v>
      </c>
      <c r="M54" s="230" t="n">
        <f aca="false">+Detail!N254</f>
        <v>0</v>
      </c>
      <c r="N54" s="230" t="n">
        <f aca="false">+Detail!O254</f>
        <v>0</v>
      </c>
      <c r="O54" s="230" t="n">
        <f aca="false">+Detail!P254</f>
        <v>0</v>
      </c>
      <c r="P54" s="230" t="n">
        <f aca="false">+Detail!Q254</f>
        <v>0</v>
      </c>
    </row>
    <row r="55" customFormat="false" ht="15" hidden="false" customHeight="false" outlineLevel="0" collapsed="false">
      <c r="A55" s="377" t="n">
        <f aca="false">+Intro!$C$4</f>
        <v>11</v>
      </c>
      <c r="B55" s="346" t="n">
        <f aca="false">+Intro!$F$4</f>
        <v>100038</v>
      </c>
      <c r="C55" s="230" t="n">
        <f aca="false">+Detail!B255</f>
        <v>57200000</v>
      </c>
      <c r="D55" s="230" t="n">
        <f aca="false">+Detail!$R$8</f>
        <v>2000</v>
      </c>
      <c r="E55" s="230" t="n">
        <f aca="false">+Detail!F258</f>
        <v>0</v>
      </c>
      <c r="F55" s="230" t="n">
        <f aca="false">+Detail!G258</f>
        <v>0</v>
      </c>
      <c r="G55" s="230" t="n">
        <f aca="false">+Detail!H258</f>
        <v>0</v>
      </c>
      <c r="H55" s="230" t="n">
        <f aca="false">+Detail!I258</f>
        <v>0</v>
      </c>
      <c r="I55" s="230" t="n">
        <f aca="false">+Detail!J258</f>
        <v>0</v>
      </c>
      <c r="J55" s="230" t="n">
        <f aca="false">+Detail!K258</f>
        <v>0</v>
      </c>
      <c r="K55" s="230" t="n">
        <f aca="false">+Detail!L258</f>
        <v>0</v>
      </c>
      <c r="L55" s="230" t="n">
        <f aca="false">+Detail!M258</f>
        <v>0</v>
      </c>
      <c r="M55" s="230" t="n">
        <f aca="false">+Detail!N258</f>
        <v>0</v>
      </c>
      <c r="N55" s="230" t="n">
        <f aca="false">+Detail!O258</f>
        <v>0</v>
      </c>
      <c r="O55" s="230" t="n">
        <f aca="false">+Detail!P258</f>
        <v>0</v>
      </c>
      <c r="P55" s="230" t="n">
        <f aca="false">+Detail!Q258</f>
        <v>0</v>
      </c>
    </row>
    <row r="56" customFormat="false" ht="15" hidden="false" customHeight="false" outlineLevel="0" collapsed="false">
      <c r="A56" s="377" t="n">
        <f aca="false">+Intro!$C$4</f>
        <v>11</v>
      </c>
      <c r="B56" s="346" t="n">
        <f aca="false">+Intro!$F$4</f>
        <v>100038</v>
      </c>
      <c r="C56" s="230" t="n">
        <f aca="false">+Detail!B259</f>
        <v>57300000</v>
      </c>
      <c r="D56" s="230" t="n">
        <f aca="false">+Detail!$R$8</f>
        <v>2000</v>
      </c>
      <c r="E56" s="230" t="n">
        <f aca="false">+Detail!F262</f>
        <v>0</v>
      </c>
      <c r="F56" s="230" t="n">
        <f aca="false">+Detail!G262</f>
        <v>0</v>
      </c>
      <c r="G56" s="230" t="n">
        <f aca="false">+Detail!H262</f>
        <v>0</v>
      </c>
      <c r="H56" s="230" t="n">
        <f aca="false">+Detail!I262</f>
        <v>0</v>
      </c>
      <c r="I56" s="230" t="n">
        <f aca="false">+Detail!J262</f>
        <v>0</v>
      </c>
      <c r="J56" s="230" t="n">
        <f aca="false">+Detail!K262</f>
        <v>0</v>
      </c>
      <c r="K56" s="230" t="n">
        <f aca="false">+Detail!L262</f>
        <v>0</v>
      </c>
      <c r="L56" s="230" t="n">
        <f aca="false">+Detail!M262</f>
        <v>0</v>
      </c>
      <c r="M56" s="230" t="n">
        <f aca="false">+Detail!N262</f>
        <v>0</v>
      </c>
      <c r="N56" s="230" t="n">
        <f aca="false">+Detail!O262</f>
        <v>0</v>
      </c>
      <c r="O56" s="230" t="n">
        <f aca="false">+Detail!P262</f>
        <v>0</v>
      </c>
      <c r="P56" s="230" t="n">
        <f aca="false">+Detail!Q262</f>
        <v>0</v>
      </c>
    </row>
    <row r="57" customFormat="false" ht="15" hidden="false" customHeight="false" outlineLevel="0" collapsed="false">
      <c r="A57" s="377" t="n">
        <f aca="false">+Intro!$C$4</f>
        <v>11</v>
      </c>
      <c r="B57" s="346" t="n">
        <f aca="false">+Intro!$F$4</f>
        <v>100038</v>
      </c>
      <c r="C57" s="230" t="n">
        <f aca="false">+Detail!B263</f>
        <v>59001000</v>
      </c>
      <c r="D57" s="230" t="n">
        <f aca="false">+Detail!$R$8</f>
        <v>2000</v>
      </c>
      <c r="E57" s="230" t="n">
        <f aca="false">+Detail!F266</f>
        <v>0</v>
      </c>
      <c r="F57" s="230" t="n">
        <f aca="false">+Detail!G266</f>
        <v>0</v>
      </c>
      <c r="G57" s="230" t="n">
        <f aca="false">+Detail!H266</f>
        <v>0</v>
      </c>
      <c r="H57" s="230" t="n">
        <f aca="false">+Detail!I266</f>
        <v>0</v>
      </c>
      <c r="I57" s="230" t="n">
        <f aca="false">+Detail!J266</f>
        <v>0</v>
      </c>
      <c r="J57" s="230" t="n">
        <f aca="false">+Detail!K266</f>
        <v>0</v>
      </c>
      <c r="K57" s="230" t="n">
        <f aca="false">+Detail!L266</f>
        <v>0</v>
      </c>
      <c r="L57" s="230" t="n">
        <f aca="false">+Detail!M266</f>
        <v>0</v>
      </c>
      <c r="M57" s="230" t="n">
        <f aca="false">+Detail!N266</f>
        <v>0</v>
      </c>
      <c r="N57" s="230" t="n">
        <f aca="false">+Detail!O266</f>
        <v>0</v>
      </c>
      <c r="O57" s="230" t="n">
        <f aca="false">+Detail!P266</f>
        <v>0</v>
      </c>
      <c r="P57" s="230" t="n">
        <f aca="false">+Detail!Q266</f>
        <v>0</v>
      </c>
    </row>
    <row r="58" customFormat="false" ht="15" hidden="false" customHeight="false" outlineLevel="0" collapsed="false">
      <c r="A58" s="377" t="n">
        <f aca="false">+Intro!$C$4</f>
        <v>11</v>
      </c>
      <c r="B58" s="346" t="n">
        <f aca="false">+Intro!$F$4</f>
        <v>100038</v>
      </c>
      <c r="C58" s="230" t="n">
        <f aca="false">+Detail!B267</f>
        <v>59001500</v>
      </c>
      <c r="D58" s="230" t="n">
        <f aca="false">+Detail!$R$8</f>
        <v>2000</v>
      </c>
      <c r="E58" s="230" t="n">
        <f aca="false">+Detail!F270</f>
        <v>0</v>
      </c>
      <c r="F58" s="230" t="n">
        <f aca="false">+Detail!G270</f>
        <v>0</v>
      </c>
      <c r="G58" s="230" t="n">
        <f aca="false">+Detail!H270</f>
        <v>0</v>
      </c>
      <c r="H58" s="230" t="n">
        <f aca="false">+Detail!I270</f>
        <v>0</v>
      </c>
      <c r="I58" s="230" t="n">
        <f aca="false">+Detail!J270</f>
        <v>0</v>
      </c>
      <c r="J58" s="230" t="n">
        <f aca="false">+Detail!K270</f>
        <v>0</v>
      </c>
      <c r="K58" s="230" t="n">
        <f aca="false">+Detail!L270</f>
        <v>0</v>
      </c>
      <c r="L58" s="230" t="n">
        <f aca="false">+Detail!M270</f>
        <v>0</v>
      </c>
      <c r="M58" s="230" t="n">
        <f aca="false">+Detail!N270</f>
        <v>0</v>
      </c>
      <c r="N58" s="230" t="n">
        <f aca="false">+Detail!O270</f>
        <v>0</v>
      </c>
      <c r="O58" s="230" t="n">
        <f aca="false">+Detail!P270</f>
        <v>0</v>
      </c>
      <c r="P58" s="230" t="n">
        <f aca="false">+Detail!Q270</f>
        <v>0</v>
      </c>
    </row>
    <row r="59" customFormat="false" ht="15" hidden="false" customHeight="false" outlineLevel="0" collapsed="false">
      <c r="A59" s="377" t="n">
        <f aca="false">+Intro!$C$4</f>
        <v>11</v>
      </c>
      <c r="B59" s="346" t="n">
        <f aca="false">+Intro!$F$4</f>
        <v>100038</v>
      </c>
      <c r="C59" s="230" t="n">
        <f aca="false">+Detail!B271</f>
        <v>59003100</v>
      </c>
      <c r="D59" s="230" t="n">
        <f aca="false">+Detail!$R$8</f>
        <v>2000</v>
      </c>
      <c r="E59" s="230" t="n">
        <f aca="false">+Detail!F274</f>
        <v>0</v>
      </c>
      <c r="F59" s="230" t="n">
        <f aca="false">+Detail!G274</f>
        <v>0</v>
      </c>
      <c r="G59" s="230" t="n">
        <f aca="false">+Detail!H274</f>
        <v>0</v>
      </c>
      <c r="H59" s="230" t="n">
        <f aca="false">+Detail!I274</f>
        <v>0</v>
      </c>
      <c r="I59" s="230" t="n">
        <f aca="false">+Detail!J274</f>
        <v>0</v>
      </c>
      <c r="J59" s="230" t="n">
        <f aca="false">+Detail!K274</f>
        <v>0</v>
      </c>
      <c r="K59" s="230" t="n">
        <f aca="false">+Detail!L274</f>
        <v>0</v>
      </c>
      <c r="L59" s="230" t="n">
        <f aca="false">+Detail!M274</f>
        <v>0</v>
      </c>
      <c r="M59" s="230" t="n">
        <f aca="false">+Detail!N274</f>
        <v>0</v>
      </c>
      <c r="N59" s="230" t="n">
        <f aca="false">+Detail!O274</f>
        <v>0</v>
      </c>
      <c r="O59" s="230" t="n">
        <f aca="false">+Detail!P274</f>
        <v>0</v>
      </c>
      <c r="P59" s="230" t="n">
        <f aca="false">+Detail!Q274</f>
        <v>0</v>
      </c>
    </row>
    <row r="60" customFormat="false" ht="15" hidden="false" customHeight="false" outlineLevel="0" collapsed="false">
      <c r="A60" s="377" t="n">
        <f aca="false">+Intro!$C$4</f>
        <v>11</v>
      </c>
      <c r="B60" s="346" t="n">
        <f aca="false">+Intro!$F$4</f>
        <v>100038</v>
      </c>
      <c r="C60" s="230" t="n">
        <f aca="false">+Detail!B275</f>
        <v>59003200</v>
      </c>
      <c r="D60" s="230" t="n">
        <f aca="false">+Detail!$R$8</f>
        <v>2000</v>
      </c>
      <c r="E60" s="230" t="n">
        <f aca="false">+Detail!F278</f>
        <v>0</v>
      </c>
      <c r="F60" s="230" t="n">
        <f aca="false">+Detail!G278</f>
        <v>0</v>
      </c>
      <c r="G60" s="230" t="n">
        <f aca="false">+Detail!H278</f>
        <v>0</v>
      </c>
      <c r="H60" s="230" t="n">
        <f aca="false">+Detail!I278</f>
        <v>0</v>
      </c>
      <c r="I60" s="230" t="n">
        <f aca="false">+Detail!J278</f>
        <v>0</v>
      </c>
      <c r="J60" s="230" t="n">
        <f aca="false">+Detail!K278</f>
        <v>0</v>
      </c>
      <c r="K60" s="230" t="n">
        <f aca="false">+Detail!L278</f>
        <v>0</v>
      </c>
      <c r="L60" s="230" t="n">
        <f aca="false">+Detail!M278</f>
        <v>0</v>
      </c>
      <c r="M60" s="230" t="n">
        <f aca="false">+Detail!N278</f>
        <v>0</v>
      </c>
      <c r="N60" s="230" t="n">
        <f aca="false">+Detail!O278</f>
        <v>0</v>
      </c>
      <c r="O60" s="230" t="n">
        <f aca="false">+Detail!P278</f>
        <v>0</v>
      </c>
      <c r="P60" s="230" t="n">
        <f aca="false">+Detail!Q278</f>
        <v>0</v>
      </c>
    </row>
    <row r="61" customFormat="false" ht="15" hidden="false" customHeight="false" outlineLevel="0" collapsed="false">
      <c r="A61" s="377" t="n">
        <f aca="false">+Intro!$C$4</f>
        <v>11</v>
      </c>
      <c r="B61" s="346" t="n">
        <f aca="false">+Intro!$F$4</f>
        <v>100038</v>
      </c>
      <c r="C61" s="230" t="n">
        <f aca="false">+Detail!B279</f>
        <v>59005000</v>
      </c>
      <c r="D61" s="230" t="n">
        <f aca="false">+Detail!$R$8</f>
        <v>2000</v>
      </c>
      <c r="E61" s="230" t="n">
        <f aca="false">+Detail!F282</f>
        <v>0</v>
      </c>
      <c r="F61" s="230" t="n">
        <f aca="false">+Detail!G282</f>
        <v>0</v>
      </c>
      <c r="G61" s="230" t="n">
        <f aca="false">+Detail!H282</f>
        <v>0</v>
      </c>
      <c r="H61" s="230" t="n">
        <f aca="false">+Detail!I282</f>
        <v>0</v>
      </c>
      <c r="I61" s="230" t="n">
        <f aca="false">+Detail!J282</f>
        <v>0</v>
      </c>
      <c r="J61" s="230" t="n">
        <f aca="false">+Detail!K282</f>
        <v>0</v>
      </c>
      <c r="K61" s="230" t="n">
        <f aca="false">+Detail!L282</f>
        <v>0</v>
      </c>
      <c r="L61" s="230" t="n">
        <f aca="false">+Detail!M282</f>
        <v>0</v>
      </c>
      <c r="M61" s="230" t="n">
        <f aca="false">+Detail!N282</f>
        <v>0</v>
      </c>
      <c r="N61" s="230" t="n">
        <f aca="false">+Detail!O282</f>
        <v>0</v>
      </c>
      <c r="O61" s="230" t="n">
        <f aca="false">+Detail!P282</f>
        <v>0</v>
      </c>
      <c r="P61" s="230" t="n">
        <f aca="false">+Detail!Q282</f>
        <v>0</v>
      </c>
    </row>
    <row r="62" customFormat="false" ht="15" hidden="false" customHeight="false" outlineLevel="0" collapsed="false">
      <c r="A62" s="377" t="n">
        <f aca="false">+Intro!$C$4</f>
        <v>11</v>
      </c>
      <c r="B62" s="346" t="n">
        <f aca="false">+Intro!$F$4</f>
        <v>100038</v>
      </c>
      <c r="C62" s="230" t="n">
        <f aca="false">+Detail!B283</f>
        <v>59007000</v>
      </c>
      <c r="D62" s="230" t="n">
        <f aca="false">+Detail!$R$8</f>
        <v>2000</v>
      </c>
      <c r="E62" s="230" t="n">
        <f aca="false">+Detail!F286</f>
        <v>0</v>
      </c>
      <c r="F62" s="230" t="n">
        <f aca="false">+Detail!G286</f>
        <v>0</v>
      </c>
      <c r="G62" s="230" t="n">
        <f aca="false">+Detail!H286</f>
        <v>0</v>
      </c>
      <c r="H62" s="230" t="n">
        <f aca="false">+Detail!I286</f>
        <v>0</v>
      </c>
      <c r="I62" s="230" t="n">
        <f aca="false">+Detail!J286</f>
        <v>0</v>
      </c>
      <c r="J62" s="230" t="n">
        <f aca="false">+Detail!K286</f>
        <v>0</v>
      </c>
      <c r="K62" s="230" t="n">
        <f aca="false">+Detail!L286</f>
        <v>0</v>
      </c>
      <c r="L62" s="230" t="n">
        <f aca="false">+Detail!M286</f>
        <v>0</v>
      </c>
      <c r="M62" s="230" t="n">
        <f aca="false">+Detail!N286</f>
        <v>0</v>
      </c>
      <c r="N62" s="230" t="n">
        <f aca="false">+Detail!O286</f>
        <v>0</v>
      </c>
      <c r="O62" s="230" t="n">
        <f aca="false">+Detail!P286</f>
        <v>0</v>
      </c>
      <c r="P62" s="230" t="n">
        <f aca="false">+Detail!Q286</f>
        <v>0</v>
      </c>
    </row>
    <row r="63" customFormat="false" ht="15" hidden="false" customHeight="false" outlineLevel="0" collapsed="false">
      <c r="A63" s="377" t="n">
        <f aca="false">+Intro!$C$4</f>
        <v>11</v>
      </c>
      <c r="B63" s="346" t="n">
        <f aca="false">+Intro!$F$4</f>
        <v>100038</v>
      </c>
      <c r="C63" s="230" t="n">
        <f aca="false">+Detail!B287</f>
        <v>59008000</v>
      </c>
      <c r="D63" s="230" t="n">
        <f aca="false">+Detail!$R$8</f>
        <v>2000</v>
      </c>
      <c r="E63" s="230" t="n">
        <f aca="false">+Detail!F290</f>
        <v>0</v>
      </c>
      <c r="F63" s="230" t="n">
        <f aca="false">+Detail!G290</f>
        <v>0</v>
      </c>
      <c r="G63" s="230" t="n">
        <f aca="false">+Detail!H290</f>
        <v>0</v>
      </c>
      <c r="H63" s="230" t="n">
        <f aca="false">+Detail!I290</f>
        <v>0</v>
      </c>
      <c r="I63" s="230" t="n">
        <f aca="false">+Detail!J290</f>
        <v>0</v>
      </c>
      <c r="J63" s="230" t="n">
        <f aca="false">+Detail!K290</f>
        <v>0</v>
      </c>
      <c r="K63" s="230" t="n">
        <f aca="false">+Detail!L290</f>
        <v>0</v>
      </c>
      <c r="L63" s="230" t="n">
        <f aca="false">+Detail!M290</f>
        <v>0</v>
      </c>
      <c r="M63" s="230" t="n">
        <f aca="false">+Detail!N290</f>
        <v>0</v>
      </c>
      <c r="N63" s="230" t="n">
        <f aca="false">+Detail!O290</f>
        <v>0</v>
      </c>
      <c r="O63" s="230" t="n">
        <f aca="false">+Detail!P290</f>
        <v>0</v>
      </c>
      <c r="P63" s="230" t="n">
        <f aca="false">+Detail!Q290</f>
        <v>0</v>
      </c>
    </row>
    <row r="64" customFormat="false" ht="15" hidden="false" customHeight="false" outlineLevel="0" collapsed="false">
      <c r="A64" s="377" t="n">
        <f aca="false">+Intro!$C$4</f>
        <v>11</v>
      </c>
      <c r="B64" s="346" t="n">
        <f aca="false">+Intro!$F$4</f>
        <v>100038</v>
      </c>
      <c r="C64" s="230" t="n">
        <f aca="false">+Detail!B291</f>
        <v>59008100</v>
      </c>
      <c r="D64" s="230" t="n">
        <f aca="false">+Detail!$R$8</f>
        <v>2000</v>
      </c>
      <c r="E64" s="230" t="n">
        <f aca="false">+Detail!F294</f>
        <v>0</v>
      </c>
      <c r="F64" s="230" t="n">
        <f aca="false">+Detail!G294</f>
        <v>0</v>
      </c>
      <c r="G64" s="230" t="n">
        <f aca="false">+Detail!H294</f>
        <v>0</v>
      </c>
      <c r="H64" s="230" t="n">
        <f aca="false">+Detail!I294</f>
        <v>0</v>
      </c>
      <c r="I64" s="230" t="n">
        <f aca="false">+Detail!J294</f>
        <v>0</v>
      </c>
      <c r="J64" s="230" t="n">
        <f aca="false">+Detail!K294</f>
        <v>0</v>
      </c>
      <c r="K64" s="230" t="n">
        <f aca="false">+Detail!L294</f>
        <v>0</v>
      </c>
      <c r="L64" s="230" t="n">
        <f aca="false">+Detail!M294</f>
        <v>0</v>
      </c>
      <c r="M64" s="230" t="n">
        <f aca="false">+Detail!N294</f>
        <v>0</v>
      </c>
      <c r="N64" s="230" t="n">
        <f aca="false">+Detail!O294</f>
        <v>0</v>
      </c>
      <c r="O64" s="230" t="n">
        <f aca="false">+Detail!P294</f>
        <v>0</v>
      </c>
      <c r="P64" s="230" t="n">
        <f aca="false">+Detail!Q294</f>
        <v>0</v>
      </c>
    </row>
    <row r="65" customFormat="false" ht="15" hidden="false" customHeight="false" outlineLevel="0" collapsed="false">
      <c r="A65" s="377" t="n">
        <f aca="false">+Intro!$C$4</f>
        <v>11</v>
      </c>
      <c r="B65" s="346" t="n">
        <f aca="false">+Intro!$F$4</f>
        <v>100038</v>
      </c>
      <c r="C65" s="230" t="n">
        <f aca="false">+Detail!B295</f>
        <v>59008200</v>
      </c>
      <c r="D65" s="230" t="n">
        <f aca="false">+Detail!$R$8</f>
        <v>2000</v>
      </c>
      <c r="E65" s="230" t="n">
        <f aca="false">+Detail!F298</f>
        <v>0</v>
      </c>
      <c r="F65" s="230" t="n">
        <f aca="false">+Detail!G298</f>
        <v>0</v>
      </c>
      <c r="G65" s="230" t="n">
        <f aca="false">+Detail!H298</f>
        <v>0</v>
      </c>
      <c r="H65" s="230" t="n">
        <f aca="false">+Detail!I298</f>
        <v>0</v>
      </c>
      <c r="I65" s="230" t="n">
        <f aca="false">+Detail!J298</f>
        <v>0</v>
      </c>
      <c r="J65" s="230" t="n">
        <f aca="false">+Detail!K298</f>
        <v>0</v>
      </c>
      <c r="K65" s="230" t="n">
        <f aca="false">+Detail!L298</f>
        <v>0</v>
      </c>
      <c r="L65" s="230" t="n">
        <f aca="false">+Detail!M298</f>
        <v>0</v>
      </c>
      <c r="M65" s="230" t="n">
        <f aca="false">+Detail!N298</f>
        <v>0</v>
      </c>
      <c r="N65" s="230" t="n">
        <f aca="false">+Detail!O298</f>
        <v>0</v>
      </c>
      <c r="O65" s="230" t="n">
        <f aca="false">+Detail!P298</f>
        <v>0</v>
      </c>
      <c r="P65" s="230" t="n">
        <f aca="false">+Detail!Q298</f>
        <v>0</v>
      </c>
    </row>
    <row r="66" customFormat="false" ht="15" hidden="false" customHeight="false" outlineLevel="0" collapsed="false">
      <c r="A66" s="377" t="n">
        <f aca="false">+Intro!$C$4</f>
        <v>11</v>
      </c>
      <c r="B66" s="346" t="n">
        <f aca="false">+Intro!$F$4</f>
        <v>100038</v>
      </c>
      <c r="C66" s="230" t="n">
        <f aca="false">+Detail!B299</f>
        <v>59099900</v>
      </c>
      <c r="D66" s="230" t="n">
        <f aca="false">+Detail!$R$8</f>
        <v>2000</v>
      </c>
      <c r="E66" s="230" t="n">
        <f aca="false">+Detail!F302</f>
        <v>0</v>
      </c>
      <c r="F66" s="230" t="n">
        <f aca="false">+Detail!G302</f>
        <v>0</v>
      </c>
      <c r="G66" s="230" t="n">
        <f aca="false">+Detail!H302</f>
        <v>0</v>
      </c>
      <c r="H66" s="230" t="n">
        <f aca="false">+Detail!I302</f>
        <v>0</v>
      </c>
      <c r="I66" s="230" t="n">
        <f aca="false">+Detail!J302</f>
        <v>0</v>
      </c>
      <c r="J66" s="230" t="n">
        <f aca="false">+Detail!K302</f>
        <v>0</v>
      </c>
      <c r="K66" s="230" t="n">
        <f aca="false">+Detail!L302</f>
        <v>0</v>
      </c>
      <c r="L66" s="230" t="n">
        <f aca="false">+Detail!M302</f>
        <v>0</v>
      </c>
      <c r="M66" s="230" t="n">
        <f aca="false">+Detail!N302</f>
        <v>0</v>
      </c>
      <c r="N66" s="230" t="n">
        <f aca="false">+Detail!O302</f>
        <v>0</v>
      </c>
      <c r="O66" s="230" t="n">
        <f aca="false">+Detail!P302</f>
        <v>0</v>
      </c>
      <c r="P66" s="230" t="n">
        <f aca="false">+Detail!Q302</f>
        <v>0</v>
      </c>
    </row>
    <row r="67" customFormat="false" ht="15" hidden="false" customHeight="false" outlineLevel="0" collapsed="false">
      <c r="A67" s="377" t="n">
        <f aca="false">+Intro!$C$4</f>
        <v>11</v>
      </c>
      <c r="B67" s="346" t="n">
        <f aca="false">+Intro!$F$4</f>
        <v>100038</v>
      </c>
      <c r="C67" s="230" t="n">
        <f aca="false">+Detail!B303</f>
        <v>59503000</v>
      </c>
      <c r="D67" s="230" t="n">
        <f aca="false">+Detail!$R$8</f>
        <v>2000</v>
      </c>
      <c r="E67" s="230" t="n">
        <f aca="false">+Detail!F306</f>
        <v>0</v>
      </c>
      <c r="F67" s="230" t="n">
        <f aca="false">+Detail!G306</f>
        <v>0</v>
      </c>
      <c r="G67" s="230" t="n">
        <f aca="false">+Detail!H306</f>
        <v>0</v>
      </c>
      <c r="H67" s="230" t="n">
        <f aca="false">+Detail!I306</f>
        <v>0</v>
      </c>
      <c r="I67" s="230" t="n">
        <f aca="false">+Detail!J306</f>
        <v>0</v>
      </c>
      <c r="J67" s="230" t="n">
        <f aca="false">+Detail!K306</f>
        <v>0</v>
      </c>
      <c r="K67" s="230" t="n">
        <f aca="false">+Detail!L306</f>
        <v>0</v>
      </c>
      <c r="L67" s="230" t="n">
        <f aca="false">+Detail!M306</f>
        <v>0</v>
      </c>
      <c r="M67" s="230" t="n">
        <f aca="false">+Detail!N306</f>
        <v>0</v>
      </c>
      <c r="N67" s="230" t="n">
        <f aca="false">+Detail!O306</f>
        <v>0</v>
      </c>
      <c r="O67" s="230" t="n">
        <f aca="false">+Detail!P306</f>
        <v>0</v>
      </c>
      <c r="P67" s="230" t="n">
        <f aca="false">+Detail!Q306</f>
        <v>0</v>
      </c>
    </row>
    <row r="68" customFormat="false" ht="15" hidden="false" customHeight="false" outlineLevel="0" collapsed="false">
      <c r="A68" s="377" t="n">
        <f aca="false">+Intro!$C$4</f>
        <v>11</v>
      </c>
      <c r="B68" s="346" t="n">
        <f aca="false">+Intro!$F$4</f>
        <v>100038</v>
      </c>
      <c r="C68" s="230" t="n">
        <f aca="false">+Detail!B307</f>
        <v>59504000</v>
      </c>
      <c r="D68" s="230" t="n">
        <f aca="false">+Detail!$R$8</f>
        <v>2000</v>
      </c>
      <c r="E68" s="230" t="n">
        <f aca="false">+Detail!F310</f>
        <v>0</v>
      </c>
      <c r="F68" s="230" t="n">
        <f aca="false">+Detail!G310</f>
        <v>0</v>
      </c>
      <c r="G68" s="230" t="n">
        <f aca="false">+Detail!H310</f>
        <v>0</v>
      </c>
      <c r="H68" s="230" t="n">
        <f aca="false">+Detail!I310</f>
        <v>0</v>
      </c>
      <c r="I68" s="230" t="n">
        <f aca="false">+Detail!J310</f>
        <v>0</v>
      </c>
      <c r="J68" s="230" t="n">
        <f aca="false">+Detail!K310</f>
        <v>0</v>
      </c>
      <c r="K68" s="230" t="n">
        <f aca="false">+Detail!L310</f>
        <v>0</v>
      </c>
      <c r="L68" s="230" t="n">
        <f aca="false">+Detail!M310</f>
        <v>0</v>
      </c>
      <c r="M68" s="230" t="n">
        <f aca="false">+Detail!N310</f>
        <v>0</v>
      </c>
      <c r="N68" s="230" t="n">
        <f aca="false">+Detail!O310</f>
        <v>0</v>
      </c>
      <c r="O68" s="230" t="n">
        <f aca="false">+Detail!P310</f>
        <v>0</v>
      </c>
      <c r="P68" s="230" t="n">
        <f aca="false">+Detail!Q310</f>
        <v>0</v>
      </c>
    </row>
    <row r="69" customFormat="false" ht="15" hidden="false" customHeight="false" outlineLevel="0" collapsed="false">
      <c r="A69" s="377" t="n">
        <f aca="false">+Intro!$C$4</f>
        <v>11</v>
      </c>
      <c r="B69" s="346" t="n">
        <f aca="false">+Intro!$F$4</f>
        <v>100038</v>
      </c>
      <c r="C69" s="230" t="n">
        <f aca="false">+Detail!B311</f>
        <v>59900000</v>
      </c>
      <c r="D69" s="230" t="n">
        <f aca="false">+Detail!$R$8</f>
        <v>2000</v>
      </c>
      <c r="E69" s="230" t="n">
        <f aca="false">+Detail!F314</f>
        <v>0</v>
      </c>
      <c r="F69" s="230" t="n">
        <f aca="false">+Detail!G314</f>
        <v>0</v>
      </c>
      <c r="G69" s="230" t="n">
        <f aca="false">+Detail!H314</f>
        <v>0</v>
      </c>
      <c r="H69" s="230" t="n">
        <f aca="false">+Detail!I314</f>
        <v>0</v>
      </c>
      <c r="I69" s="230" t="n">
        <f aca="false">+Detail!J314</f>
        <v>0</v>
      </c>
      <c r="J69" s="230" t="n">
        <f aca="false">+Detail!K314</f>
        <v>0</v>
      </c>
      <c r="K69" s="230" t="n">
        <f aca="false">+Detail!L314</f>
        <v>0</v>
      </c>
      <c r="L69" s="230" t="n">
        <f aca="false">+Detail!M314</f>
        <v>0</v>
      </c>
      <c r="M69" s="230" t="n">
        <f aca="false">+Detail!N314</f>
        <v>0</v>
      </c>
      <c r="N69" s="230" t="n">
        <f aca="false">+Detail!O314</f>
        <v>0</v>
      </c>
      <c r="O69" s="230" t="n">
        <f aca="false">+Detail!P314</f>
        <v>0</v>
      </c>
      <c r="P69" s="230" t="n">
        <f aca="false">+Detail!Q314</f>
        <v>0</v>
      </c>
    </row>
    <row r="70" customFormat="false" ht="15" hidden="false" customHeight="false" outlineLevel="0" collapsed="false">
      <c r="A70" s="377" t="n">
        <f aca="false">+Intro!$C$4</f>
        <v>11</v>
      </c>
      <c r="B70" s="346" t="n">
        <f aca="false">+Intro!$F$4</f>
        <v>100038</v>
      </c>
      <c r="C70" s="230" t="n">
        <f aca="false">+Detail!B315</f>
        <v>59900100</v>
      </c>
      <c r="D70" s="230" t="n">
        <f aca="false">+Detail!$R$8</f>
        <v>2000</v>
      </c>
      <c r="E70" s="230" t="n">
        <f aca="false">+Detail!F318</f>
        <v>0</v>
      </c>
      <c r="F70" s="230" t="n">
        <f aca="false">+Detail!G318</f>
        <v>0</v>
      </c>
      <c r="G70" s="230" t="n">
        <f aca="false">+Detail!H318</f>
        <v>0</v>
      </c>
      <c r="H70" s="230" t="n">
        <f aca="false">+Detail!I318</f>
        <v>0</v>
      </c>
      <c r="I70" s="230" t="n">
        <f aca="false">+Detail!J318</f>
        <v>0</v>
      </c>
      <c r="J70" s="230" t="n">
        <f aca="false">+Detail!K318</f>
        <v>0</v>
      </c>
      <c r="K70" s="230" t="n">
        <f aca="false">+Detail!L318</f>
        <v>0</v>
      </c>
      <c r="L70" s="230" t="n">
        <f aca="false">+Detail!M318</f>
        <v>0</v>
      </c>
      <c r="M70" s="230" t="n">
        <f aca="false">+Detail!N318</f>
        <v>0</v>
      </c>
      <c r="N70" s="230" t="n">
        <f aca="false">+Detail!O318</f>
        <v>0</v>
      </c>
      <c r="O70" s="230" t="n">
        <f aca="false">+Detail!P318</f>
        <v>0</v>
      </c>
      <c r="P70" s="230" t="n">
        <f aca="false">+Detail!Q318</f>
        <v>0</v>
      </c>
    </row>
    <row r="71" customFormat="false" ht="15" hidden="false" customHeight="false" outlineLevel="0" collapsed="false">
      <c r="A71" s="377" t="n">
        <f aca="false">+Intro!$C$4</f>
        <v>11</v>
      </c>
      <c r="B71" s="346" t="n">
        <f aca="false">+Intro!$F$4</f>
        <v>100038</v>
      </c>
      <c r="C71" s="230" t="n">
        <f aca="false">+Detail!B319</f>
        <v>59900200</v>
      </c>
      <c r="D71" s="230" t="n">
        <f aca="false">+Detail!$R$8</f>
        <v>2000</v>
      </c>
      <c r="E71" s="230" t="n">
        <f aca="false">+Detail!F322</f>
        <v>0</v>
      </c>
      <c r="F71" s="230" t="n">
        <f aca="false">+Detail!G322</f>
        <v>0</v>
      </c>
      <c r="G71" s="230" t="n">
        <f aca="false">+Detail!H322</f>
        <v>0</v>
      </c>
      <c r="H71" s="230" t="n">
        <f aca="false">+Detail!I322</f>
        <v>0</v>
      </c>
      <c r="I71" s="230" t="n">
        <f aca="false">+Detail!J322</f>
        <v>0</v>
      </c>
      <c r="J71" s="230" t="n">
        <f aca="false">+Detail!K322</f>
        <v>0</v>
      </c>
      <c r="K71" s="230" t="n">
        <f aca="false">+Detail!L322</f>
        <v>0</v>
      </c>
      <c r="L71" s="230" t="n">
        <f aca="false">+Detail!M322</f>
        <v>0</v>
      </c>
      <c r="M71" s="230" t="n">
        <f aca="false">+Detail!N322</f>
        <v>0</v>
      </c>
      <c r="N71" s="230" t="n">
        <f aca="false">+Detail!O322</f>
        <v>0</v>
      </c>
      <c r="O71" s="230" t="n">
        <f aca="false">+Detail!P322</f>
        <v>0</v>
      </c>
      <c r="P71" s="230" t="n">
        <f aca="false">+Detail!Q322</f>
        <v>0</v>
      </c>
    </row>
    <row r="72" customFormat="false" ht="15" hidden="false" customHeight="false" outlineLevel="0" collapsed="false">
      <c r="A72" s="377" t="n">
        <f aca="false">+Intro!$C$4</f>
        <v>11</v>
      </c>
      <c r="B72" s="346" t="n">
        <f aca="false">+Intro!$F$4</f>
        <v>100038</v>
      </c>
      <c r="C72" s="230" t="n">
        <f aca="false">+Detail!B323</f>
        <v>59900300</v>
      </c>
      <c r="D72" s="230" t="n">
        <f aca="false">+Detail!$R$8</f>
        <v>2000</v>
      </c>
      <c r="E72" s="230" t="n">
        <f aca="false">+Detail!F326</f>
        <v>0</v>
      </c>
      <c r="F72" s="230" t="n">
        <f aca="false">+Detail!G326</f>
        <v>0</v>
      </c>
      <c r="G72" s="230" t="n">
        <f aca="false">+Detail!H326</f>
        <v>0</v>
      </c>
      <c r="H72" s="230" t="n">
        <f aca="false">+Detail!I326</f>
        <v>0</v>
      </c>
      <c r="I72" s="230" t="n">
        <f aca="false">+Detail!J326</f>
        <v>0</v>
      </c>
      <c r="J72" s="230" t="n">
        <f aca="false">+Detail!K326</f>
        <v>0</v>
      </c>
      <c r="K72" s="230" t="n">
        <f aca="false">+Detail!L326</f>
        <v>0</v>
      </c>
      <c r="L72" s="230" t="n">
        <f aca="false">+Detail!M326</f>
        <v>0</v>
      </c>
      <c r="M72" s="230" t="n">
        <f aca="false">+Detail!N326</f>
        <v>0</v>
      </c>
      <c r="N72" s="230" t="n">
        <f aca="false">+Detail!O326</f>
        <v>0</v>
      </c>
      <c r="O72" s="230" t="n">
        <f aca="false">+Detail!P326</f>
        <v>0</v>
      </c>
      <c r="P72" s="230" t="n">
        <f aca="false">+Detail!Q326</f>
        <v>0</v>
      </c>
    </row>
    <row r="73" customFormat="false" ht="15" hidden="false" customHeight="false" outlineLevel="0" collapsed="false">
      <c r="A73" s="377" t="n">
        <f aca="false">+Intro!$C$4</f>
        <v>11</v>
      </c>
      <c r="B73" s="346" t="n">
        <f aca="false">+Intro!$F$4</f>
        <v>100038</v>
      </c>
      <c r="C73" s="230" t="n">
        <f aca="false">+Detail!B327</f>
        <v>59900400</v>
      </c>
      <c r="D73" s="230" t="n">
        <f aca="false">+Detail!$R$8</f>
        <v>2000</v>
      </c>
      <c r="E73" s="230" t="n">
        <f aca="false">+Detail!F330</f>
        <v>0</v>
      </c>
      <c r="F73" s="230" t="n">
        <f aca="false">+Detail!G330</f>
        <v>0</v>
      </c>
      <c r="G73" s="230" t="n">
        <f aca="false">+Detail!H330</f>
        <v>0</v>
      </c>
      <c r="H73" s="230" t="n">
        <f aca="false">+Detail!I330</f>
        <v>0</v>
      </c>
      <c r="I73" s="230" t="n">
        <f aca="false">+Detail!J330</f>
        <v>0</v>
      </c>
      <c r="J73" s="230" t="n">
        <f aca="false">+Detail!K330</f>
        <v>0</v>
      </c>
      <c r="K73" s="230" t="n">
        <f aca="false">+Detail!L330</f>
        <v>0</v>
      </c>
      <c r="L73" s="230" t="n">
        <f aca="false">+Detail!M330</f>
        <v>0</v>
      </c>
      <c r="M73" s="230" t="n">
        <f aca="false">+Detail!N330</f>
        <v>0</v>
      </c>
      <c r="N73" s="230" t="n">
        <f aca="false">+Detail!O330</f>
        <v>0</v>
      </c>
      <c r="O73" s="230" t="n">
        <f aca="false">+Detail!P330</f>
        <v>0</v>
      </c>
      <c r="P73" s="230" t="n">
        <f aca="false">+Detail!Q330</f>
        <v>0</v>
      </c>
    </row>
    <row r="74" customFormat="false" ht="15" hidden="false" customHeight="false" outlineLevel="0" collapsed="false">
      <c r="A74" s="377" t="n">
        <f aca="false">+Intro!$C$4</f>
        <v>11</v>
      </c>
      <c r="B74" s="346" t="n">
        <f aca="false">+Intro!$F$4</f>
        <v>100038</v>
      </c>
      <c r="C74" s="230" t="n">
        <f aca="false">+Detail!B331</f>
        <v>59900500</v>
      </c>
      <c r="D74" s="230" t="n">
        <f aca="false">+Detail!$R$8</f>
        <v>2000</v>
      </c>
      <c r="E74" s="230" t="n">
        <f aca="false">+Detail!F334</f>
        <v>0</v>
      </c>
      <c r="F74" s="230" t="n">
        <f aca="false">+Detail!G334</f>
        <v>0</v>
      </c>
      <c r="G74" s="230" t="n">
        <f aca="false">+Detail!H334</f>
        <v>0</v>
      </c>
      <c r="H74" s="230" t="n">
        <f aca="false">+Detail!I334</f>
        <v>0</v>
      </c>
      <c r="I74" s="230" t="n">
        <f aca="false">+Detail!J334</f>
        <v>0</v>
      </c>
      <c r="J74" s="230" t="n">
        <f aca="false">+Detail!K334</f>
        <v>0</v>
      </c>
      <c r="K74" s="230" t="n">
        <f aca="false">+Detail!L334</f>
        <v>0</v>
      </c>
      <c r="L74" s="230" t="n">
        <f aca="false">+Detail!M334</f>
        <v>0</v>
      </c>
      <c r="M74" s="230" t="n">
        <f aca="false">+Detail!N334</f>
        <v>0</v>
      </c>
      <c r="N74" s="230" t="n">
        <f aca="false">+Detail!O334</f>
        <v>0</v>
      </c>
      <c r="O74" s="230" t="n">
        <f aca="false">+Detail!P334</f>
        <v>0</v>
      </c>
      <c r="P74" s="230" t="n">
        <f aca="false">+Detail!Q334</f>
        <v>0</v>
      </c>
    </row>
    <row r="75" customFormat="false" ht="15" hidden="false" customHeight="false" outlineLevel="0" collapsed="false">
      <c r="A75" s="377" t="n">
        <f aca="false">+Intro!$C$4</f>
        <v>11</v>
      </c>
      <c r="B75" s="346" t="n">
        <f aca="false">+Intro!$F$4</f>
        <v>100038</v>
      </c>
      <c r="C75" s="230" t="n">
        <f aca="false">+Detail!B335</f>
        <v>59900600</v>
      </c>
      <c r="D75" s="230" t="n">
        <f aca="false">+Detail!$R$8</f>
        <v>2000</v>
      </c>
      <c r="E75" s="230" t="n">
        <f aca="false">+Detail!F338</f>
        <v>0</v>
      </c>
      <c r="F75" s="230" t="n">
        <f aca="false">+Detail!G338</f>
        <v>0</v>
      </c>
      <c r="G75" s="230" t="n">
        <f aca="false">+Detail!H338</f>
        <v>0</v>
      </c>
      <c r="H75" s="230" t="n">
        <f aca="false">+Detail!I338</f>
        <v>0</v>
      </c>
      <c r="I75" s="230" t="n">
        <f aca="false">+Detail!J338</f>
        <v>0</v>
      </c>
      <c r="J75" s="230" t="n">
        <f aca="false">+Detail!K338</f>
        <v>0</v>
      </c>
      <c r="K75" s="230" t="n">
        <f aca="false">+Detail!L338</f>
        <v>0</v>
      </c>
      <c r="L75" s="230" t="n">
        <f aca="false">+Detail!M338</f>
        <v>0</v>
      </c>
      <c r="M75" s="230" t="n">
        <f aca="false">+Detail!N338</f>
        <v>0</v>
      </c>
      <c r="N75" s="230" t="n">
        <f aca="false">+Detail!O338</f>
        <v>0</v>
      </c>
      <c r="O75" s="230" t="n">
        <f aca="false">+Detail!P338</f>
        <v>0</v>
      </c>
      <c r="P75" s="230" t="n">
        <f aca="false">+Detail!Q338</f>
        <v>0</v>
      </c>
    </row>
    <row r="77" customFormat="false" ht="16.5" hidden="false" customHeight="false" outlineLevel="0" collapsed="false">
      <c r="A77" s="381" t="s">
        <v>105</v>
      </c>
      <c r="E77" s="382" t="n">
        <f aca="false">SUM(E2:E76)</f>
        <v>599441.916666667</v>
      </c>
      <c r="F77" s="382" t="n">
        <f aca="false">SUM(F2:F76)</f>
        <v>559441.916666667</v>
      </c>
      <c r="G77" s="382" t="n">
        <f aca="false">SUM(G2:G76)</f>
        <v>559441.916666667</v>
      </c>
      <c r="H77" s="382" t="n">
        <f aca="false">SUM(H2:H76)</f>
        <v>559441.916666667</v>
      </c>
      <c r="I77" s="382" t="n">
        <f aca="false">SUM(I2:I76)</f>
        <v>570750.666666667</v>
      </c>
      <c r="J77" s="382" t="n">
        <f aca="false">SUM(J2:J76)</f>
        <v>570750.666666667</v>
      </c>
      <c r="K77" s="382" t="n">
        <f aca="false">SUM(K2:K76)</f>
        <v>568194.666666667</v>
      </c>
      <c r="L77" s="382" t="n">
        <f aca="false">SUM(L2:L76)</f>
        <v>568194.666666667</v>
      </c>
      <c r="M77" s="382" t="n">
        <f aca="false">SUM(M2:M76)</f>
        <v>555312.666666667</v>
      </c>
      <c r="N77" s="382" t="n">
        <f aca="false">SUM(N2:N76)</f>
        <v>555312.666666667</v>
      </c>
      <c r="O77" s="382" t="n">
        <f aca="false">SUM(O2:O76)</f>
        <v>555312.666666667</v>
      </c>
      <c r="P77" s="382" t="n">
        <f aca="false">SUM(P2:P76)</f>
        <v>555312.666666667</v>
      </c>
    </row>
    <row r="78" customFormat="false" ht="15.7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8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" activeCellId="0" sqref="D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4.1"/>
    <col collapsed="false" customWidth="true" hidden="false" outlineLevel="0" max="2" min="2" style="383" width="7.88"/>
    <col collapsed="false" customWidth="true" hidden="false" outlineLevel="0" max="3" min="3" style="0" width="7.77"/>
    <col collapsed="false" customWidth="true" hidden="false" outlineLevel="0" max="4" min="4" style="375" width="6.44"/>
    <col collapsed="false" customWidth="true" hidden="false" outlineLevel="0" max="5" min="5" style="0" width="12.66"/>
    <col collapsed="false" customWidth="true" hidden="false" outlineLevel="0" max="8" min="6" style="384" width="9.65"/>
    <col collapsed="false" customWidth="true" hidden="false" outlineLevel="0" max="9" min="9" style="384" width="10.32"/>
    <col collapsed="false" customWidth="true" hidden="false" outlineLevel="0" max="17" min="10" style="384" width="9.65"/>
    <col collapsed="false" customWidth="true" hidden="false" outlineLevel="0" max="18" min="18" style="384" width="11.1"/>
  </cols>
  <sheetData>
    <row r="1" customFormat="false" ht="15" hidden="false" customHeight="false" outlineLevel="0" collapsed="false">
      <c r="A1" s="0" t="s">
        <v>427</v>
      </c>
      <c r="B1" s="383" t="s">
        <v>426</v>
      </c>
      <c r="C1" s="0" t="s">
        <v>428</v>
      </c>
      <c r="D1" s="375" t="s">
        <v>429</v>
      </c>
      <c r="E1" s="0" t="s">
        <v>430</v>
      </c>
      <c r="F1" s="384" t="s">
        <v>431</v>
      </c>
      <c r="G1" s="384" t="s">
        <v>432</v>
      </c>
      <c r="H1" s="384" t="s">
        <v>433</v>
      </c>
      <c r="I1" s="384" t="s">
        <v>434</v>
      </c>
      <c r="J1" s="384" t="s">
        <v>435</v>
      </c>
      <c r="K1" s="384" t="s">
        <v>436</v>
      </c>
      <c r="L1" s="384" t="s">
        <v>437</v>
      </c>
      <c r="M1" s="384" t="s">
        <v>438</v>
      </c>
      <c r="N1" s="384" t="s">
        <v>439</v>
      </c>
      <c r="O1" s="384" t="s">
        <v>440</v>
      </c>
      <c r="P1" s="384" t="s">
        <v>441</v>
      </c>
      <c r="Q1" s="384" t="s">
        <v>442</v>
      </c>
      <c r="R1" s="384" t="s">
        <v>443</v>
      </c>
    </row>
    <row r="2" customFormat="false" ht="15" hidden="false" customHeight="false" outlineLevel="0" collapsed="false">
      <c r="A2" s="0" t="s">
        <v>444</v>
      </c>
      <c r="B2" s="385" t="n">
        <v>2000</v>
      </c>
      <c r="C2" s="386" t="n">
        <f aca="false">+Intro!$F$4</f>
        <v>100038</v>
      </c>
      <c r="D2" s="387" t="n">
        <f aca="false">+Intro!$C$4</f>
        <v>11</v>
      </c>
      <c r="E2" s="129" t="s">
        <v>445</v>
      </c>
      <c r="F2" s="384" t="n">
        <f aca="false">+Allocations!Q10</f>
        <v>0</v>
      </c>
      <c r="G2" s="384" t="n">
        <f aca="false">+Allocations!E10</f>
        <v>0</v>
      </c>
      <c r="H2" s="384" t="n">
        <f aca="false">+Allocations!F10</f>
        <v>0</v>
      </c>
      <c r="I2" s="384" t="n">
        <f aca="false">+Allocations!G10</f>
        <v>0</v>
      </c>
      <c r="J2" s="384" t="n">
        <f aca="false">+Allocations!H10</f>
        <v>0</v>
      </c>
      <c r="K2" s="384" t="n">
        <f aca="false">+Allocations!I10</f>
        <v>0</v>
      </c>
      <c r="L2" s="384" t="n">
        <f aca="false">+Allocations!J10</f>
        <v>0</v>
      </c>
      <c r="M2" s="384" t="n">
        <f aca="false">+Allocations!K10</f>
        <v>0</v>
      </c>
      <c r="N2" s="384" t="n">
        <f aca="false">+Allocations!L10</f>
        <v>0</v>
      </c>
      <c r="O2" s="384" t="n">
        <f aca="false">+Allocations!M10</f>
        <v>0</v>
      </c>
      <c r="P2" s="384" t="n">
        <f aca="false">+Allocations!N10</f>
        <v>0</v>
      </c>
      <c r="Q2" s="384" t="n">
        <f aca="false">+Allocations!O10</f>
        <v>0</v>
      </c>
      <c r="R2" s="384" t="n">
        <f aca="false">+Allocations!P10</f>
        <v>0</v>
      </c>
    </row>
    <row r="3" customFormat="false" ht="15" hidden="false" customHeight="false" outlineLevel="0" collapsed="false">
      <c r="A3" s="0" t="s">
        <v>444</v>
      </c>
      <c r="B3" s="385" t="n">
        <v>2000</v>
      </c>
      <c r="C3" s="386" t="n">
        <f aca="false">+Intro!$F$4</f>
        <v>100038</v>
      </c>
      <c r="D3" s="387" t="n">
        <f aca="false">+Intro!$C$4</f>
        <v>11</v>
      </c>
      <c r="E3" s="129" t="s">
        <v>446</v>
      </c>
      <c r="F3" s="384" t="n">
        <f aca="false">+Allocations!Q11</f>
        <v>-1016536.35</v>
      </c>
      <c r="G3" s="384" t="n">
        <f aca="false">+Allocations!E11</f>
        <v>-89916.2875</v>
      </c>
      <c r="H3" s="384" t="n">
        <f aca="false">+Allocations!F11</f>
        <v>-83916.2875</v>
      </c>
      <c r="I3" s="384" t="n">
        <f aca="false">+Allocations!G11</f>
        <v>-83916.2875</v>
      </c>
      <c r="J3" s="384" t="n">
        <f aca="false">+Allocations!H11</f>
        <v>-83916.2875</v>
      </c>
      <c r="K3" s="384" t="n">
        <f aca="false">+Allocations!I11</f>
        <v>-85612.6</v>
      </c>
      <c r="L3" s="384" t="n">
        <f aca="false">+Allocations!J11</f>
        <v>-85612.6</v>
      </c>
      <c r="M3" s="384" t="n">
        <f aca="false">+Allocations!K11</f>
        <v>-85229.2</v>
      </c>
      <c r="N3" s="384" t="n">
        <f aca="false">+Allocations!L11</f>
        <v>-85229.2</v>
      </c>
      <c r="O3" s="384" t="n">
        <f aca="false">+Allocations!M11</f>
        <v>-83296.9</v>
      </c>
      <c r="P3" s="384" t="n">
        <f aca="false">+Allocations!N11</f>
        <v>-83296.9</v>
      </c>
      <c r="Q3" s="384" t="n">
        <f aca="false">+Allocations!O11</f>
        <v>-83296.9</v>
      </c>
      <c r="R3" s="384" t="n">
        <f aca="false">+Allocations!P11</f>
        <v>-83296.9</v>
      </c>
    </row>
    <row r="4" customFormat="false" ht="15" hidden="false" customHeight="false" outlineLevel="0" collapsed="false">
      <c r="A4" s="0" t="s">
        <v>444</v>
      </c>
      <c r="B4" s="385" t="n">
        <v>2000</v>
      </c>
      <c r="C4" s="386" t="n">
        <f aca="false">+Intro!$F$4</f>
        <v>100038</v>
      </c>
      <c r="D4" s="387" t="n">
        <f aca="false">+Intro!$C$4</f>
        <v>11</v>
      </c>
      <c r="E4" s="129" t="s">
        <v>447</v>
      </c>
      <c r="F4" s="384" t="n">
        <f aca="false">+Allocations!Q12</f>
        <v>0</v>
      </c>
      <c r="G4" s="384" t="n">
        <f aca="false">+Allocations!E12</f>
        <v>0</v>
      </c>
      <c r="H4" s="384" t="n">
        <f aca="false">+Allocations!F12</f>
        <v>0</v>
      </c>
      <c r="I4" s="384" t="n">
        <f aca="false">+Allocations!G12</f>
        <v>0</v>
      </c>
      <c r="J4" s="384" t="n">
        <f aca="false">+Allocations!H12</f>
        <v>0</v>
      </c>
      <c r="K4" s="384" t="n">
        <f aca="false">+Allocations!I12</f>
        <v>0</v>
      </c>
      <c r="L4" s="384" t="n">
        <f aca="false">+Allocations!J12</f>
        <v>0</v>
      </c>
      <c r="M4" s="384" t="n">
        <f aca="false">+Allocations!K12</f>
        <v>0</v>
      </c>
      <c r="N4" s="384" t="n">
        <f aca="false">+Allocations!L12</f>
        <v>0</v>
      </c>
      <c r="O4" s="384" t="n">
        <f aca="false">+Allocations!M12</f>
        <v>0</v>
      </c>
      <c r="P4" s="384" t="n">
        <f aca="false">+Allocations!N12</f>
        <v>0</v>
      </c>
      <c r="Q4" s="384" t="n">
        <f aca="false">+Allocations!O12</f>
        <v>0</v>
      </c>
      <c r="R4" s="384" t="n">
        <f aca="false">+Allocations!P12</f>
        <v>0</v>
      </c>
    </row>
    <row r="5" customFormat="false" ht="15" hidden="false" customHeight="false" outlineLevel="0" collapsed="false">
      <c r="A5" s="0" t="s">
        <v>444</v>
      </c>
      <c r="B5" s="385" t="n">
        <v>2000</v>
      </c>
      <c r="C5" s="386" t="n">
        <f aca="false">+Intro!$F$4</f>
        <v>100038</v>
      </c>
      <c r="D5" s="387" t="n">
        <f aca="false">+Intro!$C$4</f>
        <v>11</v>
      </c>
      <c r="E5" s="129" t="s">
        <v>448</v>
      </c>
      <c r="F5" s="384" t="n">
        <f aca="false">+Allocations!Q13</f>
        <v>0</v>
      </c>
      <c r="G5" s="384" t="n">
        <f aca="false">+Allocations!E13</f>
        <v>0</v>
      </c>
      <c r="H5" s="384" t="n">
        <f aca="false">+Allocations!F13</f>
        <v>0</v>
      </c>
      <c r="I5" s="384" t="n">
        <f aca="false">+Allocations!G13</f>
        <v>0</v>
      </c>
      <c r="J5" s="384" t="n">
        <f aca="false">+Allocations!H13</f>
        <v>0</v>
      </c>
      <c r="K5" s="384" t="n">
        <f aca="false">+Allocations!I13</f>
        <v>0</v>
      </c>
      <c r="L5" s="384" t="n">
        <f aca="false">+Allocations!J13</f>
        <v>0</v>
      </c>
      <c r="M5" s="384" t="n">
        <f aca="false">+Allocations!K13</f>
        <v>0</v>
      </c>
      <c r="N5" s="384" t="n">
        <f aca="false">+Allocations!L13</f>
        <v>0</v>
      </c>
      <c r="O5" s="384" t="n">
        <f aca="false">+Allocations!M13</f>
        <v>0</v>
      </c>
      <c r="P5" s="384" t="n">
        <f aca="false">+Allocations!N13</f>
        <v>0</v>
      </c>
      <c r="Q5" s="384" t="n">
        <f aca="false">+Allocations!O13</f>
        <v>0</v>
      </c>
      <c r="R5" s="384" t="n">
        <f aca="false">+Allocations!P13</f>
        <v>0</v>
      </c>
    </row>
    <row r="6" customFormat="false" ht="15" hidden="false" customHeight="false" outlineLevel="0" collapsed="false">
      <c r="A6" s="0" t="s">
        <v>444</v>
      </c>
      <c r="B6" s="385" t="n">
        <v>2000</v>
      </c>
      <c r="C6" s="386" t="n">
        <f aca="false">+Intro!$F$4</f>
        <v>100038</v>
      </c>
      <c r="D6" s="387" t="n">
        <f aca="false">+Intro!$C$4</f>
        <v>11</v>
      </c>
      <c r="E6" s="129" t="s">
        <v>449</v>
      </c>
      <c r="F6" s="384" t="n">
        <f aca="false">+Allocations!Q14</f>
        <v>0</v>
      </c>
      <c r="G6" s="384" t="n">
        <f aca="false">+Allocations!E14</f>
        <v>0</v>
      </c>
      <c r="H6" s="384" t="n">
        <f aca="false">+Allocations!F14</f>
        <v>0</v>
      </c>
      <c r="I6" s="384" t="n">
        <f aca="false">+Allocations!G14</f>
        <v>0</v>
      </c>
      <c r="J6" s="384" t="n">
        <f aca="false">+Allocations!H14</f>
        <v>0</v>
      </c>
      <c r="K6" s="384" t="n">
        <f aca="false">+Allocations!I14</f>
        <v>0</v>
      </c>
      <c r="L6" s="384" t="n">
        <f aca="false">+Allocations!J14</f>
        <v>0</v>
      </c>
      <c r="M6" s="384" t="n">
        <f aca="false">+Allocations!K14</f>
        <v>0</v>
      </c>
      <c r="N6" s="384" t="n">
        <f aca="false">+Allocations!L14</f>
        <v>0</v>
      </c>
      <c r="O6" s="384" t="n">
        <f aca="false">+Allocations!M14</f>
        <v>0</v>
      </c>
      <c r="P6" s="384" t="n">
        <f aca="false">+Allocations!N14</f>
        <v>0</v>
      </c>
      <c r="Q6" s="384" t="n">
        <f aca="false">+Allocations!O14</f>
        <v>0</v>
      </c>
      <c r="R6" s="384" t="n">
        <f aca="false">+Allocations!P14</f>
        <v>0</v>
      </c>
    </row>
    <row r="7" customFormat="false" ht="15" hidden="false" customHeight="false" outlineLevel="0" collapsed="false">
      <c r="A7" s="0" t="s">
        <v>444</v>
      </c>
      <c r="B7" s="385" t="n">
        <v>2000</v>
      </c>
      <c r="C7" s="386" t="n">
        <f aca="false">+Intro!$F$4</f>
        <v>100038</v>
      </c>
      <c r="D7" s="387" t="n">
        <f aca="false">+Intro!$C$4</f>
        <v>11</v>
      </c>
      <c r="E7" s="129" t="s">
        <v>450</v>
      </c>
      <c r="F7" s="384" t="n">
        <f aca="false">+Allocations!Q15</f>
        <v>0</v>
      </c>
      <c r="G7" s="384" t="n">
        <f aca="false">+Allocations!E15</f>
        <v>0</v>
      </c>
      <c r="H7" s="384" t="n">
        <f aca="false">+Allocations!F15</f>
        <v>0</v>
      </c>
      <c r="I7" s="384" t="n">
        <f aca="false">+Allocations!G15</f>
        <v>0</v>
      </c>
      <c r="J7" s="384" t="n">
        <f aca="false">+Allocations!H15</f>
        <v>0</v>
      </c>
      <c r="K7" s="384" t="n">
        <f aca="false">+Allocations!I15</f>
        <v>0</v>
      </c>
      <c r="L7" s="384" t="n">
        <f aca="false">+Allocations!J15</f>
        <v>0</v>
      </c>
      <c r="M7" s="384" t="n">
        <f aca="false">+Allocations!K15</f>
        <v>0</v>
      </c>
      <c r="N7" s="384" t="n">
        <f aca="false">+Allocations!L15</f>
        <v>0</v>
      </c>
      <c r="O7" s="384" t="n">
        <f aca="false">+Allocations!M15</f>
        <v>0</v>
      </c>
      <c r="P7" s="384" t="n">
        <f aca="false">+Allocations!N15</f>
        <v>0</v>
      </c>
      <c r="Q7" s="384" t="n">
        <f aca="false">+Allocations!O15</f>
        <v>0</v>
      </c>
      <c r="R7" s="384" t="n">
        <f aca="false">+Allocations!P15</f>
        <v>0</v>
      </c>
    </row>
    <row r="8" customFormat="false" ht="15" hidden="false" customHeight="false" outlineLevel="0" collapsed="false">
      <c r="A8" s="0" t="s">
        <v>444</v>
      </c>
      <c r="B8" s="385" t="n">
        <v>2000</v>
      </c>
      <c r="C8" s="386" t="n">
        <f aca="false">+Intro!$F$4</f>
        <v>100038</v>
      </c>
      <c r="D8" s="387" t="n">
        <f aca="false">+Intro!$C$4</f>
        <v>11</v>
      </c>
      <c r="E8" s="129" t="s">
        <v>451</v>
      </c>
      <c r="F8" s="384" t="n">
        <f aca="false">+Allocations!Q16</f>
        <v>0</v>
      </c>
      <c r="G8" s="384" t="n">
        <f aca="false">+Allocations!E16</f>
        <v>0</v>
      </c>
      <c r="H8" s="384" t="n">
        <f aca="false">+Allocations!F16</f>
        <v>0</v>
      </c>
      <c r="I8" s="384" t="n">
        <f aca="false">+Allocations!G16</f>
        <v>0</v>
      </c>
      <c r="J8" s="384" t="n">
        <f aca="false">+Allocations!H16</f>
        <v>0</v>
      </c>
      <c r="K8" s="384" t="n">
        <f aca="false">+Allocations!I16</f>
        <v>0</v>
      </c>
      <c r="L8" s="384" t="n">
        <f aca="false">+Allocations!J16</f>
        <v>0</v>
      </c>
      <c r="M8" s="384" t="n">
        <f aca="false">+Allocations!K16</f>
        <v>0</v>
      </c>
      <c r="N8" s="384" t="n">
        <f aca="false">+Allocations!L16</f>
        <v>0</v>
      </c>
      <c r="O8" s="384" t="n">
        <f aca="false">+Allocations!M16</f>
        <v>0</v>
      </c>
      <c r="P8" s="384" t="n">
        <f aca="false">+Allocations!N16</f>
        <v>0</v>
      </c>
      <c r="Q8" s="384" t="n">
        <f aca="false">+Allocations!O16</f>
        <v>0</v>
      </c>
      <c r="R8" s="384" t="n">
        <f aca="false">+Allocations!P16</f>
        <v>0</v>
      </c>
    </row>
    <row r="9" customFormat="false" ht="15" hidden="false" customHeight="false" outlineLevel="0" collapsed="false">
      <c r="A9" s="0" t="s">
        <v>444</v>
      </c>
      <c r="B9" s="385" t="n">
        <v>2000</v>
      </c>
      <c r="C9" s="386" t="n">
        <f aca="false">+Intro!$F$4</f>
        <v>100038</v>
      </c>
      <c r="D9" s="387" t="n">
        <f aca="false">+Intro!$C$4</f>
        <v>11</v>
      </c>
      <c r="E9" s="129" t="s">
        <v>452</v>
      </c>
      <c r="F9" s="384" t="n">
        <f aca="false">+Allocations!Q17</f>
        <v>0</v>
      </c>
      <c r="G9" s="384" t="n">
        <f aca="false">+Allocations!E17</f>
        <v>0</v>
      </c>
      <c r="H9" s="384" t="n">
        <f aca="false">+Allocations!F17</f>
        <v>0</v>
      </c>
      <c r="I9" s="384" t="n">
        <f aca="false">+Allocations!G17</f>
        <v>0</v>
      </c>
      <c r="J9" s="384" t="n">
        <f aca="false">+Allocations!H17</f>
        <v>0</v>
      </c>
      <c r="K9" s="384" t="n">
        <f aca="false">+Allocations!I17</f>
        <v>0</v>
      </c>
      <c r="L9" s="384" t="n">
        <f aca="false">+Allocations!J17</f>
        <v>0</v>
      </c>
      <c r="M9" s="384" t="n">
        <f aca="false">+Allocations!K17</f>
        <v>0</v>
      </c>
      <c r="N9" s="384" t="n">
        <f aca="false">+Allocations!L17</f>
        <v>0</v>
      </c>
      <c r="O9" s="384" t="n">
        <f aca="false">+Allocations!M17</f>
        <v>0</v>
      </c>
      <c r="P9" s="384" t="n">
        <f aca="false">+Allocations!N17</f>
        <v>0</v>
      </c>
      <c r="Q9" s="384" t="n">
        <f aca="false">+Allocations!O17</f>
        <v>0</v>
      </c>
      <c r="R9" s="384" t="n">
        <f aca="false">+Allocations!P17</f>
        <v>0</v>
      </c>
    </row>
    <row r="10" customFormat="false" ht="15" hidden="false" customHeight="false" outlineLevel="0" collapsed="false">
      <c r="A10" s="0" t="s">
        <v>444</v>
      </c>
      <c r="B10" s="385" t="n">
        <v>2000</v>
      </c>
      <c r="C10" s="386" t="n">
        <f aca="false">+Intro!$F$4</f>
        <v>100038</v>
      </c>
      <c r="D10" s="387" t="n">
        <f aca="false">+Intro!$C$4</f>
        <v>11</v>
      </c>
      <c r="E10" s="129" t="s">
        <v>453</v>
      </c>
      <c r="F10" s="384" t="n">
        <f aca="false">+Allocations!Q18</f>
        <v>0</v>
      </c>
      <c r="G10" s="384" t="n">
        <f aca="false">+Allocations!E18</f>
        <v>0</v>
      </c>
      <c r="H10" s="384" t="n">
        <f aca="false">+Allocations!F18</f>
        <v>0</v>
      </c>
      <c r="I10" s="384" t="n">
        <f aca="false">+Allocations!G18</f>
        <v>0</v>
      </c>
      <c r="J10" s="384" t="n">
        <f aca="false">+Allocations!H18</f>
        <v>0</v>
      </c>
      <c r="K10" s="384" t="n">
        <f aca="false">+Allocations!I18</f>
        <v>0</v>
      </c>
      <c r="L10" s="384" t="n">
        <f aca="false">+Allocations!J18</f>
        <v>0</v>
      </c>
      <c r="M10" s="384" t="n">
        <f aca="false">+Allocations!K18</f>
        <v>0</v>
      </c>
      <c r="N10" s="384" t="n">
        <f aca="false">+Allocations!L18</f>
        <v>0</v>
      </c>
      <c r="O10" s="384" t="n">
        <f aca="false">+Allocations!M18</f>
        <v>0</v>
      </c>
      <c r="P10" s="384" t="n">
        <f aca="false">+Allocations!N18</f>
        <v>0</v>
      </c>
      <c r="Q10" s="384" t="n">
        <f aca="false">+Allocations!O18</f>
        <v>0</v>
      </c>
      <c r="R10" s="384" t="n">
        <f aca="false">+Allocations!P18</f>
        <v>0</v>
      </c>
    </row>
    <row r="11" customFormat="false" ht="15" hidden="false" customHeight="false" outlineLevel="0" collapsed="false">
      <c r="A11" s="0" t="s">
        <v>444</v>
      </c>
      <c r="B11" s="385" t="n">
        <v>2000</v>
      </c>
      <c r="C11" s="386" t="n">
        <f aca="false">+Intro!$F$4</f>
        <v>100038</v>
      </c>
      <c r="D11" s="387" t="n">
        <f aca="false">+Intro!$C$4</f>
        <v>11</v>
      </c>
      <c r="E11" s="129" t="s">
        <v>454</v>
      </c>
      <c r="F11" s="384" t="n">
        <f aca="false">+Allocations!Q19</f>
        <v>0</v>
      </c>
      <c r="G11" s="384" t="n">
        <f aca="false">+Allocations!E19</f>
        <v>0</v>
      </c>
      <c r="H11" s="384" t="n">
        <f aca="false">+Allocations!F19</f>
        <v>0</v>
      </c>
      <c r="I11" s="384" t="n">
        <f aca="false">+Allocations!G19</f>
        <v>0</v>
      </c>
      <c r="J11" s="384" t="n">
        <f aca="false">+Allocations!H19</f>
        <v>0</v>
      </c>
      <c r="K11" s="384" t="n">
        <f aca="false">+Allocations!I19</f>
        <v>0</v>
      </c>
      <c r="L11" s="384" t="n">
        <f aca="false">+Allocations!J19</f>
        <v>0</v>
      </c>
      <c r="M11" s="384" t="n">
        <f aca="false">+Allocations!K19</f>
        <v>0</v>
      </c>
      <c r="N11" s="384" t="n">
        <f aca="false">+Allocations!L19</f>
        <v>0</v>
      </c>
      <c r="O11" s="384" t="n">
        <f aca="false">+Allocations!M19</f>
        <v>0</v>
      </c>
      <c r="P11" s="384" t="n">
        <f aca="false">+Allocations!N19</f>
        <v>0</v>
      </c>
      <c r="Q11" s="384" t="n">
        <f aca="false">+Allocations!O19</f>
        <v>0</v>
      </c>
      <c r="R11" s="384" t="n">
        <f aca="false">+Allocations!P19</f>
        <v>0</v>
      </c>
    </row>
    <row r="12" customFormat="false" ht="15" hidden="false" customHeight="false" outlineLevel="0" collapsed="false">
      <c r="A12" s="0" t="s">
        <v>444</v>
      </c>
      <c r="B12" s="385" t="n">
        <v>2000</v>
      </c>
      <c r="C12" s="386" t="n">
        <f aca="false">+Intro!$F$4</f>
        <v>100038</v>
      </c>
      <c r="D12" s="387" t="n">
        <f aca="false">+Intro!$C$4</f>
        <v>11</v>
      </c>
      <c r="E12" s="129" t="s">
        <v>455</v>
      </c>
      <c r="F12" s="384" t="n">
        <f aca="false">+Allocations!Q20</f>
        <v>0</v>
      </c>
      <c r="G12" s="384" t="n">
        <f aca="false">+Allocations!E20</f>
        <v>0</v>
      </c>
      <c r="H12" s="384" t="n">
        <f aca="false">+Allocations!F20</f>
        <v>0</v>
      </c>
      <c r="I12" s="384" t="n">
        <f aca="false">+Allocations!G20</f>
        <v>0</v>
      </c>
      <c r="J12" s="384" t="n">
        <f aca="false">+Allocations!H20</f>
        <v>0</v>
      </c>
      <c r="K12" s="384" t="n">
        <f aca="false">+Allocations!I20</f>
        <v>0</v>
      </c>
      <c r="L12" s="384" t="n">
        <f aca="false">+Allocations!J20</f>
        <v>0</v>
      </c>
      <c r="M12" s="384" t="n">
        <f aca="false">+Allocations!K20</f>
        <v>0</v>
      </c>
      <c r="N12" s="384" t="n">
        <f aca="false">+Allocations!L20</f>
        <v>0</v>
      </c>
      <c r="O12" s="384" t="n">
        <f aca="false">+Allocations!M20</f>
        <v>0</v>
      </c>
      <c r="P12" s="384" t="n">
        <f aca="false">+Allocations!N20</f>
        <v>0</v>
      </c>
      <c r="Q12" s="384" t="n">
        <f aca="false">+Allocations!O20</f>
        <v>0</v>
      </c>
      <c r="R12" s="384" t="n">
        <f aca="false">+Allocations!P20</f>
        <v>0</v>
      </c>
    </row>
    <row r="13" customFormat="false" ht="15" hidden="false" customHeight="false" outlineLevel="0" collapsed="false">
      <c r="A13" s="0" t="s">
        <v>444</v>
      </c>
      <c r="B13" s="385" t="n">
        <v>2000</v>
      </c>
      <c r="C13" s="386" t="n">
        <f aca="false">+Intro!$F$4</f>
        <v>100038</v>
      </c>
      <c r="D13" s="387" t="n">
        <f aca="false">+Intro!$C$4</f>
        <v>11</v>
      </c>
      <c r="E13" s="129" t="s">
        <v>456</v>
      </c>
      <c r="F13" s="384" t="n">
        <f aca="false">+Allocations!Q21</f>
        <v>0</v>
      </c>
      <c r="G13" s="384" t="n">
        <f aca="false">+Allocations!E21</f>
        <v>0</v>
      </c>
      <c r="H13" s="384" t="n">
        <f aca="false">+Allocations!F21</f>
        <v>0</v>
      </c>
      <c r="I13" s="384" t="n">
        <f aca="false">+Allocations!G21</f>
        <v>0</v>
      </c>
      <c r="J13" s="384" t="n">
        <f aca="false">+Allocations!H21</f>
        <v>0</v>
      </c>
      <c r="K13" s="384" t="n">
        <f aca="false">+Allocations!I21</f>
        <v>0</v>
      </c>
      <c r="L13" s="384" t="n">
        <f aca="false">+Allocations!J21</f>
        <v>0</v>
      </c>
      <c r="M13" s="384" t="n">
        <f aca="false">+Allocations!K21</f>
        <v>0</v>
      </c>
      <c r="N13" s="384" t="n">
        <f aca="false">+Allocations!L21</f>
        <v>0</v>
      </c>
      <c r="O13" s="384" t="n">
        <f aca="false">+Allocations!M21</f>
        <v>0</v>
      </c>
      <c r="P13" s="384" t="n">
        <f aca="false">+Allocations!N21</f>
        <v>0</v>
      </c>
      <c r="Q13" s="384" t="n">
        <f aca="false">+Allocations!O21</f>
        <v>0</v>
      </c>
      <c r="R13" s="384" t="n">
        <f aca="false">+Allocations!P21</f>
        <v>0</v>
      </c>
    </row>
    <row r="14" customFormat="false" ht="15" hidden="false" customHeight="false" outlineLevel="0" collapsed="false">
      <c r="A14" s="0" t="s">
        <v>444</v>
      </c>
      <c r="B14" s="385" t="n">
        <v>2000</v>
      </c>
      <c r="C14" s="386" t="n">
        <f aca="false">+Intro!$F$4</f>
        <v>100038</v>
      </c>
      <c r="D14" s="387" t="n">
        <f aca="false">+Intro!$C$4</f>
        <v>11</v>
      </c>
      <c r="E14" s="129" t="s">
        <v>457</v>
      </c>
      <c r="F14" s="384" t="n">
        <f aca="false">+Allocations!Q22</f>
        <v>0</v>
      </c>
      <c r="G14" s="384" t="n">
        <f aca="false">+Allocations!E22</f>
        <v>0</v>
      </c>
      <c r="H14" s="384" t="n">
        <f aca="false">+Allocations!F22</f>
        <v>0</v>
      </c>
      <c r="I14" s="384" t="n">
        <f aca="false">+Allocations!G22</f>
        <v>0</v>
      </c>
      <c r="J14" s="384" t="n">
        <f aca="false">+Allocations!H22</f>
        <v>0</v>
      </c>
      <c r="K14" s="384" t="n">
        <f aca="false">+Allocations!I22</f>
        <v>0</v>
      </c>
      <c r="L14" s="384" t="n">
        <f aca="false">+Allocations!J22</f>
        <v>0</v>
      </c>
      <c r="M14" s="384" t="n">
        <f aca="false">+Allocations!K22</f>
        <v>0</v>
      </c>
      <c r="N14" s="384" t="n">
        <f aca="false">+Allocations!L22</f>
        <v>0</v>
      </c>
      <c r="O14" s="384" t="n">
        <f aca="false">+Allocations!M22</f>
        <v>0</v>
      </c>
      <c r="P14" s="384" t="n">
        <f aca="false">+Allocations!N22</f>
        <v>0</v>
      </c>
      <c r="Q14" s="384" t="n">
        <f aca="false">+Allocations!O22</f>
        <v>0</v>
      </c>
      <c r="R14" s="384" t="n">
        <f aca="false">+Allocations!P22</f>
        <v>0</v>
      </c>
    </row>
    <row r="15" customFormat="false" ht="15" hidden="false" customHeight="false" outlineLevel="0" collapsed="false">
      <c r="A15" s="0" t="s">
        <v>444</v>
      </c>
      <c r="B15" s="385" t="n">
        <v>2000</v>
      </c>
      <c r="C15" s="386" t="n">
        <f aca="false">+Intro!$F$4</f>
        <v>100038</v>
      </c>
      <c r="D15" s="387" t="n">
        <f aca="false">+Intro!$C$4</f>
        <v>11</v>
      </c>
      <c r="E15" s="129" t="s">
        <v>458</v>
      </c>
      <c r="F15" s="384" t="n">
        <f aca="false">+Allocations!Q23</f>
        <v>0</v>
      </c>
      <c r="G15" s="384" t="n">
        <f aca="false">+Allocations!E23</f>
        <v>0</v>
      </c>
      <c r="H15" s="384" t="n">
        <f aca="false">+Allocations!F23</f>
        <v>0</v>
      </c>
      <c r="I15" s="384" t="n">
        <f aca="false">+Allocations!G23</f>
        <v>0</v>
      </c>
      <c r="J15" s="384" t="n">
        <f aca="false">+Allocations!H23</f>
        <v>0</v>
      </c>
      <c r="K15" s="384" t="n">
        <f aca="false">+Allocations!I23</f>
        <v>0</v>
      </c>
      <c r="L15" s="384" t="n">
        <f aca="false">+Allocations!J23</f>
        <v>0</v>
      </c>
      <c r="M15" s="384" t="n">
        <f aca="false">+Allocations!K23</f>
        <v>0</v>
      </c>
      <c r="N15" s="384" t="n">
        <f aca="false">+Allocations!L23</f>
        <v>0</v>
      </c>
      <c r="O15" s="384" t="n">
        <f aca="false">+Allocations!M23</f>
        <v>0</v>
      </c>
      <c r="P15" s="384" t="n">
        <f aca="false">+Allocations!N23</f>
        <v>0</v>
      </c>
      <c r="Q15" s="384" t="n">
        <f aca="false">+Allocations!O23</f>
        <v>0</v>
      </c>
      <c r="R15" s="384" t="n">
        <f aca="false">+Allocations!P23</f>
        <v>0</v>
      </c>
    </row>
    <row r="16" customFormat="false" ht="15" hidden="false" customHeight="false" outlineLevel="0" collapsed="false">
      <c r="A16" s="0" t="s">
        <v>444</v>
      </c>
      <c r="B16" s="385" t="n">
        <v>2000</v>
      </c>
      <c r="C16" s="386" t="n">
        <f aca="false">+Intro!$F$4</f>
        <v>100038</v>
      </c>
      <c r="D16" s="387" t="n">
        <f aca="false">+Intro!$C$4</f>
        <v>11</v>
      </c>
      <c r="E16" s="129" t="s">
        <v>459</v>
      </c>
      <c r="F16" s="384" t="n">
        <f aca="false">+Allocations!Q24</f>
        <v>-271076.36</v>
      </c>
      <c r="G16" s="384" t="n">
        <f aca="false">+Allocations!E24</f>
        <v>-23977.6766666667</v>
      </c>
      <c r="H16" s="384" t="n">
        <f aca="false">+Allocations!F24</f>
        <v>-22377.6766666667</v>
      </c>
      <c r="I16" s="384" t="n">
        <f aca="false">+Allocations!G24</f>
        <v>-22377.6766666667</v>
      </c>
      <c r="J16" s="384" t="n">
        <f aca="false">+Allocations!H24</f>
        <v>-22377.6766666667</v>
      </c>
      <c r="K16" s="384" t="n">
        <f aca="false">+Allocations!I24</f>
        <v>-22830.0266666667</v>
      </c>
      <c r="L16" s="384" t="n">
        <f aca="false">+Allocations!J24</f>
        <v>-22830.0266666667</v>
      </c>
      <c r="M16" s="384" t="n">
        <f aca="false">+Allocations!K24</f>
        <v>-22727.7866666667</v>
      </c>
      <c r="N16" s="384" t="n">
        <f aca="false">+Allocations!L24</f>
        <v>-22727.7866666667</v>
      </c>
      <c r="O16" s="384" t="n">
        <f aca="false">+Allocations!M24</f>
        <v>-22212.5066666667</v>
      </c>
      <c r="P16" s="384" t="n">
        <f aca="false">+Allocations!N24</f>
        <v>-22212.5066666667</v>
      </c>
      <c r="Q16" s="384" t="n">
        <f aca="false">+Allocations!O24</f>
        <v>-22212.5066666667</v>
      </c>
      <c r="R16" s="384" t="n">
        <f aca="false">+Allocations!P24</f>
        <v>-22212.5066666667</v>
      </c>
    </row>
    <row r="17" customFormat="false" ht="15" hidden="false" customHeight="false" outlineLevel="0" collapsed="false">
      <c r="A17" s="0" t="s">
        <v>444</v>
      </c>
      <c r="B17" s="385" t="n">
        <v>2000</v>
      </c>
      <c r="C17" s="386" t="n">
        <f aca="false">+Intro!$F$4</f>
        <v>100038</v>
      </c>
      <c r="D17" s="387" t="n">
        <f aca="false">+Intro!$C$4</f>
        <v>11</v>
      </c>
      <c r="E17" s="129" t="s">
        <v>460</v>
      </c>
      <c r="F17" s="384" t="n">
        <f aca="false">+Allocations!Q25</f>
        <v>0</v>
      </c>
      <c r="G17" s="384" t="n">
        <f aca="false">+Allocations!E25</f>
        <v>0</v>
      </c>
      <c r="H17" s="384" t="n">
        <f aca="false">+Allocations!F25</f>
        <v>0</v>
      </c>
      <c r="I17" s="384" t="n">
        <f aca="false">+Allocations!G25</f>
        <v>0</v>
      </c>
      <c r="J17" s="384" t="n">
        <f aca="false">+Allocations!H25</f>
        <v>0</v>
      </c>
      <c r="K17" s="384" t="n">
        <f aca="false">+Allocations!I25</f>
        <v>0</v>
      </c>
      <c r="L17" s="384" t="n">
        <f aca="false">+Allocations!J25</f>
        <v>0</v>
      </c>
      <c r="M17" s="384" t="n">
        <f aca="false">+Allocations!K25</f>
        <v>0</v>
      </c>
      <c r="N17" s="384" t="n">
        <f aca="false">+Allocations!L25</f>
        <v>0</v>
      </c>
      <c r="O17" s="384" t="n">
        <f aca="false">+Allocations!M25</f>
        <v>0</v>
      </c>
      <c r="P17" s="384" t="n">
        <f aca="false">+Allocations!N25</f>
        <v>0</v>
      </c>
      <c r="Q17" s="384" t="n">
        <f aca="false">+Allocations!O25</f>
        <v>0</v>
      </c>
      <c r="R17" s="384" t="n">
        <f aca="false">+Allocations!P25</f>
        <v>0</v>
      </c>
    </row>
    <row r="18" customFormat="false" ht="15" hidden="false" customHeight="false" outlineLevel="0" collapsed="false">
      <c r="A18" s="0" t="s">
        <v>444</v>
      </c>
      <c r="B18" s="385" t="n">
        <v>2000</v>
      </c>
      <c r="C18" s="386" t="n">
        <f aca="false">+Intro!$F$4</f>
        <v>100038</v>
      </c>
      <c r="D18" s="387" t="n">
        <f aca="false">+Intro!$C$4</f>
        <v>11</v>
      </c>
      <c r="E18" s="129" t="s">
        <v>461</v>
      </c>
      <c r="F18" s="384" t="n">
        <f aca="false">+Allocations!Q26</f>
        <v>0</v>
      </c>
      <c r="G18" s="384" t="n">
        <f aca="false">+Allocations!E26</f>
        <v>0</v>
      </c>
      <c r="H18" s="384" t="n">
        <f aca="false">+Allocations!F26</f>
        <v>0</v>
      </c>
      <c r="I18" s="384" t="n">
        <f aca="false">+Allocations!G26</f>
        <v>0</v>
      </c>
      <c r="J18" s="384" t="n">
        <f aca="false">+Allocations!H26</f>
        <v>0</v>
      </c>
      <c r="K18" s="384" t="n">
        <f aca="false">+Allocations!I26</f>
        <v>0</v>
      </c>
      <c r="L18" s="384" t="n">
        <f aca="false">+Allocations!J26</f>
        <v>0</v>
      </c>
      <c r="M18" s="384" t="n">
        <f aca="false">+Allocations!K26</f>
        <v>0</v>
      </c>
      <c r="N18" s="384" t="n">
        <f aca="false">+Allocations!L26</f>
        <v>0</v>
      </c>
      <c r="O18" s="384" t="n">
        <f aca="false">+Allocations!M26</f>
        <v>0</v>
      </c>
      <c r="P18" s="384" t="n">
        <f aca="false">+Allocations!N26</f>
        <v>0</v>
      </c>
      <c r="Q18" s="384" t="n">
        <f aca="false">+Allocations!O26</f>
        <v>0</v>
      </c>
      <c r="R18" s="384" t="n">
        <f aca="false">+Allocations!P26</f>
        <v>0</v>
      </c>
    </row>
    <row r="19" customFormat="false" ht="15" hidden="false" customHeight="false" outlineLevel="0" collapsed="false">
      <c r="A19" s="0" t="s">
        <v>444</v>
      </c>
      <c r="B19" s="385" t="n">
        <v>2000</v>
      </c>
      <c r="C19" s="386" t="n">
        <f aca="false">+Intro!$F$4</f>
        <v>100038</v>
      </c>
      <c r="D19" s="387" t="n">
        <f aca="false">+Intro!$C$4</f>
        <v>11</v>
      </c>
      <c r="E19" s="129" t="s">
        <v>462</v>
      </c>
      <c r="F19" s="384" t="n">
        <f aca="false">+Allocations!Q27</f>
        <v>-2507456.33</v>
      </c>
      <c r="G19" s="384" t="n">
        <f aca="false">+Allocations!E27</f>
        <v>-221793.509166667</v>
      </c>
      <c r="H19" s="384" t="n">
        <f aca="false">+Allocations!F27</f>
        <v>-206993.509166667</v>
      </c>
      <c r="I19" s="384" t="n">
        <f aca="false">+Allocations!G27</f>
        <v>-206993.509166667</v>
      </c>
      <c r="J19" s="384" t="n">
        <f aca="false">+Allocations!H27</f>
        <v>-206993.509166667</v>
      </c>
      <c r="K19" s="384" t="n">
        <f aca="false">+Allocations!I27</f>
        <v>-211177.746666667</v>
      </c>
      <c r="L19" s="384" t="n">
        <f aca="false">+Allocations!J27</f>
        <v>-211177.746666667</v>
      </c>
      <c r="M19" s="384" t="n">
        <f aca="false">+Allocations!K27</f>
        <v>-210232.026666667</v>
      </c>
      <c r="N19" s="384" t="n">
        <f aca="false">+Allocations!L27</f>
        <v>-210232.026666667</v>
      </c>
      <c r="O19" s="384" t="n">
        <f aca="false">+Allocations!M27</f>
        <v>-205465.686666667</v>
      </c>
      <c r="P19" s="384" t="n">
        <f aca="false">+Allocations!N27</f>
        <v>-205465.686666667</v>
      </c>
      <c r="Q19" s="384" t="n">
        <f aca="false">+Allocations!O27</f>
        <v>-205465.686666667</v>
      </c>
      <c r="R19" s="384" t="n">
        <f aca="false">+Allocations!P27</f>
        <v>-205465.686666667</v>
      </c>
    </row>
    <row r="20" customFormat="false" ht="15" hidden="false" customHeight="false" outlineLevel="0" collapsed="false">
      <c r="A20" s="0" t="s">
        <v>444</v>
      </c>
      <c r="B20" s="385" t="n">
        <v>2000</v>
      </c>
      <c r="C20" s="386" t="n">
        <f aca="false">+Intro!$F$4</f>
        <v>100038</v>
      </c>
      <c r="D20" s="387" t="n">
        <f aca="false">+Intro!$C$4</f>
        <v>11</v>
      </c>
      <c r="E20" s="129" t="s">
        <v>463</v>
      </c>
      <c r="F20" s="384" t="n">
        <f aca="false">+Allocations!Q28</f>
        <v>0</v>
      </c>
      <c r="G20" s="384" t="n">
        <f aca="false">+Allocations!E28</f>
        <v>0</v>
      </c>
      <c r="H20" s="384" t="n">
        <f aca="false">+Allocations!F28</f>
        <v>0</v>
      </c>
      <c r="I20" s="384" t="n">
        <f aca="false">+Allocations!G28</f>
        <v>0</v>
      </c>
      <c r="J20" s="384" t="n">
        <f aca="false">+Allocations!H28</f>
        <v>0</v>
      </c>
      <c r="K20" s="384" t="n">
        <f aca="false">+Allocations!I28</f>
        <v>0</v>
      </c>
      <c r="L20" s="384" t="n">
        <f aca="false">+Allocations!J28</f>
        <v>0</v>
      </c>
      <c r="M20" s="384" t="n">
        <f aca="false">+Allocations!K28</f>
        <v>0</v>
      </c>
      <c r="N20" s="384" t="n">
        <f aca="false">+Allocations!L28</f>
        <v>0</v>
      </c>
      <c r="O20" s="384" t="n">
        <f aca="false">+Allocations!M28</f>
        <v>0</v>
      </c>
      <c r="P20" s="384" t="n">
        <f aca="false">+Allocations!N28</f>
        <v>0</v>
      </c>
      <c r="Q20" s="384" t="n">
        <f aca="false">+Allocations!O28</f>
        <v>0</v>
      </c>
      <c r="R20" s="384" t="n">
        <f aca="false">+Allocations!P28</f>
        <v>0</v>
      </c>
    </row>
    <row r="21" customFormat="false" ht="15" hidden="false" customHeight="false" outlineLevel="0" collapsed="false">
      <c r="A21" s="0" t="s">
        <v>444</v>
      </c>
      <c r="B21" s="385" t="n">
        <v>2000</v>
      </c>
      <c r="C21" s="386" t="n">
        <f aca="false">+Intro!$F$4</f>
        <v>100038</v>
      </c>
      <c r="D21" s="387" t="n">
        <f aca="false">+Intro!$C$4</f>
        <v>11</v>
      </c>
      <c r="E21" s="129" t="s">
        <v>464</v>
      </c>
      <c r="F21" s="384" t="n">
        <f aca="false">+Allocations!Q29</f>
        <v>0</v>
      </c>
      <c r="G21" s="384" t="n">
        <f aca="false">+Allocations!E29</f>
        <v>0</v>
      </c>
      <c r="H21" s="384" t="n">
        <f aca="false">+Allocations!F29</f>
        <v>0</v>
      </c>
      <c r="I21" s="384" t="n">
        <f aca="false">+Allocations!G29</f>
        <v>0</v>
      </c>
      <c r="J21" s="384" t="n">
        <f aca="false">+Allocations!H29</f>
        <v>0</v>
      </c>
      <c r="K21" s="384" t="n">
        <f aca="false">+Allocations!I29</f>
        <v>0</v>
      </c>
      <c r="L21" s="384" t="n">
        <f aca="false">+Allocations!J29</f>
        <v>0</v>
      </c>
      <c r="M21" s="384" t="n">
        <f aca="false">+Allocations!K29</f>
        <v>0</v>
      </c>
      <c r="N21" s="384" t="n">
        <f aca="false">+Allocations!L29</f>
        <v>0</v>
      </c>
      <c r="O21" s="384" t="n">
        <f aca="false">+Allocations!M29</f>
        <v>0</v>
      </c>
      <c r="P21" s="384" t="n">
        <f aca="false">+Allocations!N29</f>
        <v>0</v>
      </c>
      <c r="Q21" s="384" t="n">
        <f aca="false">+Allocations!O29</f>
        <v>0</v>
      </c>
      <c r="R21" s="384" t="n">
        <f aca="false">+Allocations!P29</f>
        <v>0</v>
      </c>
    </row>
    <row r="22" customFormat="false" ht="15" hidden="false" customHeight="false" outlineLevel="0" collapsed="false">
      <c r="A22" s="0" t="s">
        <v>444</v>
      </c>
      <c r="B22" s="385" t="n">
        <v>2000</v>
      </c>
      <c r="C22" s="386" t="n">
        <f aca="false">+Intro!$F$4</f>
        <v>100038</v>
      </c>
      <c r="D22" s="387" t="n">
        <f aca="false">+Intro!$C$4</f>
        <v>11</v>
      </c>
      <c r="E22" s="129" t="s">
        <v>465</v>
      </c>
      <c r="F22" s="384" t="n">
        <f aca="false">+Allocations!Q30</f>
        <v>0</v>
      </c>
      <c r="G22" s="384" t="n">
        <f aca="false">+Allocations!E30</f>
        <v>0</v>
      </c>
      <c r="H22" s="384" t="n">
        <f aca="false">+Allocations!F30</f>
        <v>0</v>
      </c>
      <c r="I22" s="384" t="n">
        <f aca="false">+Allocations!G30</f>
        <v>0</v>
      </c>
      <c r="J22" s="384" t="n">
        <f aca="false">+Allocations!H30</f>
        <v>0</v>
      </c>
      <c r="K22" s="384" t="n">
        <f aca="false">+Allocations!I30</f>
        <v>0</v>
      </c>
      <c r="L22" s="384" t="n">
        <f aca="false">+Allocations!J30</f>
        <v>0</v>
      </c>
      <c r="M22" s="384" t="n">
        <f aca="false">+Allocations!K30</f>
        <v>0</v>
      </c>
      <c r="N22" s="384" t="n">
        <f aca="false">+Allocations!L30</f>
        <v>0</v>
      </c>
      <c r="O22" s="384" t="n">
        <f aca="false">+Allocations!M30</f>
        <v>0</v>
      </c>
      <c r="P22" s="384" t="n">
        <f aca="false">+Allocations!N30</f>
        <v>0</v>
      </c>
      <c r="Q22" s="384" t="n">
        <f aca="false">+Allocations!O30</f>
        <v>0</v>
      </c>
      <c r="R22" s="384" t="n">
        <f aca="false">+Allocations!P30</f>
        <v>0</v>
      </c>
    </row>
    <row r="23" customFormat="false" ht="15" hidden="false" customHeight="false" outlineLevel="0" collapsed="false">
      <c r="A23" s="0" t="s">
        <v>444</v>
      </c>
      <c r="B23" s="385" t="n">
        <v>2000</v>
      </c>
      <c r="C23" s="386" t="n">
        <f aca="false">+Intro!$F$4</f>
        <v>100038</v>
      </c>
      <c r="D23" s="387" t="n">
        <f aca="false">+Intro!$C$4</f>
        <v>11</v>
      </c>
      <c r="E23" s="129" t="s">
        <v>466</v>
      </c>
      <c r="F23" s="384" t="n">
        <f aca="false">+Allocations!Q31</f>
        <v>0</v>
      </c>
      <c r="G23" s="384" t="n">
        <f aca="false">+Allocations!E31</f>
        <v>0</v>
      </c>
      <c r="H23" s="384" t="n">
        <f aca="false">+Allocations!F31</f>
        <v>0</v>
      </c>
      <c r="I23" s="384" t="n">
        <f aca="false">+Allocations!G31</f>
        <v>0</v>
      </c>
      <c r="J23" s="384" t="n">
        <f aca="false">+Allocations!H31</f>
        <v>0</v>
      </c>
      <c r="K23" s="384" t="n">
        <f aca="false">+Allocations!I31</f>
        <v>0</v>
      </c>
      <c r="L23" s="384" t="n">
        <f aca="false">+Allocations!J31</f>
        <v>0</v>
      </c>
      <c r="M23" s="384" t="n">
        <f aca="false">+Allocations!K31</f>
        <v>0</v>
      </c>
      <c r="N23" s="384" t="n">
        <f aca="false">+Allocations!L31</f>
        <v>0</v>
      </c>
      <c r="O23" s="384" t="n">
        <f aca="false">+Allocations!M31</f>
        <v>0</v>
      </c>
      <c r="P23" s="384" t="n">
        <f aca="false">+Allocations!N31</f>
        <v>0</v>
      </c>
      <c r="Q23" s="384" t="n">
        <f aca="false">+Allocations!O31</f>
        <v>0</v>
      </c>
      <c r="R23" s="384" t="n">
        <f aca="false">+Allocations!P31</f>
        <v>0</v>
      </c>
    </row>
    <row r="24" customFormat="false" ht="15" hidden="false" customHeight="false" outlineLevel="0" collapsed="false">
      <c r="A24" s="0" t="s">
        <v>444</v>
      </c>
      <c r="B24" s="385" t="n">
        <v>2000</v>
      </c>
      <c r="C24" s="386" t="n">
        <f aca="false">+Intro!$F$4</f>
        <v>100038</v>
      </c>
      <c r="D24" s="387" t="n">
        <f aca="false">+Intro!$C$4</f>
        <v>11</v>
      </c>
      <c r="E24" s="129" t="s">
        <v>467</v>
      </c>
      <c r="F24" s="384" t="n">
        <f aca="false">+Allocations!Q32</f>
        <v>0</v>
      </c>
      <c r="G24" s="384" t="n">
        <f aca="false">+Allocations!E32</f>
        <v>0</v>
      </c>
      <c r="H24" s="384" t="n">
        <f aca="false">+Allocations!F32</f>
        <v>0</v>
      </c>
      <c r="I24" s="384" t="n">
        <f aca="false">+Allocations!G32</f>
        <v>0</v>
      </c>
      <c r="J24" s="384" t="n">
        <f aca="false">+Allocations!H32</f>
        <v>0</v>
      </c>
      <c r="K24" s="384" t="n">
        <f aca="false">+Allocations!I32</f>
        <v>0</v>
      </c>
      <c r="L24" s="384" t="n">
        <f aca="false">+Allocations!J32</f>
        <v>0</v>
      </c>
      <c r="M24" s="384" t="n">
        <f aca="false">+Allocations!K32</f>
        <v>0</v>
      </c>
      <c r="N24" s="384" t="n">
        <f aca="false">+Allocations!L32</f>
        <v>0</v>
      </c>
      <c r="O24" s="384" t="n">
        <f aca="false">+Allocations!M32</f>
        <v>0</v>
      </c>
      <c r="P24" s="384" t="n">
        <f aca="false">+Allocations!N32</f>
        <v>0</v>
      </c>
      <c r="Q24" s="384" t="n">
        <f aca="false">+Allocations!O32</f>
        <v>0</v>
      </c>
      <c r="R24" s="384" t="n">
        <f aca="false">+Allocations!P32</f>
        <v>0</v>
      </c>
    </row>
    <row r="25" customFormat="false" ht="15" hidden="false" customHeight="false" outlineLevel="0" collapsed="false">
      <c r="A25" s="0" t="s">
        <v>444</v>
      </c>
      <c r="B25" s="385" t="n">
        <v>2000</v>
      </c>
      <c r="C25" s="386" t="n">
        <f aca="false">+Intro!$F$4</f>
        <v>100038</v>
      </c>
      <c r="D25" s="387" t="n">
        <f aca="false">+Intro!$C$4</f>
        <v>11</v>
      </c>
      <c r="E25" s="129" t="s">
        <v>468</v>
      </c>
      <c r="F25" s="384" t="n">
        <f aca="false">+Allocations!Q33</f>
        <v>0</v>
      </c>
      <c r="G25" s="384" t="n">
        <f aca="false">+Allocations!E33</f>
        <v>0</v>
      </c>
      <c r="H25" s="384" t="n">
        <f aca="false">+Allocations!F33</f>
        <v>0</v>
      </c>
      <c r="I25" s="384" t="n">
        <f aca="false">+Allocations!G33</f>
        <v>0</v>
      </c>
      <c r="J25" s="384" t="n">
        <f aca="false">+Allocations!H33</f>
        <v>0</v>
      </c>
      <c r="K25" s="384" t="n">
        <f aca="false">+Allocations!I33</f>
        <v>0</v>
      </c>
      <c r="L25" s="384" t="n">
        <f aca="false">+Allocations!J33</f>
        <v>0</v>
      </c>
      <c r="M25" s="384" t="n">
        <f aca="false">+Allocations!K33</f>
        <v>0</v>
      </c>
      <c r="N25" s="384" t="n">
        <f aca="false">+Allocations!L33</f>
        <v>0</v>
      </c>
      <c r="O25" s="384" t="n">
        <f aca="false">+Allocations!M33</f>
        <v>0</v>
      </c>
      <c r="P25" s="384" t="n">
        <f aca="false">+Allocations!N33</f>
        <v>0</v>
      </c>
      <c r="Q25" s="384" t="n">
        <f aca="false">+Allocations!O33</f>
        <v>0</v>
      </c>
      <c r="R25" s="384" t="n">
        <f aca="false">+Allocations!P33</f>
        <v>0</v>
      </c>
    </row>
    <row r="26" customFormat="false" ht="15" hidden="false" customHeight="false" outlineLevel="0" collapsed="false">
      <c r="A26" s="0" t="s">
        <v>444</v>
      </c>
      <c r="B26" s="385" t="n">
        <v>2000</v>
      </c>
      <c r="C26" s="386" t="n">
        <f aca="false">+Intro!$F$4</f>
        <v>100038</v>
      </c>
      <c r="D26" s="387" t="n">
        <f aca="false">+Intro!$C$4</f>
        <v>11</v>
      </c>
      <c r="E26" s="129" t="s">
        <v>469</v>
      </c>
      <c r="F26" s="384" t="n">
        <f aca="false">+Allocations!Q34</f>
        <v>0</v>
      </c>
      <c r="G26" s="384" t="n">
        <f aca="false">+Allocations!E34</f>
        <v>0</v>
      </c>
      <c r="H26" s="384" t="n">
        <f aca="false">+Allocations!F34</f>
        <v>0</v>
      </c>
      <c r="I26" s="384" t="n">
        <f aca="false">+Allocations!G34</f>
        <v>0</v>
      </c>
      <c r="J26" s="384" t="n">
        <f aca="false">+Allocations!H34</f>
        <v>0</v>
      </c>
      <c r="K26" s="384" t="n">
        <f aca="false">+Allocations!I34</f>
        <v>0</v>
      </c>
      <c r="L26" s="384" t="n">
        <f aca="false">+Allocations!J34</f>
        <v>0</v>
      </c>
      <c r="M26" s="384" t="n">
        <f aca="false">+Allocations!K34</f>
        <v>0</v>
      </c>
      <c r="N26" s="384" t="n">
        <f aca="false">+Allocations!L34</f>
        <v>0</v>
      </c>
      <c r="O26" s="384" t="n">
        <f aca="false">+Allocations!M34</f>
        <v>0</v>
      </c>
      <c r="P26" s="384" t="n">
        <f aca="false">+Allocations!N34</f>
        <v>0</v>
      </c>
      <c r="Q26" s="384" t="n">
        <f aca="false">+Allocations!O34</f>
        <v>0</v>
      </c>
      <c r="R26" s="384" t="n">
        <f aca="false">+Allocations!P34</f>
        <v>0</v>
      </c>
    </row>
    <row r="27" customFormat="false" ht="15" hidden="false" customHeight="false" outlineLevel="0" collapsed="false">
      <c r="A27" s="0" t="s">
        <v>444</v>
      </c>
      <c r="B27" s="385" t="n">
        <v>2000</v>
      </c>
      <c r="C27" s="386" t="n">
        <f aca="false">+Intro!$F$4</f>
        <v>100038</v>
      </c>
      <c r="D27" s="387" t="n">
        <f aca="false">+Intro!$C$4</f>
        <v>11</v>
      </c>
      <c r="E27" s="129" t="s">
        <v>470</v>
      </c>
      <c r="F27" s="384" t="n">
        <f aca="false">+Allocations!Q35</f>
        <v>0</v>
      </c>
      <c r="G27" s="384" t="n">
        <f aca="false">+Allocations!E35</f>
        <v>0</v>
      </c>
      <c r="H27" s="384" t="n">
        <f aca="false">+Allocations!F35</f>
        <v>0</v>
      </c>
      <c r="I27" s="384" t="n">
        <f aca="false">+Allocations!G35</f>
        <v>0</v>
      </c>
      <c r="J27" s="384" t="n">
        <f aca="false">+Allocations!H35</f>
        <v>0</v>
      </c>
      <c r="K27" s="384" t="n">
        <f aca="false">+Allocations!I35</f>
        <v>0</v>
      </c>
      <c r="L27" s="384" t="n">
        <f aca="false">+Allocations!J35</f>
        <v>0</v>
      </c>
      <c r="M27" s="384" t="n">
        <f aca="false">+Allocations!K35</f>
        <v>0</v>
      </c>
      <c r="N27" s="384" t="n">
        <f aca="false">+Allocations!L35</f>
        <v>0</v>
      </c>
      <c r="O27" s="384" t="n">
        <f aca="false">+Allocations!M35</f>
        <v>0</v>
      </c>
      <c r="P27" s="384" t="n">
        <f aca="false">+Allocations!N35</f>
        <v>0</v>
      </c>
      <c r="Q27" s="384" t="n">
        <f aca="false">+Allocations!O35</f>
        <v>0</v>
      </c>
      <c r="R27" s="384" t="n">
        <f aca="false">+Allocations!P35</f>
        <v>0</v>
      </c>
    </row>
    <row r="28" customFormat="false" ht="15" hidden="false" customHeight="false" outlineLevel="0" collapsed="false">
      <c r="A28" s="28" t="s">
        <v>444</v>
      </c>
      <c r="B28" s="388" t="n">
        <v>2000</v>
      </c>
      <c r="C28" s="389" t="n">
        <f aca="false">+Intro!$F$4</f>
        <v>100038</v>
      </c>
      <c r="D28" s="390" t="n">
        <f aca="false">+Intro!$C$4</f>
        <v>11</v>
      </c>
      <c r="E28" s="391" t="s">
        <v>471</v>
      </c>
      <c r="F28" s="392" t="n">
        <f aca="false">+Allocations!Q36+Allocations!Q37</f>
        <v>0</v>
      </c>
      <c r="G28" s="392" t="n">
        <f aca="false">+Allocations!E36+Allocations!E37</f>
        <v>0</v>
      </c>
      <c r="H28" s="392" t="n">
        <f aca="false">+Allocations!F36+Allocations!F37</f>
        <v>0</v>
      </c>
      <c r="I28" s="392" t="n">
        <f aca="false">+Allocations!G36+Allocations!G37</f>
        <v>0</v>
      </c>
      <c r="J28" s="392" t="n">
        <f aca="false">+Allocations!H36+Allocations!H37</f>
        <v>0</v>
      </c>
      <c r="K28" s="392" t="n">
        <f aca="false">+Allocations!I36+Allocations!I37</f>
        <v>0</v>
      </c>
      <c r="L28" s="392" t="n">
        <f aca="false">+Allocations!J36+Allocations!J37</f>
        <v>0</v>
      </c>
      <c r="M28" s="392" t="n">
        <f aca="false">+Allocations!K36+Allocations!K37</f>
        <v>0</v>
      </c>
      <c r="N28" s="392" t="n">
        <f aca="false">+Allocations!L36+Allocations!L37</f>
        <v>0</v>
      </c>
      <c r="O28" s="392" t="n">
        <f aca="false">+Allocations!M36+Allocations!M37</f>
        <v>0</v>
      </c>
      <c r="P28" s="392" t="n">
        <f aca="false">+Allocations!N36+Allocations!N37</f>
        <v>0</v>
      </c>
      <c r="Q28" s="392" t="n">
        <f aca="false">+Allocations!O36+Allocations!O37</f>
        <v>0</v>
      </c>
      <c r="R28" s="392" t="n">
        <f aca="false">+Allocations!P36+Allocations!P37</f>
        <v>0</v>
      </c>
    </row>
    <row r="29" customFormat="false" ht="15" hidden="false" customHeight="false" outlineLevel="0" collapsed="false">
      <c r="A29" s="0" t="s">
        <v>444</v>
      </c>
      <c r="B29" s="385" t="n">
        <v>2000</v>
      </c>
      <c r="C29" s="386" t="n">
        <f aca="false">+Intro!$F$4</f>
        <v>100038</v>
      </c>
      <c r="D29" s="387" t="n">
        <f aca="false">+Intro!$C$4</f>
        <v>11</v>
      </c>
      <c r="E29" s="129" t="s">
        <v>472</v>
      </c>
      <c r="F29" s="384" t="n">
        <f aca="false">+Allocations!Q38</f>
        <v>0</v>
      </c>
      <c r="G29" s="384" t="n">
        <f aca="false">+Allocations!E38</f>
        <v>0</v>
      </c>
      <c r="H29" s="384" t="n">
        <f aca="false">+Allocations!F38</f>
        <v>0</v>
      </c>
      <c r="I29" s="384" t="n">
        <f aca="false">+Allocations!G38</f>
        <v>0</v>
      </c>
      <c r="J29" s="384" t="n">
        <f aca="false">+Allocations!H38</f>
        <v>0</v>
      </c>
      <c r="K29" s="384" t="n">
        <f aca="false">+Allocations!I38</f>
        <v>0</v>
      </c>
      <c r="L29" s="384" t="n">
        <f aca="false">+Allocations!J38</f>
        <v>0</v>
      </c>
      <c r="M29" s="384" t="n">
        <f aca="false">+Allocations!K38</f>
        <v>0</v>
      </c>
      <c r="N29" s="384" t="n">
        <f aca="false">+Allocations!L38</f>
        <v>0</v>
      </c>
      <c r="O29" s="384" t="n">
        <f aca="false">+Allocations!M38</f>
        <v>0</v>
      </c>
      <c r="P29" s="384" t="n">
        <f aca="false">+Allocations!N38</f>
        <v>0</v>
      </c>
      <c r="Q29" s="384" t="n">
        <f aca="false">+Allocations!O38</f>
        <v>0</v>
      </c>
      <c r="R29" s="384" t="n">
        <f aca="false">+Allocations!P38</f>
        <v>0</v>
      </c>
    </row>
    <row r="30" customFormat="false" ht="15" hidden="false" customHeight="false" outlineLevel="0" collapsed="false">
      <c r="A30" s="0" t="s">
        <v>444</v>
      </c>
      <c r="B30" s="385" t="n">
        <v>2000</v>
      </c>
      <c r="C30" s="386" t="n">
        <f aca="false">+Intro!$F$4</f>
        <v>100038</v>
      </c>
      <c r="D30" s="387" t="n">
        <f aca="false">+Intro!$C$4</f>
        <v>11</v>
      </c>
      <c r="E30" s="129" t="s">
        <v>473</v>
      </c>
      <c r="F30" s="384" t="n">
        <f aca="false">+Allocations!Q39</f>
        <v>-203307.27</v>
      </c>
      <c r="G30" s="384" t="n">
        <f aca="false">+Allocations!E39</f>
        <v>-17983.2575</v>
      </c>
      <c r="H30" s="384" t="n">
        <f aca="false">+Allocations!F39</f>
        <v>-16783.2575</v>
      </c>
      <c r="I30" s="384" t="n">
        <f aca="false">+Allocations!G39</f>
        <v>-16783.2575</v>
      </c>
      <c r="J30" s="384" t="n">
        <f aca="false">+Allocations!H39</f>
        <v>-16783.2575</v>
      </c>
      <c r="K30" s="384" t="n">
        <f aca="false">+Allocations!I39</f>
        <v>-17122.52</v>
      </c>
      <c r="L30" s="384" t="n">
        <f aca="false">+Allocations!J39</f>
        <v>-17122.52</v>
      </c>
      <c r="M30" s="384" t="n">
        <f aca="false">+Allocations!K39</f>
        <v>-17045.84</v>
      </c>
      <c r="N30" s="384" t="n">
        <f aca="false">+Allocations!L39</f>
        <v>-17045.84</v>
      </c>
      <c r="O30" s="384" t="n">
        <f aca="false">+Allocations!M39</f>
        <v>-16659.38</v>
      </c>
      <c r="P30" s="384" t="n">
        <f aca="false">+Allocations!N39</f>
        <v>-16659.38</v>
      </c>
      <c r="Q30" s="384" t="n">
        <f aca="false">+Allocations!O39</f>
        <v>-16659.38</v>
      </c>
      <c r="R30" s="384" t="n">
        <f aca="false">+Allocations!P39</f>
        <v>-16659.38</v>
      </c>
    </row>
    <row r="31" customFormat="false" ht="15" hidden="false" customHeight="false" outlineLevel="0" collapsed="false">
      <c r="A31" s="0" t="s">
        <v>444</v>
      </c>
      <c r="B31" s="385" t="n">
        <v>2000</v>
      </c>
      <c r="C31" s="386" t="n">
        <f aca="false">+Intro!$F$4</f>
        <v>100038</v>
      </c>
      <c r="D31" s="387" t="n">
        <f aca="false">+Intro!$C$4</f>
        <v>11</v>
      </c>
      <c r="E31" s="129" t="s">
        <v>474</v>
      </c>
      <c r="F31" s="384" t="n">
        <f aca="false">+Allocations!Q40</f>
        <v>0</v>
      </c>
      <c r="G31" s="384" t="n">
        <f aca="false">+Allocations!E40</f>
        <v>0</v>
      </c>
      <c r="H31" s="384" t="n">
        <f aca="false">+Allocations!F40</f>
        <v>0</v>
      </c>
      <c r="I31" s="384" t="n">
        <f aca="false">+Allocations!G40</f>
        <v>0</v>
      </c>
      <c r="J31" s="384" t="n">
        <f aca="false">+Allocations!H40</f>
        <v>0</v>
      </c>
      <c r="K31" s="384" t="n">
        <f aca="false">+Allocations!I40</f>
        <v>0</v>
      </c>
      <c r="L31" s="384" t="n">
        <f aca="false">+Allocations!J40</f>
        <v>0</v>
      </c>
      <c r="M31" s="384" t="n">
        <f aca="false">+Allocations!K40</f>
        <v>0</v>
      </c>
      <c r="N31" s="384" t="n">
        <f aca="false">+Allocations!L40</f>
        <v>0</v>
      </c>
      <c r="O31" s="384" t="n">
        <f aca="false">+Allocations!M40</f>
        <v>0</v>
      </c>
      <c r="P31" s="384" t="n">
        <f aca="false">+Allocations!N40</f>
        <v>0</v>
      </c>
      <c r="Q31" s="384" t="n">
        <f aca="false">+Allocations!O40</f>
        <v>0</v>
      </c>
      <c r="R31" s="384" t="n">
        <f aca="false">+Allocations!P40</f>
        <v>0</v>
      </c>
    </row>
    <row r="32" customFormat="false" ht="15" hidden="false" customHeight="false" outlineLevel="0" collapsed="false">
      <c r="A32" s="0" t="s">
        <v>444</v>
      </c>
      <c r="B32" s="385" t="n">
        <v>2000</v>
      </c>
      <c r="C32" s="386" t="n">
        <f aca="false">+Intro!$F$4</f>
        <v>100038</v>
      </c>
      <c r="D32" s="387" t="n">
        <f aca="false">+Intro!$C$4</f>
        <v>11</v>
      </c>
      <c r="E32" s="129" t="s">
        <v>475</v>
      </c>
      <c r="F32" s="384" t="n">
        <f aca="false">+Allocations!Q41</f>
        <v>0</v>
      </c>
      <c r="G32" s="384" t="n">
        <f aca="false">+Allocations!E41</f>
        <v>0</v>
      </c>
      <c r="H32" s="384" t="n">
        <f aca="false">+Allocations!F41</f>
        <v>0</v>
      </c>
      <c r="I32" s="384" t="n">
        <f aca="false">+Allocations!G41</f>
        <v>0</v>
      </c>
      <c r="J32" s="384" t="n">
        <f aca="false">+Allocations!H41</f>
        <v>0</v>
      </c>
      <c r="K32" s="384" t="n">
        <f aca="false">+Allocations!I41</f>
        <v>0</v>
      </c>
      <c r="L32" s="384" t="n">
        <f aca="false">+Allocations!J41</f>
        <v>0</v>
      </c>
      <c r="M32" s="384" t="n">
        <f aca="false">+Allocations!K41</f>
        <v>0</v>
      </c>
      <c r="N32" s="384" t="n">
        <f aca="false">+Allocations!L41</f>
        <v>0</v>
      </c>
      <c r="O32" s="384" t="n">
        <f aca="false">+Allocations!M41</f>
        <v>0</v>
      </c>
      <c r="P32" s="384" t="n">
        <f aca="false">+Allocations!N41</f>
        <v>0</v>
      </c>
      <c r="Q32" s="384" t="n">
        <f aca="false">+Allocations!O41</f>
        <v>0</v>
      </c>
      <c r="R32" s="384" t="n">
        <f aca="false">+Allocations!P41</f>
        <v>0</v>
      </c>
    </row>
    <row r="33" customFormat="false" ht="15" hidden="false" customHeight="false" outlineLevel="0" collapsed="false">
      <c r="A33" s="0" t="s">
        <v>444</v>
      </c>
      <c r="B33" s="385" t="n">
        <v>2000</v>
      </c>
      <c r="C33" s="386" t="n">
        <f aca="false">+Intro!$F$4</f>
        <v>100038</v>
      </c>
      <c r="D33" s="387" t="n">
        <f aca="false">+Intro!$C$4</f>
        <v>11</v>
      </c>
      <c r="E33" s="129" t="s">
        <v>476</v>
      </c>
      <c r="F33" s="384" t="n">
        <f aca="false">+Allocations!Q42</f>
        <v>-948767.26</v>
      </c>
      <c r="G33" s="384" t="n">
        <f aca="false">+Allocations!E42</f>
        <v>-83921.8683333333</v>
      </c>
      <c r="H33" s="384" t="n">
        <f aca="false">+Allocations!F42</f>
        <v>-78321.8683333334</v>
      </c>
      <c r="I33" s="384" t="n">
        <f aca="false">+Allocations!G42</f>
        <v>-78321.8683333334</v>
      </c>
      <c r="J33" s="384" t="n">
        <f aca="false">+Allocations!H42</f>
        <v>-78321.8683333334</v>
      </c>
      <c r="K33" s="384" t="n">
        <f aca="false">+Allocations!I42</f>
        <v>-79905.0933333334</v>
      </c>
      <c r="L33" s="384" t="n">
        <f aca="false">+Allocations!J42</f>
        <v>-79905.0933333334</v>
      </c>
      <c r="M33" s="384" t="n">
        <f aca="false">+Allocations!K42</f>
        <v>-79547.2533333334</v>
      </c>
      <c r="N33" s="384" t="n">
        <f aca="false">+Allocations!L42</f>
        <v>-79547.2533333334</v>
      </c>
      <c r="O33" s="384" t="n">
        <f aca="false">+Allocations!M42</f>
        <v>-77743.7733333334</v>
      </c>
      <c r="P33" s="384" t="n">
        <f aca="false">+Allocations!N42</f>
        <v>-77743.7733333334</v>
      </c>
      <c r="Q33" s="384" t="n">
        <f aca="false">+Allocations!O42</f>
        <v>-77743.7733333334</v>
      </c>
      <c r="R33" s="384" t="n">
        <f aca="false">+Allocations!P42</f>
        <v>-77743.7733333334</v>
      </c>
    </row>
    <row r="34" customFormat="false" ht="15" hidden="false" customHeight="false" outlineLevel="0" collapsed="false">
      <c r="A34" s="0" t="s">
        <v>444</v>
      </c>
      <c r="B34" s="385" t="n">
        <v>2000</v>
      </c>
      <c r="C34" s="386" t="n">
        <f aca="false">+Intro!$F$4</f>
        <v>100038</v>
      </c>
      <c r="D34" s="387" t="n">
        <f aca="false">+Intro!$C$4</f>
        <v>11</v>
      </c>
      <c r="E34" s="129" t="s">
        <v>477</v>
      </c>
      <c r="F34" s="384" t="n">
        <f aca="false">+Allocations!Q44</f>
        <v>-271076.36</v>
      </c>
      <c r="G34" s="384" t="n">
        <f aca="false">+Allocations!E44</f>
        <v>-23977.6766666667</v>
      </c>
      <c r="H34" s="384" t="n">
        <f aca="false">+Allocations!F44</f>
        <v>-22377.6766666667</v>
      </c>
      <c r="I34" s="384" t="n">
        <f aca="false">+Allocations!G44</f>
        <v>-22377.6766666667</v>
      </c>
      <c r="J34" s="384" t="n">
        <f aca="false">+Allocations!H44</f>
        <v>-22377.6766666667</v>
      </c>
      <c r="K34" s="384" t="n">
        <f aca="false">+Allocations!I44</f>
        <v>-22830.0266666667</v>
      </c>
      <c r="L34" s="384" t="n">
        <f aca="false">+Allocations!J44</f>
        <v>-22830.0266666667</v>
      </c>
      <c r="M34" s="384" t="n">
        <f aca="false">+Allocations!K44</f>
        <v>-22727.7866666667</v>
      </c>
      <c r="N34" s="384" t="n">
        <f aca="false">+Allocations!L44</f>
        <v>-22727.7866666667</v>
      </c>
      <c r="O34" s="384" t="n">
        <f aca="false">+Allocations!M44</f>
        <v>-22212.5066666667</v>
      </c>
      <c r="P34" s="384" t="n">
        <f aca="false">+Allocations!N44</f>
        <v>-22212.5066666667</v>
      </c>
      <c r="Q34" s="384" t="n">
        <f aca="false">+Allocations!O44</f>
        <v>-22212.5066666667</v>
      </c>
      <c r="R34" s="384" t="n">
        <f aca="false">+Allocations!P44</f>
        <v>-22212.5066666667</v>
      </c>
    </row>
    <row r="35" customFormat="false" ht="15" hidden="false" customHeight="false" outlineLevel="0" collapsed="false">
      <c r="A35" s="0" t="s">
        <v>444</v>
      </c>
      <c r="B35" s="385" t="n">
        <v>2000</v>
      </c>
      <c r="C35" s="386" t="n">
        <f aca="false">+Intro!$F$4</f>
        <v>100038</v>
      </c>
      <c r="D35" s="387" t="n">
        <f aca="false">+Intro!$C$4</f>
        <v>11</v>
      </c>
      <c r="E35" s="129" t="s">
        <v>478</v>
      </c>
      <c r="F35" s="384" t="n">
        <f aca="false">+Allocations!Q45</f>
        <v>0</v>
      </c>
      <c r="G35" s="384" t="n">
        <f aca="false">+Allocations!E45</f>
        <v>0</v>
      </c>
      <c r="H35" s="384" t="n">
        <f aca="false">+Allocations!F45</f>
        <v>0</v>
      </c>
      <c r="I35" s="384" t="n">
        <f aca="false">+Allocations!G45</f>
        <v>0</v>
      </c>
      <c r="J35" s="384" t="n">
        <f aca="false">+Allocations!H45</f>
        <v>0</v>
      </c>
      <c r="K35" s="384" t="n">
        <f aca="false">+Allocations!I45</f>
        <v>0</v>
      </c>
      <c r="L35" s="384" t="n">
        <f aca="false">+Allocations!J45</f>
        <v>0</v>
      </c>
      <c r="M35" s="384" t="n">
        <f aca="false">+Allocations!K45</f>
        <v>0</v>
      </c>
      <c r="N35" s="384" t="n">
        <f aca="false">+Allocations!L45</f>
        <v>0</v>
      </c>
      <c r="O35" s="384" t="n">
        <f aca="false">+Allocations!M45</f>
        <v>0</v>
      </c>
      <c r="P35" s="384" t="n">
        <f aca="false">+Allocations!N45</f>
        <v>0</v>
      </c>
      <c r="Q35" s="384" t="n">
        <f aca="false">+Allocations!O45</f>
        <v>0</v>
      </c>
      <c r="R35" s="384" t="n">
        <f aca="false">+Allocations!P45</f>
        <v>0</v>
      </c>
    </row>
    <row r="36" customFormat="false" ht="15" hidden="false" customHeight="false" outlineLevel="0" collapsed="false">
      <c r="A36" s="0" t="s">
        <v>444</v>
      </c>
      <c r="B36" s="385" t="n">
        <v>2000</v>
      </c>
      <c r="C36" s="386" t="n">
        <f aca="false">+Intro!$F$4</f>
        <v>100038</v>
      </c>
      <c r="D36" s="387" t="n">
        <f aca="false">+Intro!$C$4</f>
        <v>11</v>
      </c>
      <c r="E36" s="129" t="s">
        <v>479</v>
      </c>
      <c r="F36" s="384" t="n">
        <f aca="false">+Allocations!Q46</f>
        <v>0</v>
      </c>
      <c r="G36" s="384" t="n">
        <f aca="false">+Allocations!E46</f>
        <v>0</v>
      </c>
      <c r="H36" s="384" t="n">
        <f aca="false">+Allocations!F46</f>
        <v>0</v>
      </c>
      <c r="I36" s="384" t="n">
        <f aca="false">+Allocations!G46</f>
        <v>0</v>
      </c>
      <c r="J36" s="384" t="n">
        <f aca="false">+Allocations!H46</f>
        <v>0</v>
      </c>
      <c r="K36" s="384" t="n">
        <f aca="false">+Allocations!I46</f>
        <v>0</v>
      </c>
      <c r="L36" s="384" t="n">
        <f aca="false">+Allocations!J46</f>
        <v>0</v>
      </c>
      <c r="M36" s="384" t="n">
        <f aca="false">+Allocations!K46</f>
        <v>0</v>
      </c>
      <c r="N36" s="384" t="n">
        <f aca="false">+Allocations!L46</f>
        <v>0</v>
      </c>
      <c r="O36" s="384" t="n">
        <f aca="false">+Allocations!M46</f>
        <v>0</v>
      </c>
      <c r="P36" s="384" t="n">
        <f aca="false">+Allocations!N46</f>
        <v>0</v>
      </c>
      <c r="Q36" s="384" t="n">
        <f aca="false">+Allocations!O46</f>
        <v>0</v>
      </c>
      <c r="R36" s="384" t="n">
        <f aca="false">+Allocations!P46</f>
        <v>0</v>
      </c>
    </row>
    <row r="37" customFormat="false" ht="15" hidden="false" customHeight="false" outlineLevel="0" collapsed="false">
      <c r="A37" s="0" t="s">
        <v>444</v>
      </c>
      <c r="B37" s="385" t="n">
        <v>2000</v>
      </c>
      <c r="C37" s="386" t="n">
        <f aca="false">+Intro!$F$4</f>
        <v>100038</v>
      </c>
      <c r="D37" s="387" t="n">
        <f aca="false">+Intro!$C$4</f>
        <v>11</v>
      </c>
      <c r="E37" s="129" t="s">
        <v>480</v>
      </c>
      <c r="F37" s="384" t="n">
        <f aca="false">+Allocations!Q47</f>
        <v>0</v>
      </c>
      <c r="G37" s="384" t="n">
        <f aca="false">+Allocations!E47</f>
        <v>0</v>
      </c>
      <c r="H37" s="384" t="n">
        <f aca="false">+Allocations!F47</f>
        <v>0</v>
      </c>
      <c r="I37" s="384" t="n">
        <f aca="false">+Allocations!G47</f>
        <v>0</v>
      </c>
      <c r="J37" s="384" t="n">
        <f aca="false">+Allocations!H47</f>
        <v>0</v>
      </c>
      <c r="K37" s="384" t="n">
        <f aca="false">+Allocations!I47</f>
        <v>0</v>
      </c>
      <c r="L37" s="384" t="n">
        <f aca="false">+Allocations!J47</f>
        <v>0</v>
      </c>
      <c r="M37" s="384" t="n">
        <f aca="false">+Allocations!K47</f>
        <v>0</v>
      </c>
      <c r="N37" s="384" t="n">
        <f aca="false">+Allocations!L47</f>
        <v>0</v>
      </c>
      <c r="O37" s="384" t="n">
        <f aca="false">+Allocations!M47</f>
        <v>0</v>
      </c>
      <c r="P37" s="384" t="n">
        <f aca="false">+Allocations!N47</f>
        <v>0</v>
      </c>
      <c r="Q37" s="384" t="n">
        <f aca="false">+Allocations!O47</f>
        <v>0</v>
      </c>
      <c r="R37" s="384" t="n">
        <f aca="false">+Allocations!P47</f>
        <v>0</v>
      </c>
    </row>
    <row r="38" customFormat="false" ht="15" hidden="false" customHeight="false" outlineLevel="0" collapsed="false">
      <c r="A38" s="0" t="s">
        <v>444</v>
      </c>
      <c r="B38" s="385" t="n">
        <v>2000</v>
      </c>
      <c r="C38" s="386" t="n">
        <f aca="false">+Intro!$F$4</f>
        <v>100038</v>
      </c>
      <c r="D38" s="387" t="n">
        <f aca="false">+Intro!$C$4</f>
        <v>11</v>
      </c>
      <c r="E38" s="129" t="s">
        <v>481</v>
      </c>
      <c r="F38" s="384" t="n">
        <f aca="false">+Allocations!Q48</f>
        <v>0</v>
      </c>
      <c r="G38" s="384" t="n">
        <f aca="false">+Allocations!E48</f>
        <v>0</v>
      </c>
      <c r="H38" s="384" t="n">
        <f aca="false">+Allocations!F48</f>
        <v>0</v>
      </c>
      <c r="I38" s="384" t="n">
        <f aca="false">+Allocations!G48</f>
        <v>0</v>
      </c>
      <c r="J38" s="384" t="n">
        <f aca="false">+Allocations!H48</f>
        <v>0</v>
      </c>
      <c r="K38" s="384" t="n">
        <f aca="false">+Allocations!I48</f>
        <v>0</v>
      </c>
      <c r="L38" s="384" t="n">
        <f aca="false">+Allocations!J48</f>
        <v>0</v>
      </c>
      <c r="M38" s="384" t="n">
        <f aca="false">+Allocations!K48</f>
        <v>0</v>
      </c>
      <c r="N38" s="384" t="n">
        <f aca="false">+Allocations!L48</f>
        <v>0</v>
      </c>
      <c r="O38" s="384" t="n">
        <f aca="false">+Allocations!M48</f>
        <v>0</v>
      </c>
      <c r="P38" s="384" t="n">
        <f aca="false">+Allocations!N48</f>
        <v>0</v>
      </c>
      <c r="Q38" s="384" t="n">
        <f aca="false">+Allocations!O48</f>
        <v>0</v>
      </c>
      <c r="R38" s="384" t="n">
        <f aca="false">+Allocations!P48</f>
        <v>0</v>
      </c>
    </row>
    <row r="39" customFormat="false" ht="15" hidden="false" customHeight="false" outlineLevel="0" collapsed="false">
      <c r="A39" s="0" t="s">
        <v>444</v>
      </c>
      <c r="B39" s="385" t="n">
        <v>2000</v>
      </c>
      <c r="C39" s="386" t="n">
        <f aca="false">+Intro!$F$4</f>
        <v>100038</v>
      </c>
      <c r="D39" s="387" t="n">
        <f aca="false">+Intro!$C$4</f>
        <v>11</v>
      </c>
      <c r="E39" s="129" t="s">
        <v>482</v>
      </c>
      <c r="F39" s="384" t="n">
        <f aca="false">+Allocations!Q49</f>
        <v>0</v>
      </c>
      <c r="G39" s="384" t="n">
        <f aca="false">+Allocations!E49</f>
        <v>0</v>
      </c>
      <c r="H39" s="384" t="n">
        <f aca="false">+Allocations!F49</f>
        <v>0</v>
      </c>
      <c r="I39" s="384" t="n">
        <f aca="false">+Allocations!G49</f>
        <v>0</v>
      </c>
      <c r="J39" s="384" t="n">
        <f aca="false">+Allocations!H49</f>
        <v>0</v>
      </c>
      <c r="K39" s="384" t="n">
        <f aca="false">+Allocations!I49</f>
        <v>0</v>
      </c>
      <c r="L39" s="384" t="n">
        <f aca="false">+Allocations!J49</f>
        <v>0</v>
      </c>
      <c r="M39" s="384" t="n">
        <f aca="false">+Allocations!K49</f>
        <v>0</v>
      </c>
      <c r="N39" s="384" t="n">
        <f aca="false">+Allocations!L49</f>
        <v>0</v>
      </c>
      <c r="O39" s="384" t="n">
        <f aca="false">+Allocations!M49</f>
        <v>0</v>
      </c>
      <c r="P39" s="384" t="n">
        <f aca="false">+Allocations!N49</f>
        <v>0</v>
      </c>
      <c r="Q39" s="384" t="n">
        <f aca="false">+Allocations!O49</f>
        <v>0</v>
      </c>
      <c r="R39" s="384" t="n">
        <f aca="false">+Allocations!P49</f>
        <v>0</v>
      </c>
    </row>
    <row r="40" customFormat="false" ht="15" hidden="false" customHeight="false" outlineLevel="0" collapsed="false">
      <c r="A40" s="0" t="s">
        <v>444</v>
      </c>
      <c r="B40" s="385" t="n">
        <v>2000</v>
      </c>
      <c r="C40" s="386" t="n">
        <f aca="false">+Intro!$F$4</f>
        <v>100038</v>
      </c>
      <c r="D40" s="387" t="n">
        <f aca="false">+Intro!$C$4</f>
        <v>11</v>
      </c>
      <c r="E40" s="129" t="s">
        <v>483</v>
      </c>
      <c r="F40" s="384" t="n">
        <f aca="false">+Allocations!Q50</f>
        <v>0</v>
      </c>
      <c r="G40" s="384" t="n">
        <f aca="false">+Allocations!E50</f>
        <v>0</v>
      </c>
      <c r="H40" s="384" t="n">
        <f aca="false">+Allocations!F50</f>
        <v>0</v>
      </c>
      <c r="I40" s="384" t="n">
        <f aca="false">+Allocations!G50</f>
        <v>0</v>
      </c>
      <c r="J40" s="384" t="n">
        <f aca="false">+Allocations!H50</f>
        <v>0</v>
      </c>
      <c r="K40" s="384" t="n">
        <f aca="false">+Allocations!I50</f>
        <v>0</v>
      </c>
      <c r="L40" s="384" t="n">
        <f aca="false">+Allocations!J50</f>
        <v>0</v>
      </c>
      <c r="M40" s="384" t="n">
        <f aca="false">+Allocations!K50</f>
        <v>0</v>
      </c>
      <c r="N40" s="384" t="n">
        <f aca="false">+Allocations!L50</f>
        <v>0</v>
      </c>
      <c r="O40" s="384" t="n">
        <f aca="false">+Allocations!M50</f>
        <v>0</v>
      </c>
      <c r="P40" s="384" t="n">
        <f aca="false">+Allocations!N50</f>
        <v>0</v>
      </c>
      <c r="Q40" s="384" t="n">
        <f aca="false">+Allocations!O50</f>
        <v>0</v>
      </c>
      <c r="R40" s="384" t="n">
        <f aca="false">+Allocations!P50</f>
        <v>0</v>
      </c>
    </row>
    <row r="41" customFormat="false" ht="15" hidden="false" customHeight="false" outlineLevel="0" collapsed="false">
      <c r="B41" s="385"/>
      <c r="C41" s="386"/>
      <c r="D41" s="387"/>
      <c r="E41" s="129"/>
    </row>
    <row r="42" customFormat="false" ht="15.75" hidden="false" customHeight="false" outlineLevel="0" collapsed="false">
      <c r="A42" s="114" t="s">
        <v>484</v>
      </c>
      <c r="B42" s="385"/>
      <c r="C42" s="386"/>
      <c r="D42" s="387"/>
      <c r="E42" s="129"/>
    </row>
    <row r="43" customFormat="false" ht="15" hidden="false" customHeight="false" outlineLevel="0" collapsed="false">
      <c r="A43" s="0" t="s">
        <v>485</v>
      </c>
      <c r="B43" s="385" t="n">
        <v>2000</v>
      </c>
      <c r="C43" s="386" t="n">
        <f aca="false">+Intro!$F$4</f>
        <v>100038</v>
      </c>
      <c r="D43" s="387" t="n">
        <f aca="false">+Intro!$C$4</f>
        <v>11</v>
      </c>
      <c r="E43" s="129" t="s">
        <v>445</v>
      </c>
      <c r="G43" s="384" t="n">
        <f aca="false">+Allocations!Q22</f>
        <v>0</v>
      </c>
      <c r="H43" s="384" t="n">
        <f aca="false">+Allocations!R22</f>
        <v>0</v>
      </c>
      <c r="I43" s="384" t="n">
        <f aca="false">+Allocations!S22</f>
        <v>0</v>
      </c>
    </row>
    <row r="44" customFormat="false" ht="15" hidden="false" customHeight="false" outlineLevel="0" collapsed="false">
      <c r="A44" s="0" t="s">
        <v>485</v>
      </c>
      <c r="B44" s="385" t="n">
        <v>2000</v>
      </c>
      <c r="C44" s="386" t="n">
        <f aca="false">+Intro!$F$4</f>
        <v>100038</v>
      </c>
      <c r="D44" s="387" t="n">
        <f aca="false">+Intro!$C$4</f>
        <v>11</v>
      </c>
      <c r="E44" s="129" t="s">
        <v>446</v>
      </c>
      <c r="G44" s="384" t="n">
        <f aca="false">+Allocations!Q23</f>
        <v>0</v>
      </c>
      <c r="H44" s="384" t="n">
        <f aca="false">+Allocations!R23</f>
        <v>0</v>
      </c>
      <c r="I44" s="384" t="n">
        <f aca="false">+Allocations!S23</f>
        <v>0</v>
      </c>
    </row>
    <row r="45" customFormat="false" ht="15" hidden="false" customHeight="false" outlineLevel="0" collapsed="false">
      <c r="A45" s="0" t="s">
        <v>485</v>
      </c>
      <c r="B45" s="385" t="n">
        <v>2000</v>
      </c>
      <c r="C45" s="386" t="n">
        <f aca="false">+Intro!$F$4</f>
        <v>100038</v>
      </c>
      <c r="D45" s="387" t="n">
        <f aca="false">+Intro!$C$4</f>
        <v>11</v>
      </c>
      <c r="E45" s="129" t="s">
        <v>447</v>
      </c>
      <c r="G45" s="384" t="n">
        <f aca="false">+Allocations!Q24</f>
        <v>-271076.36</v>
      </c>
      <c r="H45" s="384" t="n">
        <f aca="false">+Allocations!R24</f>
        <v>-270042.0594224</v>
      </c>
      <c r="I45" s="384" t="n">
        <f aca="false">+Allocations!S24</f>
        <v>-281144.879399296</v>
      </c>
    </row>
    <row r="46" customFormat="false" ht="15" hidden="false" customHeight="false" outlineLevel="0" collapsed="false">
      <c r="A46" s="0" t="s">
        <v>485</v>
      </c>
      <c r="B46" s="385" t="n">
        <v>2000</v>
      </c>
      <c r="C46" s="386" t="n">
        <f aca="false">+Intro!$F$4</f>
        <v>100038</v>
      </c>
      <c r="D46" s="387" t="n">
        <f aca="false">+Intro!$C$4</f>
        <v>11</v>
      </c>
      <c r="E46" s="129" t="s">
        <v>448</v>
      </c>
      <c r="G46" s="384" t="n">
        <f aca="false">+Allocations!Q25</f>
        <v>0</v>
      </c>
      <c r="H46" s="384" t="n">
        <f aca="false">+Allocations!R25</f>
        <v>0</v>
      </c>
      <c r="I46" s="384" t="n">
        <f aca="false">+Allocations!S25</f>
        <v>0</v>
      </c>
    </row>
    <row r="47" customFormat="false" ht="15" hidden="false" customHeight="false" outlineLevel="0" collapsed="false">
      <c r="A47" s="0" t="s">
        <v>485</v>
      </c>
      <c r="B47" s="385" t="n">
        <v>2000</v>
      </c>
      <c r="C47" s="386" t="n">
        <f aca="false">+Intro!$F$4</f>
        <v>100038</v>
      </c>
      <c r="D47" s="387" t="n">
        <f aca="false">+Intro!$C$4</f>
        <v>11</v>
      </c>
      <c r="E47" s="129" t="s">
        <v>449</v>
      </c>
      <c r="G47" s="384" t="n">
        <f aca="false">+Allocations!Q26</f>
        <v>0</v>
      </c>
      <c r="H47" s="384" t="n">
        <f aca="false">+Allocations!R26</f>
        <v>0</v>
      </c>
      <c r="I47" s="384" t="n">
        <f aca="false">+Allocations!S26</f>
        <v>0</v>
      </c>
    </row>
    <row r="48" customFormat="false" ht="15" hidden="false" customHeight="false" outlineLevel="0" collapsed="false">
      <c r="A48" s="0" t="s">
        <v>485</v>
      </c>
      <c r="B48" s="385" t="n">
        <v>2000</v>
      </c>
      <c r="C48" s="386" t="n">
        <f aca="false">+Intro!$F$4</f>
        <v>100038</v>
      </c>
      <c r="D48" s="387" t="n">
        <f aca="false">+Intro!$C$4</f>
        <v>11</v>
      </c>
      <c r="E48" s="129" t="s">
        <v>450</v>
      </c>
      <c r="G48" s="384" t="n">
        <f aca="false">+Allocations!Q27</f>
        <v>-2507456.33</v>
      </c>
      <c r="H48" s="384" t="n">
        <f aca="false">+Allocations!R27</f>
        <v>-2497889.0496572</v>
      </c>
      <c r="I48" s="384" t="n">
        <f aca="false">+Allocations!S27</f>
        <v>-2600590.13444349</v>
      </c>
    </row>
    <row r="49" customFormat="false" ht="15" hidden="false" customHeight="false" outlineLevel="0" collapsed="false">
      <c r="A49" s="0" t="s">
        <v>485</v>
      </c>
      <c r="B49" s="385" t="n">
        <v>2000</v>
      </c>
      <c r="C49" s="386" t="n">
        <f aca="false">+Intro!$F$4</f>
        <v>100038</v>
      </c>
      <c r="D49" s="387" t="n">
        <f aca="false">+Intro!$C$4</f>
        <v>11</v>
      </c>
      <c r="E49" s="129" t="s">
        <v>451</v>
      </c>
      <c r="G49" s="384" t="n">
        <f aca="false">+Allocations!Q28</f>
        <v>0</v>
      </c>
      <c r="H49" s="384" t="n">
        <f aca="false">+Allocations!R28</f>
        <v>0</v>
      </c>
      <c r="I49" s="384" t="n">
        <f aca="false">+Allocations!S28</f>
        <v>0</v>
      </c>
    </row>
    <row r="50" customFormat="false" ht="15" hidden="false" customHeight="false" outlineLevel="0" collapsed="false">
      <c r="A50" s="0" t="s">
        <v>485</v>
      </c>
      <c r="B50" s="385" t="n">
        <v>2000</v>
      </c>
      <c r="C50" s="386" t="n">
        <f aca="false">+Intro!$F$4</f>
        <v>100038</v>
      </c>
      <c r="D50" s="387" t="n">
        <f aca="false">+Intro!$C$4</f>
        <v>11</v>
      </c>
      <c r="E50" s="129" t="s">
        <v>452</v>
      </c>
      <c r="G50" s="384" t="n">
        <f aca="false">+Allocations!Q29</f>
        <v>0</v>
      </c>
      <c r="H50" s="384" t="n">
        <f aca="false">+Allocations!R29</f>
        <v>0</v>
      </c>
      <c r="I50" s="384" t="n">
        <f aca="false">+Allocations!S29</f>
        <v>0</v>
      </c>
    </row>
    <row r="51" customFormat="false" ht="15" hidden="false" customHeight="false" outlineLevel="0" collapsed="false">
      <c r="A51" s="0" t="s">
        <v>485</v>
      </c>
      <c r="B51" s="385" t="n">
        <v>2000</v>
      </c>
      <c r="C51" s="386" t="n">
        <f aca="false">+Intro!$F$4</f>
        <v>100038</v>
      </c>
      <c r="D51" s="387" t="n">
        <f aca="false">+Intro!$C$4</f>
        <v>11</v>
      </c>
      <c r="E51" s="129" t="s">
        <v>453</v>
      </c>
      <c r="G51" s="384" t="n">
        <f aca="false">+Allocations!Q30</f>
        <v>0</v>
      </c>
      <c r="H51" s="384" t="n">
        <f aca="false">+Allocations!R30</f>
        <v>0</v>
      </c>
      <c r="I51" s="384" t="n">
        <f aca="false">+Allocations!S30</f>
        <v>0</v>
      </c>
    </row>
    <row r="52" customFormat="false" ht="15" hidden="false" customHeight="false" outlineLevel="0" collapsed="false">
      <c r="A52" s="0" t="s">
        <v>485</v>
      </c>
      <c r="B52" s="385" t="n">
        <v>2000</v>
      </c>
      <c r="C52" s="386" t="n">
        <f aca="false">+Intro!$F$4</f>
        <v>100038</v>
      </c>
      <c r="D52" s="387" t="n">
        <f aca="false">+Intro!$C$4</f>
        <v>11</v>
      </c>
      <c r="E52" s="129" t="s">
        <v>454</v>
      </c>
      <c r="G52" s="384" t="n">
        <f aca="false">+Allocations!Q31</f>
        <v>0</v>
      </c>
      <c r="H52" s="384" t="n">
        <f aca="false">+Allocations!R31</f>
        <v>0</v>
      </c>
      <c r="I52" s="384" t="n">
        <f aca="false">+Allocations!S31</f>
        <v>0</v>
      </c>
    </row>
    <row r="53" customFormat="false" ht="15" hidden="false" customHeight="false" outlineLevel="0" collapsed="false">
      <c r="A53" s="0" t="s">
        <v>485</v>
      </c>
      <c r="B53" s="385" t="n">
        <v>2000</v>
      </c>
      <c r="C53" s="386" t="n">
        <f aca="false">+Intro!$F$4</f>
        <v>100038</v>
      </c>
      <c r="D53" s="387" t="n">
        <f aca="false">+Intro!$C$4</f>
        <v>11</v>
      </c>
      <c r="E53" s="129" t="s">
        <v>455</v>
      </c>
      <c r="G53" s="384" t="n">
        <f aca="false">+Allocations!Q32</f>
        <v>0</v>
      </c>
      <c r="H53" s="384" t="n">
        <f aca="false">+Allocations!R32</f>
        <v>0</v>
      </c>
      <c r="I53" s="384" t="n">
        <f aca="false">+Allocations!S32</f>
        <v>0</v>
      </c>
    </row>
    <row r="54" customFormat="false" ht="15" hidden="false" customHeight="false" outlineLevel="0" collapsed="false">
      <c r="A54" s="0" t="s">
        <v>485</v>
      </c>
      <c r="B54" s="385" t="n">
        <v>2000</v>
      </c>
      <c r="C54" s="386" t="n">
        <f aca="false">+Intro!$F$4</f>
        <v>100038</v>
      </c>
      <c r="D54" s="387" t="n">
        <f aca="false">+Intro!$C$4</f>
        <v>11</v>
      </c>
      <c r="E54" s="129" t="s">
        <v>456</v>
      </c>
      <c r="G54" s="384" t="n">
        <f aca="false">+Allocations!Q33</f>
        <v>0</v>
      </c>
      <c r="H54" s="384" t="n">
        <f aca="false">+Allocations!R33</f>
        <v>0</v>
      </c>
      <c r="I54" s="384" t="n">
        <f aca="false">+Allocations!S33</f>
        <v>0</v>
      </c>
    </row>
    <row r="55" customFormat="false" ht="15" hidden="false" customHeight="false" outlineLevel="0" collapsed="false">
      <c r="A55" s="0" t="s">
        <v>485</v>
      </c>
      <c r="B55" s="385" t="n">
        <v>2000</v>
      </c>
      <c r="C55" s="386" t="n">
        <f aca="false">+Intro!$F$4</f>
        <v>100038</v>
      </c>
      <c r="D55" s="387" t="n">
        <f aca="false">+Intro!$C$4</f>
        <v>11</v>
      </c>
      <c r="E55" s="129" t="s">
        <v>457</v>
      </c>
      <c r="G55" s="384" t="n">
        <f aca="false">+Allocations!Q34</f>
        <v>0</v>
      </c>
      <c r="H55" s="384" t="n">
        <f aca="false">+Allocations!R34</f>
        <v>0</v>
      </c>
      <c r="I55" s="384" t="n">
        <f aca="false">+Allocations!S34</f>
        <v>0</v>
      </c>
    </row>
    <row r="56" customFormat="false" ht="15" hidden="false" customHeight="false" outlineLevel="0" collapsed="false">
      <c r="A56" s="0" t="s">
        <v>485</v>
      </c>
      <c r="B56" s="385" t="n">
        <v>2000</v>
      </c>
      <c r="C56" s="386" t="n">
        <f aca="false">+Intro!$F$4</f>
        <v>100038</v>
      </c>
      <c r="D56" s="387" t="n">
        <f aca="false">+Intro!$C$4</f>
        <v>11</v>
      </c>
      <c r="E56" s="129" t="s">
        <v>458</v>
      </c>
      <c r="G56" s="384" t="n">
        <f aca="false">+Allocations!Q35</f>
        <v>0</v>
      </c>
      <c r="H56" s="384" t="n">
        <f aca="false">+Allocations!R35</f>
        <v>0</v>
      </c>
      <c r="I56" s="384" t="n">
        <f aca="false">+Allocations!S35</f>
        <v>0</v>
      </c>
    </row>
    <row r="57" customFormat="false" ht="15" hidden="false" customHeight="false" outlineLevel="0" collapsed="false">
      <c r="A57" s="0" t="s">
        <v>485</v>
      </c>
      <c r="B57" s="385" t="n">
        <v>2000</v>
      </c>
      <c r="C57" s="386" t="n">
        <f aca="false">+Intro!$F$4</f>
        <v>100038</v>
      </c>
      <c r="D57" s="387" t="n">
        <f aca="false">+Intro!$C$4</f>
        <v>11</v>
      </c>
      <c r="E57" s="129" t="s">
        <v>459</v>
      </c>
      <c r="G57" s="384" t="n">
        <f aca="false">+Allocations!Q36</f>
        <v>0</v>
      </c>
      <c r="H57" s="384" t="n">
        <f aca="false">+Allocations!R36</f>
        <v>0</v>
      </c>
      <c r="I57" s="384" t="n">
        <f aca="false">+Allocations!S36</f>
        <v>0</v>
      </c>
    </row>
    <row r="58" customFormat="false" ht="15" hidden="false" customHeight="false" outlineLevel="0" collapsed="false">
      <c r="A58" s="0" t="s">
        <v>485</v>
      </c>
      <c r="B58" s="385" t="n">
        <v>2000</v>
      </c>
      <c r="C58" s="386" t="n">
        <f aca="false">+Intro!$F$4</f>
        <v>100038</v>
      </c>
      <c r="D58" s="387" t="n">
        <f aca="false">+Intro!$C$4</f>
        <v>11</v>
      </c>
      <c r="E58" s="129" t="s">
        <v>460</v>
      </c>
      <c r="G58" s="384" t="n">
        <f aca="false">+Allocations!Q37</f>
        <v>0</v>
      </c>
      <c r="H58" s="384" t="n">
        <f aca="false">+Allocations!R37</f>
        <v>0</v>
      </c>
      <c r="I58" s="384" t="n">
        <f aca="false">+Allocations!S37</f>
        <v>0</v>
      </c>
    </row>
    <row r="59" customFormat="false" ht="15" hidden="false" customHeight="false" outlineLevel="0" collapsed="false">
      <c r="A59" s="0" t="s">
        <v>485</v>
      </c>
      <c r="B59" s="385" t="n">
        <v>2000</v>
      </c>
      <c r="C59" s="386" t="n">
        <f aca="false">+Intro!$F$4</f>
        <v>100038</v>
      </c>
      <c r="D59" s="387" t="n">
        <f aca="false">+Intro!$C$4</f>
        <v>11</v>
      </c>
      <c r="E59" s="129" t="s">
        <v>461</v>
      </c>
      <c r="G59" s="384" t="n">
        <f aca="false">+Allocations!Q38</f>
        <v>0</v>
      </c>
      <c r="H59" s="384" t="n">
        <f aca="false">+Allocations!R38</f>
        <v>0</v>
      </c>
      <c r="I59" s="384" t="n">
        <f aca="false">+Allocations!S38</f>
        <v>0</v>
      </c>
    </row>
    <row r="60" customFormat="false" ht="15" hidden="false" customHeight="false" outlineLevel="0" collapsed="false">
      <c r="A60" s="0" t="s">
        <v>485</v>
      </c>
      <c r="B60" s="385" t="n">
        <v>2000</v>
      </c>
      <c r="C60" s="386" t="n">
        <f aca="false">+Intro!$F$4</f>
        <v>100038</v>
      </c>
      <c r="D60" s="387" t="n">
        <f aca="false">+Intro!$C$4</f>
        <v>11</v>
      </c>
      <c r="E60" s="129" t="s">
        <v>462</v>
      </c>
      <c r="G60" s="384" t="n">
        <f aca="false">+Allocations!Q39</f>
        <v>-203307.27</v>
      </c>
      <c r="H60" s="384" t="n">
        <f aca="false">+Allocations!R39</f>
        <v>-202531.5445668</v>
      </c>
      <c r="I60" s="384" t="n">
        <f aca="false">+Allocations!S39</f>
        <v>-210858.659549472</v>
      </c>
    </row>
    <row r="61" customFormat="false" ht="15" hidden="false" customHeight="false" outlineLevel="0" collapsed="false">
      <c r="A61" s="0" t="s">
        <v>485</v>
      </c>
      <c r="B61" s="385" t="n">
        <v>2000</v>
      </c>
      <c r="C61" s="386" t="n">
        <f aca="false">+Intro!$F$4</f>
        <v>100038</v>
      </c>
      <c r="D61" s="387" t="n">
        <f aca="false">+Intro!$C$4</f>
        <v>11</v>
      </c>
      <c r="E61" s="129" t="s">
        <v>463</v>
      </c>
      <c r="G61" s="384" t="n">
        <f aca="false">+Allocations!Q40</f>
        <v>0</v>
      </c>
      <c r="H61" s="384" t="n">
        <f aca="false">+Allocations!R40</f>
        <v>0</v>
      </c>
      <c r="I61" s="384" t="n">
        <f aca="false">+Allocations!S40</f>
        <v>0</v>
      </c>
    </row>
    <row r="62" customFormat="false" ht="15" hidden="false" customHeight="false" outlineLevel="0" collapsed="false">
      <c r="A62" s="0" t="s">
        <v>485</v>
      </c>
      <c r="B62" s="385" t="n">
        <v>2000</v>
      </c>
      <c r="C62" s="386" t="n">
        <f aca="false">+Intro!$F$4</f>
        <v>100038</v>
      </c>
      <c r="D62" s="387" t="n">
        <f aca="false">+Intro!$C$4</f>
        <v>11</v>
      </c>
      <c r="E62" s="129" t="s">
        <v>464</v>
      </c>
      <c r="G62" s="384" t="n">
        <f aca="false">+Allocations!Q41</f>
        <v>0</v>
      </c>
      <c r="H62" s="384" t="n">
        <f aca="false">+Allocations!R41</f>
        <v>0</v>
      </c>
      <c r="I62" s="384" t="n">
        <f aca="false">+Allocations!S41</f>
        <v>0</v>
      </c>
    </row>
    <row r="63" customFormat="false" ht="15" hidden="false" customHeight="false" outlineLevel="0" collapsed="false">
      <c r="A63" s="0" t="s">
        <v>485</v>
      </c>
      <c r="B63" s="385" t="n">
        <v>2000</v>
      </c>
      <c r="C63" s="386" t="n">
        <f aca="false">+Intro!$F$4</f>
        <v>100038</v>
      </c>
      <c r="D63" s="387" t="n">
        <f aca="false">+Intro!$C$4</f>
        <v>11</v>
      </c>
      <c r="E63" s="129" t="s">
        <v>465</v>
      </c>
      <c r="G63" s="384" t="n">
        <f aca="false">+Allocations!Q42</f>
        <v>-948767.26</v>
      </c>
      <c r="H63" s="384" t="n">
        <f aca="false">+Allocations!R42</f>
        <v>-945147.2079784</v>
      </c>
      <c r="I63" s="384" t="n">
        <f aca="false">+Allocations!S42</f>
        <v>-984007.077897536</v>
      </c>
    </row>
    <row r="64" customFormat="false" ht="15" hidden="false" customHeight="false" outlineLevel="0" collapsed="false">
      <c r="A64" s="0" t="s">
        <v>485</v>
      </c>
      <c r="B64" s="385" t="n">
        <v>2000</v>
      </c>
      <c r="C64" s="386" t="n">
        <f aca="false">+Intro!$F$4</f>
        <v>100038</v>
      </c>
      <c r="D64" s="387" t="n">
        <f aca="false">+Intro!$C$4</f>
        <v>11</v>
      </c>
      <c r="E64" s="129" t="s">
        <v>466</v>
      </c>
      <c r="G64" s="384" t="n">
        <f aca="false">+Allocations!Q44</f>
        <v>-271076.36</v>
      </c>
      <c r="H64" s="384" t="n">
        <f aca="false">+Allocations!R44</f>
        <v>-270042.0594224</v>
      </c>
      <c r="I64" s="384" t="n">
        <f aca="false">+Allocations!S44</f>
        <v>-281144.879399296</v>
      </c>
    </row>
    <row r="65" customFormat="false" ht="15" hidden="false" customHeight="false" outlineLevel="0" collapsed="false">
      <c r="A65" s="0" t="s">
        <v>485</v>
      </c>
      <c r="B65" s="385" t="n">
        <v>2000</v>
      </c>
      <c r="C65" s="386" t="n">
        <f aca="false">+Intro!$F$4</f>
        <v>100038</v>
      </c>
      <c r="D65" s="387" t="n">
        <f aca="false">+Intro!$C$4</f>
        <v>11</v>
      </c>
      <c r="E65" s="129" t="s">
        <v>467</v>
      </c>
      <c r="G65" s="384" t="n">
        <f aca="false">+Allocations!Q45</f>
        <v>0</v>
      </c>
      <c r="H65" s="384" t="n">
        <f aca="false">+Allocations!R45</f>
        <v>0</v>
      </c>
      <c r="I65" s="384" t="n">
        <f aca="false">+Allocations!S45</f>
        <v>0</v>
      </c>
    </row>
    <row r="66" customFormat="false" ht="15" hidden="false" customHeight="false" outlineLevel="0" collapsed="false">
      <c r="A66" s="0" t="s">
        <v>485</v>
      </c>
      <c r="B66" s="385" t="n">
        <v>2000</v>
      </c>
      <c r="C66" s="386" t="n">
        <f aca="false">+Intro!$F$4</f>
        <v>100038</v>
      </c>
      <c r="D66" s="387" t="n">
        <f aca="false">+Intro!$C$4</f>
        <v>11</v>
      </c>
      <c r="E66" s="129" t="s">
        <v>468</v>
      </c>
      <c r="G66" s="384" t="n">
        <f aca="false">+Allocations!Q46</f>
        <v>0</v>
      </c>
      <c r="H66" s="384" t="n">
        <f aca="false">+Allocations!R46</f>
        <v>0</v>
      </c>
      <c r="I66" s="384" t="n">
        <f aca="false">+Allocations!S46</f>
        <v>0</v>
      </c>
    </row>
    <row r="67" customFormat="false" ht="15" hidden="false" customHeight="false" outlineLevel="0" collapsed="false">
      <c r="A67" s="0" t="s">
        <v>485</v>
      </c>
      <c r="B67" s="385" t="n">
        <v>2000</v>
      </c>
      <c r="C67" s="386" t="n">
        <f aca="false">+Intro!$F$4</f>
        <v>100038</v>
      </c>
      <c r="D67" s="387" t="n">
        <f aca="false">+Intro!$C$4</f>
        <v>11</v>
      </c>
      <c r="E67" s="129" t="s">
        <v>469</v>
      </c>
      <c r="G67" s="384" t="n">
        <f aca="false">+Allocations!Q47</f>
        <v>0</v>
      </c>
      <c r="H67" s="384" t="n">
        <f aca="false">+Allocations!R47</f>
        <v>0</v>
      </c>
      <c r="I67" s="384" t="n">
        <f aca="false">+Allocations!S47</f>
        <v>0</v>
      </c>
    </row>
    <row r="68" customFormat="false" ht="15" hidden="false" customHeight="false" outlineLevel="0" collapsed="false">
      <c r="A68" s="0" t="s">
        <v>485</v>
      </c>
      <c r="B68" s="385" t="n">
        <v>2000</v>
      </c>
      <c r="C68" s="386" t="n">
        <f aca="false">+Intro!$F$4</f>
        <v>100038</v>
      </c>
      <c r="D68" s="387" t="n">
        <f aca="false">+Intro!$C$4</f>
        <v>11</v>
      </c>
      <c r="E68" s="129" t="s">
        <v>470</v>
      </c>
      <c r="G68" s="384" t="n">
        <f aca="false">+Allocations!Q48</f>
        <v>0</v>
      </c>
      <c r="H68" s="384" t="n">
        <f aca="false">+Allocations!R48</f>
        <v>0</v>
      </c>
      <c r="I68" s="384" t="n">
        <f aca="false">+Allocations!S48</f>
        <v>0</v>
      </c>
    </row>
    <row r="69" customFormat="false" ht="15" hidden="false" customHeight="false" outlineLevel="0" collapsed="false">
      <c r="A69" s="0" t="s">
        <v>485</v>
      </c>
      <c r="B69" s="385" t="n">
        <v>2000</v>
      </c>
      <c r="C69" s="386" t="n">
        <f aca="false">+Intro!$F$4</f>
        <v>100038</v>
      </c>
      <c r="D69" s="387" t="n">
        <f aca="false">+Intro!$C$4</f>
        <v>11</v>
      </c>
      <c r="E69" s="391" t="s">
        <v>471</v>
      </c>
      <c r="G69" s="384" t="n">
        <f aca="false">+Allocations!Q36+Allocations!Q37</f>
        <v>0</v>
      </c>
      <c r="H69" s="384" t="n">
        <f aca="false">+Allocations!R36+Allocations!R37</f>
        <v>0</v>
      </c>
      <c r="I69" s="384" t="n">
        <f aca="false">+Allocations!S36+Allocations!S37</f>
        <v>0</v>
      </c>
    </row>
    <row r="70" customFormat="false" ht="15" hidden="false" customHeight="false" outlineLevel="0" collapsed="false">
      <c r="A70" s="0" t="s">
        <v>485</v>
      </c>
      <c r="B70" s="385" t="n">
        <v>2000</v>
      </c>
      <c r="C70" s="386" t="n">
        <f aca="false">+Intro!$F$4</f>
        <v>100038</v>
      </c>
      <c r="D70" s="387" t="n">
        <f aca="false">+Intro!$C$4</f>
        <v>11</v>
      </c>
      <c r="E70" s="129" t="s">
        <v>472</v>
      </c>
      <c r="G70" s="384" t="n">
        <f aca="false">+Allocations!Q38</f>
        <v>0</v>
      </c>
      <c r="H70" s="384" t="n">
        <f aca="false">+Allocations!R38</f>
        <v>0</v>
      </c>
      <c r="I70" s="384" t="n">
        <f aca="false">+Allocations!S38</f>
        <v>0</v>
      </c>
    </row>
    <row r="71" customFormat="false" ht="15" hidden="false" customHeight="false" outlineLevel="0" collapsed="false">
      <c r="A71" s="0" t="s">
        <v>485</v>
      </c>
      <c r="B71" s="385" t="n">
        <v>2000</v>
      </c>
      <c r="C71" s="386" t="n">
        <f aca="false">+Intro!$F$4</f>
        <v>100038</v>
      </c>
      <c r="D71" s="387" t="n">
        <f aca="false">+Intro!$C$4</f>
        <v>11</v>
      </c>
      <c r="E71" s="129" t="s">
        <v>473</v>
      </c>
      <c r="G71" s="384" t="n">
        <f aca="false">+Allocations!Q39</f>
        <v>-203307.27</v>
      </c>
      <c r="H71" s="384" t="n">
        <f aca="false">+Allocations!R39</f>
        <v>-202531.5445668</v>
      </c>
      <c r="I71" s="384" t="n">
        <f aca="false">+Allocations!S39</f>
        <v>-210858.659549472</v>
      </c>
    </row>
    <row r="72" customFormat="false" ht="15" hidden="false" customHeight="false" outlineLevel="0" collapsed="false">
      <c r="A72" s="0" t="s">
        <v>485</v>
      </c>
      <c r="B72" s="385" t="n">
        <v>2000</v>
      </c>
      <c r="C72" s="386" t="n">
        <f aca="false">+Intro!$F$4</f>
        <v>100038</v>
      </c>
      <c r="D72" s="387" t="n">
        <f aca="false">+Intro!$C$4</f>
        <v>11</v>
      </c>
      <c r="E72" s="129" t="s">
        <v>474</v>
      </c>
      <c r="G72" s="384" t="n">
        <f aca="false">+Allocations!Q40</f>
        <v>0</v>
      </c>
      <c r="H72" s="384" t="n">
        <f aca="false">+Allocations!R40</f>
        <v>0</v>
      </c>
      <c r="I72" s="384" t="n">
        <f aca="false">+Allocations!S40</f>
        <v>0</v>
      </c>
    </row>
    <row r="73" customFormat="false" ht="15" hidden="false" customHeight="false" outlineLevel="0" collapsed="false">
      <c r="A73" s="0" t="s">
        <v>485</v>
      </c>
      <c r="B73" s="385" t="n">
        <v>2000</v>
      </c>
      <c r="C73" s="386" t="n">
        <f aca="false">+Intro!$F$4</f>
        <v>100038</v>
      </c>
      <c r="D73" s="387" t="n">
        <f aca="false">+Intro!$C$4</f>
        <v>11</v>
      </c>
      <c r="E73" s="129" t="s">
        <v>475</v>
      </c>
      <c r="G73" s="384" t="n">
        <f aca="false">+Allocations!Q41</f>
        <v>0</v>
      </c>
      <c r="H73" s="384" t="n">
        <f aca="false">+Allocations!R41</f>
        <v>0</v>
      </c>
      <c r="I73" s="384" t="n">
        <f aca="false">+Allocations!S41</f>
        <v>0</v>
      </c>
    </row>
    <row r="74" customFormat="false" ht="15" hidden="false" customHeight="false" outlineLevel="0" collapsed="false">
      <c r="A74" s="0" t="s">
        <v>485</v>
      </c>
      <c r="B74" s="385" t="n">
        <v>2000</v>
      </c>
      <c r="C74" s="386" t="n">
        <f aca="false">+Intro!$F$4</f>
        <v>100038</v>
      </c>
      <c r="D74" s="387" t="n">
        <f aca="false">+Intro!$C$4</f>
        <v>11</v>
      </c>
      <c r="E74" s="129" t="s">
        <v>476</v>
      </c>
      <c r="G74" s="384" t="n">
        <f aca="false">+Allocations!Q42</f>
        <v>-948767.26</v>
      </c>
      <c r="H74" s="384" t="n">
        <f aca="false">+Allocations!R42</f>
        <v>-945147.2079784</v>
      </c>
      <c r="I74" s="384" t="n">
        <f aca="false">+Allocations!S42</f>
        <v>-984007.077897536</v>
      </c>
    </row>
    <row r="75" customFormat="false" ht="15" hidden="false" customHeight="false" outlineLevel="0" collapsed="false">
      <c r="A75" s="0" t="s">
        <v>485</v>
      </c>
      <c r="B75" s="385" t="n">
        <v>2000</v>
      </c>
      <c r="C75" s="386" t="n">
        <f aca="false">+Intro!$F$4</f>
        <v>100038</v>
      </c>
      <c r="D75" s="387" t="n">
        <f aca="false">+Intro!$C$4</f>
        <v>11</v>
      </c>
      <c r="E75" s="129" t="s">
        <v>477</v>
      </c>
      <c r="G75" s="384" t="n">
        <f aca="false">+Allocations!Q44</f>
        <v>-271076.36</v>
      </c>
      <c r="H75" s="384" t="n">
        <f aca="false">+Allocations!R44</f>
        <v>-270042.0594224</v>
      </c>
      <c r="I75" s="384" t="n">
        <f aca="false">+Allocations!S44</f>
        <v>-281144.879399296</v>
      </c>
    </row>
    <row r="76" customFormat="false" ht="15" hidden="false" customHeight="false" outlineLevel="0" collapsed="false">
      <c r="A76" s="0" t="s">
        <v>485</v>
      </c>
      <c r="B76" s="385" t="n">
        <v>2000</v>
      </c>
      <c r="C76" s="386" t="n">
        <f aca="false">+Intro!$F$4</f>
        <v>100038</v>
      </c>
      <c r="D76" s="387" t="n">
        <f aca="false">+Intro!$C$4</f>
        <v>11</v>
      </c>
      <c r="E76" s="129" t="s">
        <v>478</v>
      </c>
      <c r="G76" s="384" t="n">
        <f aca="false">+Allocations!Q45</f>
        <v>0</v>
      </c>
      <c r="H76" s="384" t="n">
        <f aca="false">+Allocations!R45</f>
        <v>0</v>
      </c>
      <c r="I76" s="384" t="n">
        <f aca="false">+Allocations!S45</f>
        <v>0</v>
      </c>
    </row>
    <row r="77" customFormat="false" ht="15" hidden="false" customHeight="false" outlineLevel="0" collapsed="false">
      <c r="A77" s="0" t="s">
        <v>485</v>
      </c>
      <c r="B77" s="385" t="n">
        <v>2001</v>
      </c>
      <c r="C77" s="386" t="n">
        <f aca="false">+Intro!$F$4</f>
        <v>100038</v>
      </c>
      <c r="D77" s="387" t="n">
        <f aca="false">+Intro!$C$4</f>
        <v>11</v>
      </c>
      <c r="E77" s="129" t="s">
        <v>479</v>
      </c>
      <c r="G77" s="384" t="n">
        <f aca="false">+Allocations!Q46</f>
        <v>0</v>
      </c>
      <c r="H77" s="384" t="n">
        <f aca="false">+Allocations!R46</f>
        <v>0</v>
      </c>
      <c r="I77" s="384" t="n">
        <f aca="false">+Allocations!S46</f>
        <v>0</v>
      </c>
    </row>
    <row r="78" customFormat="false" ht="15" hidden="false" customHeight="false" outlineLevel="0" collapsed="false">
      <c r="A78" s="0" t="s">
        <v>485</v>
      </c>
      <c r="B78" s="385" t="n">
        <v>2002</v>
      </c>
      <c r="C78" s="386" t="n">
        <f aca="false">+Intro!$F$4</f>
        <v>100038</v>
      </c>
      <c r="D78" s="387" t="n">
        <f aca="false">+Intro!$C$4</f>
        <v>11</v>
      </c>
      <c r="E78" s="129" t="s">
        <v>480</v>
      </c>
      <c r="G78" s="384" t="n">
        <f aca="false">+Allocations!Q47</f>
        <v>0</v>
      </c>
      <c r="H78" s="384" t="n">
        <f aca="false">+Allocations!R47</f>
        <v>0</v>
      </c>
      <c r="I78" s="384" t="n">
        <f aca="false">+Allocations!S47</f>
        <v>0</v>
      </c>
    </row>
    <row r="79" customFormat="false" ht="15" hidden="false" customHeight="false" outlineLevel="0" collapsed="false">
      <c r="A79" s="0" t="s">
        <v>485</v>
      </c>
      <c r="B79" s="385" t="n">
        <v>2003</v>
      </c>
      <c r="C79" s="386" t="n">
        <f aca="false">+Intro!$F$4</f>
        <v>100038</v>
      </c>
      <c r="D79" s="387" t="n">
        <f aca="false">+Intro!$C$4</f>
        <v>11</v>
      </c>
      <c r="E79" s="129" t="s">
        <v>481</v>
      </c>
      <c r="G79" s="384" t="n">
        <f aca="false">+Allocations!Q48</f>
        <v>0</v>
      </c>
      <c r="H79" s="384" t="n">
        <f aca="false">+Allocations!R48</f>
        <v>0</v>
      </c>
      <c r="I79" s="384" t="n">
        <f aca="false">+Allocations!S48</f>
        <v>0</v>
      </c>
    </row>
    <row r="80" customFormat="false" ht="15" hidden="false" customHeight="false" outlineLevel="0" collapsed="false">
      <c r="A80" s="0" t="s">
        <v>485</v>
      </c>
      <c r="B80" s="385" t="n">
        <v>2004</v>
      </c>
      <c r="C80" s="386" t="n">
        <f aca="false">+Intro!$F$4</f>
        <v>100038</v>
      </c>
      <c r="D80" s="387" t="n">
        <f aca="false">+Intro!$C$4</f>
        <v>11</v>
      </c>
      <c r="E80" s="129" t="s">
        <v>482</v>
      </c>
      <c r="G80" s="384" t="n">
        <f aca="false">+Allocations!Q49</f>
        <v>0</v>
      </c>
      <c r="H80" s="384" t="n">
        <f aca="false">+Allocations!R49</f>
        <v>0</v>
      </c>
      <c r="I80" s="384" t="n">
        <f aca="false">+Allocations!S49</f>
        <v>0</v>
      </c>
    </row>
    <row r="81" customFormat="false" ht="15" hidden="false" customHeight="false" outlineLevel="0" collapsed="false">
      <c r="A81" s="0" t="s">
        <v>485</v>
      </c>
      <c r="B81" s="385" t="n">
        <v>2005</v>
      </c>
      <c r="C81" s="386" t="n">
        <f aca="false">+Intro!$F$4</f>
        <v>100038</v>
      </c>
      <c r="D81" s="387" t="n">
        <f aca="false">+Intro!$C$4</f>
        <v>11</v>
      </c>
      <c r="E81" s="129" t="s">
        <v>483</v>
      </c>
      <c r="G81" s="384" t="n">
        <f aca="false">+Allocations!Q50</f>
        <v>0</v>
      </c>
      <c r="H81" s="384" t="n">
        <f aca="false">+Allocations!R50</f>
        <v>0</v>
      </c>
      <c r="I81" s="384" t="n">
        <f aca="false">+Allocations!S50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&amp;R&amp;8&amp;F&amp;A
&amp;D&amp;T</oddFooter>
  </headerFooter>
  <rowBreaks count="1" manualBreakCount="1">
    <brk id="84" man="true" max="16383" min="0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1997-06-03T14:04:52Z</dcterms:created>
  <dc:creator>Suzanne Brown</dc:creator>
  <dc:description/>
  <dc:language>en-US</dc:language>
  <cp:lastModifiedBy>vkamins</cp:lastModifiedBy>
  <cp:lastPrinted>1999-09-14T15:55:55Z</cp:lastPrinted>
  <cp:revision>0</cp:revision>
  <dc:subject/>
  <dc:title/>
</cp:coreProperties>
</file>