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YMEX Quote - Full Volume" sheetId="1" state="visible" r:id="rId3"/>
    <sheet name="NYMEX Quote - Incremental Vol" sheetId="2" state="visible" r:id="rId4"/>
    <sheet name="NYMEX Quote - BW Unwind" sheetId="3" state="visible" r:id="rId5"/>
    <sheet name="Sheet2" sheetId="4" state="visible" r:id="rId6"/>
    <sheet name="Sheet3" sheetId="5" state="visible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function="false" hidden="false" localSheetId="2" name="_xlnm.Print_Area" vbProcedure="false">'NYMEX Quote - BW Unwind'!$A$1:$N$41</definedName>
    <definedName function="false" hidden="false" localSheetId="0" name="_xlnm.Print_Area" vbProcedure="false">'NYMEX Quote - Full Volume'!$A$1:$N$41</definedName>
    <definedName function="false" hidden="false" localSheetId="1" name="_xlnm.Print_Area" vbProcedure="false">'NYMEX Quote - Incremental Vol'!$A$1:$N$41</definedName>
    <definedName function="false" hidden="false" name="AMC" vbProcedure="false">[6]Inputs!$E$5</definedName>
    <definedName function="false" hidden="false" name="Avg_Load" vbProcedure="false">[6]Inputs!$B$28</definedName>
    <definedName function="false" hidden="false" name="BasisIndexWarning" vbProcedure="false">OFFSET(#REF!,0,0,1,COUNT(#REF!))</definedName>
    <definedName function="false" hidden="false" name="basis_post_id" vbProcedure="false">'[5]'!$B$4</definedName>
    <definedName function="false" hidden="false" name="buckettable" vbProcedure="false">[4]DateTable!$D$4:$F$288</definedName>
    <definedName function="false" hidden="false" name="correlationone" vbProcedure="false">OFFSET([3]Intracorrel!$A$2,0,0,COUNT([3]Intracorrel!$A$1:$A$1048576)+2,COUNT([3]Intracorrel!$A$5:$XFD$5))</definedName>
    <definedName function="false" hidden="false" name="correlationtwo" vbProcedure="false">OFFSET([3]Intercorrel!$A$1,0,0,COUNT([3]Intercorrel!$A$1:$A$1048576),COUNT([3]Intercorrel!$A$3:$XFD$3))</definedName>
    <definedName function="false" hidden="false" name="correlfrom" vbProcedure="false">OFFSET([3]Intracorrel!$A$2,0,0,1,COUNT(correlmatchline))</definedName>
    <definedName function="false" hidden="false" name="correlmatchline" vbProcedure="false">OFFSET([3]Intracorrel!$A$1,0,0,1,COUNT([3]Intracorrel!$A$1:$XFD$1))</definedName>
    <definedName function="false" hidden="false" name="correlto" vbProcedure="false">OFFSET([3]Intracorrel!$A$3,0,0,1,COUNT(correlmatchline))</definedName>
    <definedName function="false" hidden="false" name="CurveCode" vbProcedure="false">OFFSET(#REF!,0,0,1,COUNT(#REF!))</definedName>
    <definedName function="false" hidden="false" name="CurveCodes" vbProcedure="false">#REF!</definedName>
    <definedName function="false" hidden="false" name="CurveMonth" vbProcedure="false">#REF!</definedName>
    <definedName function="false" hidden="false" name="CurveRange" vbProcedure="false">#REF!</definedName>
    <definedName function="false" hidden="false" name="Curves" vbProcedure="false">[2]Curves!$A$5:$G$5</definedName>
    <definedName function="false" hidden="false" name="CurveTable" vbProcedure="false">#REF!</definedName>
    <definedName function="false" hidden="false" name="CurveType" vbProcedure="false">#REF!</definedName>
    <definedName function="false" hidden="false" name="CurveValues" vbProcedure="false">#REF!</definedName>
    <definedName function="false" hidden="false" name="curvevalues2" vbProcedure="false">OFFSET(#REF!,0,0,COUNT(#REF!)+5,COUNT(#REF!))</definedName>
    <definedName function="false" hidden="false" name="CurveValuesExtra" vbProcedure="false">#REF!</definedName>
    <definedName function="false" hidden="false" name="Dailydemandcharge" vbProcedure="false">OFFSET('[3]Mainline to Leach'!$K$21,0,0,Enddate-'[3]Mainline to Leach'!$A$20,1)</definedName>
    <definedName function="false" hidden="false" name="Enddate" vbProcedure="false">'[3]Mainline to Leach'!$H$6</definedName>
    <definedName function="false" hidden="false" name="Dailydiscountedadjustedspread" vbProcedure="false">OFFSET('[3]Mainline to Leach'!$M$21,0,0,Enddate-'[3]Mainline to Leach'!$A$20,1)</definedName>
    <definedName function="false" hidden="false" name="Dailydiscountedintrinsicvalue" vbProcedure="false">OFFSET('[3]Mainline to Leach'!$O$21,0,0,Enddate-'[3]Mainline to Leach'!$A$20,1)</definedName>
    <definedName function="false" hidden="false" name="Dailydiscountedspread" vbProcedure="false">OFFSET('[3]Mainline to Leach'!$O$21,0,0,Enddate-'[3]Mainline to Leach'!$A$20,1)</definedName>
    <definedName function="false" hidden="false" name="Dailyoptionprice" vbProcedure="false">OFFSET('[3]Mainline to Leach'!$J$21,0,0,'[3]Mainline to Leach'!$H$6-'[3]Mainline to Leach'!$A$20,1)</definedName>
    <definedName function="false" hidden="false" name="days_month" vbProcedure="false">[6]Inputs!$B$34</definedName>
    <definedName function="false" hidden="false" name="days_year" vbProcedure="false">[6]Inputs!$B$33</definedName>
    <definedName function="false" hidden="false" name="DBase" vbProcedure="false">#REF!</definedName>
    <definedName function="false" hidden="false" name="End_Year" vbProcedure="false">[6]Inputs!$E$19</definedName>
    <definedName function="false" hidden="false" name="escalator" vbProcedure="false">'[5]'!$W$8</definedName>
    <definedName function="false" hidden="false" name="Excel_BuiltIn_Print_Area" vbProcedure="false">'[5]'!$A$1:$A$1048576</definedName>
    <definedName function="false" hidden="false" name="Excel_BuiltIn_Print_Titles" vbProcedure="false">'[5]'!$A$1:$XFD$1</definedName>
    <definedName function="false" hidden="false" name="Gas_Price" vbProcedure="false">[6]Inputs!$B$11</definedName>
    <definedName function="false" hidden="false" name="Heat_Rate" vbProcedure="false">[6]Inputs!$B$6</definedName>
    <definedName function="false" hidden="false" name="hours_year" vbProcedure="false">[6]Inputs!$B$35</definedName>
    <definedName function="false" hidden="false" name="HP" vbProcedure="false">[6]Inputs!$B$5</definedName>
    <definedName function="false" hidden="false" name="index_post_id" vbProcedure="false">'[5]'!$B$5</definedName>
    <definedName function="false" hidden="false" name="kW_HP" vbProcedure="false">[6]Inputs!$B$40</definedName>
    <definedName function="false" hidden="false" name="Min_Load" vbProcedure="false">[6]Inputs!$B$29</definedName>
    <definedName function="false" hidden="false" name="Password" vbProcedure="false">#REF!</definedName>
    <definedName function="false" hidden="false" name="post_id" vbProcedure="false">'[5]'!$B$4</definedName>
    <definedName function="false" hidden="false" name="price_post_id" vbProcedure="false">'[5]'!$B$3</definedName>
    <definedName function="false" hidden="false" name="PW" vbProcedure="false">'[5]'!$B$3</definedName>
    <definedName function="false" hidden="false" name="sencount" vbProcedure="false">1</definedName>
    <definedName function="false" hidden="false" name="Start_Year" vbProcedure="false">[6]Inputs!$E$18</definedName>
    <definedName function="false" hidden="false" name="Table" vbProcedure="false">[2]Curves!$A$5:$G$88</definedName>
    <definedName function="false" hidden="false" name="today" vbProcedure="false">#REF!</definedName>
    <definedName function="false" hidden="false" name="UID" vbProcedure="false">'[5]'!$B$2</definedName>
    <definedName function="false" hidden="false" name="UpperLeftOfCurveTable" vbProcedure="false">#REF!</definedName>
    <definedName function="false" hidden="false" name="UserName" vbProcedure="false">#REF!</definedName>
    <definedName function="false" hidden="false" name="Volumes" vbProcedure="false">[1]Volume!$A$11:$D$106</definedName>
    <definedName function="false" hidden="false" name="weeks_month" vbProcedure="false">[6]Inputs!$B$38</definedName>
    <definedName function="false" hidden="false" localSheetId="0" name="escalator" vbProcedure="false">'[5]'!$T$8</definedName>
    <definedName function="false" hidden="false" localSheetId="0" name="mthbeg" vbProcedure="false">'[5]'!$A$3</definedName>
    <definedName function="false" hidden="false" localSheetId="0" name="mthend" vbProcedure="false">'[5]'!$B$3</definedName>
    <definedName function="false" hidden="false" localSheetId="1" name="correlfrom" vbProcedure="false">OFFSET([3]Intracorrel!$A$2,0,0,1,COUNT(correlmatchline))</definedName>
    <definedName function="false" hidden="false" localSheetId="1" name="correlto" vbProcedure="false">OFFSET([3]Intracorrel!$A$3,0,0,1,COUNT(correlmatchline))</definedName>
    <definedName function="false" hidden="false" localSheetId="1" name="Dailydemandcharge" vbProcedure="false">OFFSET('[3]Mainline to Leach'!$K$21,0,0,Enddate-'[3]Mainline to Leach'!$A$20,1)</definedName>
    <definedName function="false" hidden="false" localSheetId="1" name="Dailydiscountedadjustedspread" vbProcedure="false">OFFSET('[3]Mainline to Leach'!$M$21,0,0,Enddate-'[3]Mainline to Leach'!$A$20,1)</definedName>
    <definedName function="false" hidden="false" localSheetId="1" name="Dailydiscountedintrinsicvalue" vbProcedure="false">OFFSET('[3]Mainline to Leach'!$O$21,0,0,Enddate-'[3]Mainline to Leach'!$A$20,1)</definedName>
    <definedName function="false" hidden="false" localSheetId="1" name="Dailydiscountedspread" vbProcedure="false">OFFSET('[3]Mainline to Leach'!$O$21,0,0,Enddate-'[3]Mainline to Leach'!$A$20,1)</definedName>
    <definedName function="false" hidden="false" localSheetId="1" name="escalator" vbProcedure="false">'[5]'!$T$8</definedName>
    <definedName function="false" hidden="false" localSheetId="1" name="mthbeg" vbProcedure="false">'[5]'!$A$3</definedName>
    <definedName function="false" hidden="false" localSheetId="1" name="mthend" vbProcedure="false">'[5]'!$B$3</definedName>
    <definedName function="false" hidden="false" localSheetId="2" name="correlfrom" vbProcedure="false">OFFSET([3]Intracorrel!$A$2,0,0,1,COUNT(correlmatchline))</definedName>
    <definedName function="false" hidden="false" localSheetId="2" name="correlto" vbProcedure="false">OFFSET([3]Intracorrel!$A$3,0,0,1,COUNT(correlmatchline))</definedName>
    <definedName function="false" hidden="false" localSheetId="2" name="Dailydemandcharge" vbProcedure="false">OFFSET('[3]Mainline to Leach'!$K$21,0,0,Enddate-'[3]Mainline to Leach'!$A$20,1)</definedName>
    <definedName function="false" hidden="false" localSheetId="2" name="Dailydiscountedadjustedspread" vbProcedure="false">OFFSET('[3]Mainline to Leach'!$M$21,0,0,Enddate-'[3]Mainline to Leach'!$A$20,1)</definedName>
    <definedName function="false" hidden="false" localSheetId="2" name="Dailydiscountedintrinsicvalue" vbProcedure="false">OFFSET('[3]Mainline to Leach'!$O$21,0,0,Enddate-'[3]Mainline to Leach'!$A$20,1)</definedName>
    <definedName function="false" hidden="false" localSheetId="2" name="Dailydiscountedspread" vbProcedure="false">OFFSET('[3]Mainline to Leach'!$O$21,0,0,Enddate-'[3]Mainline to Leach'!$A$20,1)</definedName>
    <definedName function="false" hidden="false" localSheetId="2" name="escalator" vbProcedure="false">'[5]'!$T$8</definedName>
    <definedName function="false" hidden="false" localSheetId="2" name="mthbeg" vbProcedure="false">'[5]'!$A$3</definedName>
    <definedName function="false" hidden="false" localSheetId="2" name="mthend" vbProcedure="false">'[5]'!$B$3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<sst xmlns="http://schemas.openxmlformats.org/spreadsheetml/2006/main" count="100" uniqueCount="26">
  <si>
    <t xml:space="preserve">Trader</t>
  </si>
  <si>
    <t xml:space="preserve">Originator</t>
  </si>
  <si>
    <t xml:space="preserve">Structurer</t>
  </si>
  <si>
    <t xml:space="preserve">Customer</t>
  </si>
  <si>
    <t xml:space="preserve">John Arnold/ Dutch Quigley</t>
  </si>
  <si>
    <t xml:space="preserve">Steve Pruett</t>
  </si>
  <si>
    <t xml:space="preserve">Eric Boyt - x57754</t>
  </si>
  <si>
    <t xml:space="preserve">EEX VPP</t>
  </si>
  <si>
    <t xml:space="preserve">Charlie Weldon - X57229</t>
  </si>
  <si>
    <t xml:space="preserve">Start</t>
  </si>
  <si>
    <t xml:space="preserve">Stop</t>
  </si>
  <si>
    <t xml:space="preserve">Monthly</t>
  </si>
  <si>
    <t xml:space="preserve">NYMEX</t>
  </si>
  <si>
    <t xml:space="preserve">TOTAL VOLUME</t>
  </si>
  <si>
    <t xml:space="preserve">Date</t>
  </si>
  <si>
    <t xml:space="preserve">Term</t>
  </si>
  <si>
    <t xml:space="preserve">MMbtu</t>
  </si>
  <si>
    <t xml:space="preserve">Pricing Point</t>
  </si>
  <si>
    <t xml:space="preserve">BID</t>
  </si>
  <si>
    <t xml:space="preserve">See Below</t>
  </si>
  <si>
    <t xml:space="preserve">Monthly </t>
  </si>
  <si>
    <t xml:space="preserve">Month</t>
  </si>
  <si>
    <t xml:space="preserve">Volume</t>
  </si>
  <si>
    <t xml:space="preserve">Eric Boyt - X57754</t>
  </si>
  <si>
    <t xml:space="preserve">Eric Boyt - x5-7754</t>
  </si>
  <si>
    <t xml:space="preserve">OFFER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</si>
</sst>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0"/>
    <numFmt numFmtId="166" formatCode="\$#,##0_);[RED]&quot;($&quot;#,##0\)"/>
    <numFmt numFmtId="167" formatCode="[$-409]#,##0_);\(#,##0\)"/>
    <numFmt numFmtId="168" formatCode="0.00%"/>
    <numFmt numFmtId="169" formatCode="[$-409]#,##0_);[RED]\(#,##0\)"/>
    <numFmt numFmtId="170" formatCode="[$-409]#,##0.00_);[RED]\(#,##0.00\)"/>
    <numFmt numFmtId="171" formatCode="#,##0"/>
    <numFmt numFmtId="172" formatCode="#,##0.00&quot; F&quot;_);\(#,##0.00&quot; F)&quot;"/>
    <numFmt numFmtId="173" formatCode="[$-409]mmm\-yy"/>
    <numFmt numFmtId="174" formatCode="_(* #,##0.00_);_(* \(#,##0.00\);_(* \-??_);_(@_)"/>
    <numFmt numFmtId="175" formatCode="_(* #,##0_);_(* \(#,##0\);_(* \-??_);_(@_)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sz val="11"/>
      <name val="??"/>
      <family val="3"/>
      <charset val="129"/>
    </font>
    <font>
      <u val="single"/>
      <sz val="10"/>
      <color rgb="FF800080"/>
      <name val="Arial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1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sz val="10"/>
      <color rgb="FFFF0000"/>
      <name val="Arial"/>
      <family val="2"/>
    </font>
    <font>
      <b val="true"/>
      <i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FF"/>
      <name val="Arial"/>
      <family val="2"/>
    </font>
    <font>
      <b val="true"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3" applyFont="true" applyBorder="true" applyAlignment="false" applyProtection="false"/>
    <xf numFmtId="164" fontId="9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0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9" fillId="5" borderId="0" applyFont="true" applyBorder="false" applyAlignment="false" applyProtection="false"/>
    <xf numFmtId="167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0" borderId="3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3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9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" xfId="20"/>
    <cellStyle name="Actual Date" xfId="21"/>
    <cellStyle name="Column_Title" xfId="22"/>
    <cellStyle name="Date" xfId="23"/>
    <cellStyle name="Fixed" xfId="24"/>
    <cellStyle name="Followe೤ Hyperlink" xfId="25"/>
    <cellStyle name="Grey" xfId="26"/>
    <cellStyle name="HEADER" xfId="27"/>
    <cellStyle name="Heading 1" xfId="28"/>
    <cellStyle name="Heading2" xfId="29"/>
    <cellStyle name="HIGHLIGHT" xfId="30"/>
    <cellStyle name="Input [yellow]" xfId="31"/>
    <cellStyle name="Milliers [0]_laroux" xfId="32"/>
    <cellStyle name="Milliers_laroux" xfId="33"/>
    <cellStyle name="Monétaire [0]_laroux" xfId="34"/>
    <cellStyle name="Monétaire_laroux" xfId="35"/>
    <cellStyle name="no dec" xfId="36"/>
    <cellStyle name="Normal - Style1" xfId="37"/>
    <cellStyle name="Normal_Curves" xfId="38"/>
    <cellStyle name="Percent [2]" xfId="39"/>
    <cellStyle name="Total" xfId="40"/>
    <cellStyle name="Tusental (0)_laroux" xfId="41"/>
    <cellStyle name="Tusental_laroux" xfId="42"/>
    <cellStyle name="Unprot" xfId="43"/>
    <cellStyle name="Unprot$" xfId="44"/>
    <cellStyle name="Unprotect" xfId="45"/>
    <cellStyle name="Valuta (0)_laroux" xfId="46"/>
    <cellStyle name="Valuta_laroux" xfId="4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externalLink" Target="externalLinks/externalLink3.xml"/><Relationship Id="rId11" Type="http://schemas.openxmlformats.org/officeDocument/2006/relationships/externalLink" Target="externalLinks/externalLink4.xml"/><Relationship Id="rId12" Type="http://schemas.openxmlformats.org/officeDocument/2006/relationships/externalLink" Target="externalLinks/externalLink5.xml"/><Relationship Id="rId13" Type="http://schemas.openxmlformats.org/officeDocument/2006/relationships/externalLink" Target="externalLinks/externalLink6.xml"/><Relationship Id="rId1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EMP/TEMP/Fgt-St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ook6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XCEL/Fall%201999%20Projects/Transport%20Book/Position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EMP/Physical%20Deals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Gas%20Structuring/EEX/Curveload_EEX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Gas%20Structuring/EEX/EEX%20New%20VPP%20%20-%20Swap%20(5-29-0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s"/>
      <sheetName val="Gas Flow"/>
      <sheetName val="Electric Rate"/>
      <sheetName val="ECS CF"/>
      <sheetName val="Electric CP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Summary"/>
      <sheetName val="Mainline to Leach"/>
      <sheetName val="Onshore to Mainline"/>
      <sheetName val="Niagara to Leidy"/>
      <sheetName val="Brazos 133B to TSta. 30"/>
      <sheetName val="Mobile Bay to Colonial"/>
      <sheetName val="Ventura to Chicago"/>
      <sheetName val="Monchy to Chicago"/>
      <sheetName val="NGPLTXOK to Gulf"/>
      <sheetName val="SJ to Valero"/>
      <sheetName val="Ignacio to Bloomfield"/>
      <sheetName val="LaPlata to Pecos"/>
      <sheetName val="Topock to PGECG"/>
      <sheetName val="Topock to PGECG 2"/>
      <sheetName val="Kingsgate to Malin"/>
      <sheetName val="ELSJ to Socal"/>
      <sheetName val="ELSJ to Topock"/>
      <sheetName val="Curves"/>
      <sheetName val="Intracorrel"/>
      <sheetName val="Intercorrel"/>
      <sheetName val="Correlations"/>
      <sheetName val="Data"/>
      <sheetName val="DateTable"/>
      <sheetName val="POSI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Summary"/>
      <sheetName val="Mainline to Leach"/>
      <sheetName val="Onshore to Mainline"/>
      <sheetName val="Niagara to Leidy"/>
      <sheetName val="Brazos 133B to TSta. 30"/>
      <sheetName val="Mobile Bay to Colonial"/>
      <sheetName val="Ventura to Chicago"/>
      <sheetName val="Monchy to Chicago"/>
      <sheetName val="NGPLTXOK to Gulf"/>
      <sheetName val="SJ to Valero"/>
      <sheetName val="Ignacio to Bloomfield"/>
      <sheetName val="LaPlata to Pecos"/>
      <sheetName val="Topock to PGECG"/>
      <sheetName val="Topock to PGECG 2"/>
      <sheetName val="Kingsgate to Malin"/>
      <sheetName val="ELSJ to Socal"/>
      <sheetName val="ELSJ to Topock"/>
      <sheetName val="Curves"/>
      <sheetName val="Intracorrel"/>
      <sheetName val="Intercorrel"/>
      <sheetName val="Correlations"/>
      <sheetName val="Data"/>
      <sheetName val="Date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Summary"/>
      <sheetName val="N60753.2 - Unwind"/>
      <sheetName val="NYMEX Quote - Full Volume"/>
      <sheetName val="NYMEX Quote - Incremental Vol"/>
      <sheetName val="NYMEX Quote - BW Unwind"/>
      <sheetName val="Volume"/>
      <sheetName val="Volume2"/>
      <sheetName val="NYMEX Swap - Total Volume"/>
      <sheetName val="NYMEX Swap - Incremental Volume"/>
      <sheetName val="N60753.2"/>
      <sheetName val="N60753.1"/>
      <sheetName val="N60753.3"/>
      <sheetName val="N60753.6"/>
    </sheetNames>
    <sheetDataSet>
      <sheetData sheetId="0"/>
      <sheetData sheetId="1">
        <row r="15">
          <cell r="C15">
            <v>39904</v>
          </cell>
        </row>
        <row r="16">
          <cell r="C16">
            <v>38322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14"/>
    <col collapsed="false" customWidth="true" hidden="false" outlineLevel="0" max="2" min="2" style="1" width="10.28"/>
    <col collapsed="false" customWidth="true" hidden="false" outlineLevel="0" max="3" min="3" style="1" width="16.99"/>
    <col collapsed="false" customWidth="true" hidden="false" outlineLevel="0" max="4" min="4" style="1" width="11.42"/>
    <col collapsed="false" customWidth="true" hidden="false" outlineLevel="0" max="5" min="5" style="1" width="21.7"/>
    <col collapsed="false" customWidth="true" hidden="false" outlineLevel="0" max="6" min="6" style="1" width="12.7"/>
    <col collapsed="false" customWidth="true" hidden="false" outlineLevel="0" max="7" min="7" style="1" width="12.85"/>
    <col collapsed="false" customWidth="true" hidden="false" outlineLevel="0" max="8" min="8" style="1" width="9.41"/>
    <col collapsed="false" customWidth="true" hidden="false" outlineLevel="0" max="9" min="9" style="1" width="12.7"/>
    <col collapsed="false" customWidth="true" hidden="false" outlineLevel="0" max="10" min="10" style="1" width="13.41"/>
    <col collapsed="false" customWidth="true" hidden="false" outlineLevel="0" max="11" min="11" style="1" width="11.85"/>
    <col collapsed="false" customWidth="true" hidden="false" outlineLevel="0" max="12" min="12" style="1" width="11.56"/>
    <col collapsed="false" customWidth="true" hidden="false" outlineLevel="0" max="14" min="13" style="1" width="9.28"/>
    <col collapsed="false" customWidth="false" hidden="false" outlineLevel="0" max="257" min="15" style="1" width="9.14"/>
  </cols>
  <sheetData>
    <row r="1" customFormat="false" ht="12.75" hidden="false" customHeight="false" outlineLevel="0" collapsed="false">
      <c r="A1" s="2" t="s">
        <v>0</v>
      </c>
      <c r="C1" s="3" t="s">
        <v>1</v>
      </c>
      <c r="E1" s="4" t="s">
        <v>2</v>
      </c>
      <c r="G1" s="3" t="s">
        <v>3</v>
      </c>
    </row>
    <row r="2" customFormat="false" ht="12.75" hidden="false" customHeight="false" outlineLevel="0" collapsed="false">
      <c r="A2" s="1" t="s">
        <v>4</v>
      </c>
      <c r="C2" s="5" t="s">
        <v>5</v>
      </c>
      <c r="E2" s="5" t="s">
        <v>6</v>
      </c>
      <c r="G2" s="5" t="s">
        <v>7</v>
      </c>
    </row>
    <row r="3" customFormat="false" ht="12.75" hidden="false" customHeight="false" outlineLevel="0" collapsed="false">
      <c r="A3" s="6"/>
      <c r="B3" s="0"/>
      <c r="C3" s="5"/>
      <c r="E3" s="5" t="s">
        <v>8</v>
      </c>
    </row>
    <row r="4" customFormat="false" ht="12.75" hidden="false" customHeight="false" outlineLevel="0" collapsed="false">
      <c r="C4" s="5"/>
      <c r="G4" s="7"/>
      <c r="H4" s="7"/>
    </row>
    <row r="5" customFormat="false" ht="12.75" hidden="false" customHeight="false" outlineLevel="0" collapsed="false">
      <c r="A5" s="5"/>
      <c r="C5" s="5"/>
      <c r="E5" s="0"/>
      <c r="H5" s="8"/>
    </row>
    <row r="6" customFormat="false" ht="12.75" hidden="false" customHeight="false" outlineLevel="0" collapsed="false">
      <c r="A6" s="5"/>
      <c r="C6" s="5"/>
      <c r="E6" s="5"/>
    </row>
    <row r="7" customFormat="false" ht="12.75" hidden="false" customHeight="false" outlineLevel="0" collapsed="false">
      <c r="A7" s="9"/>
      <c r="B7" s="5"/>
    </row>
    <row r="8" customFormat="false" ht="12.75" hidden="false" customHeight="false" outlineLevel="0" collapsed="false">
      <c r="A8" s="10" t="s">
        <v>9</v>
      </c>
      <c r="B8" s="10" t="s">
        <v>10</v>
      </c>
      <c r="D8" s="10" t="s">
        <v>11</v>
      </c>
      <c r="E8" s="9"/>
      <c r="F8" s="9"/>
      <c r="G8" s="9"/>
      <c r="H8" s="10"/>
      <c r="I8" s="11" t="s">
        <v>12</v>
      </c>
      <c r="L8" s="12" t="s">
        <v>13</v>
      </c>
    </row>
    <row r="9" customFormat="false" ht="12.75" hidden="false" customHeight="false" outlineLevel="0" collapsed="false">
      <c r="A9" s="13" t="s">
        <v>14</v>
      </c>
      <c r="B9" s="13" t="s">
        <v>14</v>
      </c>
      <c r="C9" s="13" t="s">
        <v>15</v>
      </c>
      <c r="D9" s="13" t="s">
        <v>16</v>
      </c>
      <c r="E9" s="2"/>
      <c r="F9" s="13" t="s">
        <v>17</v>
      </c>
      <c r="G9" s="14"/>
      <c r="H9" s="13"/>
      <c r="I9" s="15" t="s">
        <v>18</v>
      </c>
      <c r="L9" s="16" t="n">
        <f aca="false">SUM(B18:B37)+SUM(E18:E41)+SUM(H18:H41)+SUM(K18:K41)+SUM(N18:N21)</f>
        <v>64243147</v>
      </c>
    </row>
    <row r="10" customFormat="false" ht="13.5" hidden="false" customHeight="false" outlineLevel="0" collapsed="false">
      <c r="I10" s="17"/>
    </row>
    <row r="11" customFormat="false" ht="21.75" hidden="false" customHeight="true" outlineLevel="0" collapsed="false">
      <c r="A11" s="18" t="n">
        <v>37073</v>
      </c>
      <c r="B11" s="18" t="n">
        <f aca="false">[6]Summary!C15</f>
        <v>39904</v>
      </c>
      <c r="C11" s="19" t="str">
        <f aca="false">CONCATENATE(INT((EDATE(B11,1)-A11)/365)," Y - ",INT(((EDATE(B11,1)-A11)-INT((EDATE(B11,1)-A11)/365)*365)/28)," M")</f>
        <v>7 Y - 10 M</v>
      </c>
      <c r="D11" s="20" t="s">
        <v>19</v>
      </c>
      <c r="F11" s="21" t="s">
        <v>12</v>
      </c>
      <c r="H11" s="22"/>
      <c r="I11" s="23"/>
    </row>
    <row r="12" customFormat="false" ht="12.75" hidden="false" customHeight="false" outlineLevel="0" collapsed="false">
      <c r="D12" s="24"/>
      <c r="H12" s="25"/>
    </row>
    <row r="13" customFormat="false" ht="12.75" hidden="false" customHeight="false" outlineLevel="0" collapsed="false">
      <c r="D13" s="24"/>
      <c r="H13" s="25"/>
    </row>
    <row r="14" customFormat="false" ht="12.75" hidden="false" customHeight="false" outlineLevel="0" collapsed="false">
      <c r="D14" s="24"/>
      <c r="H14" s="25"/>
    </row>
    <row r="15" customFormat="false" ht="12.75" hidden="false" customHeight="false" outlineLevel="0" collapsed="false">
      <c r="H15" s="25"/>
    </row>
    <row r="16" customFormat="false" ht="12.75" hidden="false" customHeight="false" outlineLevel="0" collapsed="false">
      <c r="A16" s="26"/>
      <c r="B16" s="27" t="s">
        <v>20</v>
      </c>
      <c r="D16" s="26"/>
      <c r="E16" s="27" t="s">
        <v>20</v>
      </c>
      <c r="G16" s="26"/>
      <c r="H16" s="27" t="s">
        <v>20</v>
      </c>
      <c r="I16" s="22"/>
      <c r="J16" s="26"/>
      <c r="K16" s="27" t="s">
        <v>20</v>
      </c>
      <c r="M16" s="26"/>
      <c r="N16" s="27" t="s">
        <v>20</v>
      </c>
    </row>
    <row r="17" customFormat="false" ht="13.5" hidden="false" customHeight="false" outlineLevel="0" collapsed="false">
      <c r="A17" s="28" t="s">
        <v>21</v>
      </c>
      <c r="B17" s="29" t="s">
        <v>22</v>
      </c>
      <c r="D17" s="28" t="s">
        <v>21</v>
      </c>
      <c r="E17" s="29" t="s">
        <v>22</v>
      </c>
      <c r="F17" s="21"/>
      <c r="G17" s="28" t="s">
        <v>21</v>
      </c>
      <c r="H17" s="29" t="s">
        <v>22</v>
      </c>
      <c r="I17" s="22"/>
      <c r="J17" s="28" t="s">
        <v>21</v>
      </c>
      <c r="K17" s="29" t="s">
        <v>22</v>
      </c>
      <c r="M17" s="28" t="s">
        <v>21</v>
      </c>
      <c r="N17" s="29" t="s">
        <v>22</v>
      </c>
    </row>
    <row r="18" customFormat="false" ht="12.75" hidden="false" customHeight="false" outlineLevel="0" collapsed="false">
      <c r="A18" s="18" t="n">
        <f aca="false">A11</f>
        <v>37073</v>
      </c>
      <c r="B18" s="30" t="n">
        <f aca="false">VLOOKUP(A18,Volumes,2,A18)</f>
        <v>1764291</v>
      </c>
      <c r="C18" s="24"/>
      <c r="D18" s="18" t="n">
        <f aca="false">EDATE(A37,1)</f>
        <v>37681</v>
      </c>
      <c r="E18" s="30" t="n">
        <f aca="false">VLOOKUP(D18,Volumes,2,D18)</f>
        <v>920428</v>
      </c>
      <c r="G18" s="18" t="n">
        <f aca="false">EDATE(D41,1)</f>
        <v>38412</v>
      </c>
      <c r="H18" s="30" t="n">
        <f aca="false">VLOOKUP(G18,Volumes,2,G18)</f>
        <v>595652</v>
      </c>
      <c r="I18" s="22"/>
      <c r="J18" s="18" t="n">
        <f aca="false">EDATE(G41,1)</f>
        <v>39142</v>
      </c>
      <c r="K18" s="30" t="n">
        <f aca="false">VLOOKUP(J18,Volumes,2,J18)</f>
        <v>385475</v>
      </c>
      <c r="L18" s="18"/>
      <c r="M18" s="18" t="n">
        <f aca="false">EDATE(J41,1)</f>
        <v>39873</v>
      </c>
      <c r="N18" s="30" t="n">
        <f aca="false">VLOOKUP(M18,Volumes,2,M18)</f>
        <v>249459</v>
      </c>
    </row>
    <row r="19" customFormat="false" ht="12.75" hidden="false" customHeight="false" outlineLevel="0" collapsed="false">
      <c r="A19" s="18" t="n">
        <f aca="false">EDATE(A18,1)</f>
        <v>37104</v>
      </c>
      <c r="B19" s="30" t="n">
        <f aca="false">VLOOKUP(A19,Volumes,2,A19)</f>
        <v>1709183</v>
      </c>
      <c r="C19" s="24"/>
      <c r="D19" s="18" t="n">
        <f aca="false">EDATE(D18,1)</f>
        <v>37712</v>
      </c>
      <c r="E19" s="30" t="n">
        <f aca="false">VLOOKUP(D19,Volumes,2,D19)</f>
        <v>903889</v>
      </c>
      <c r="G19" s="18" t="n">
        <f aca="false">EDATE(G18,1)</f>
        <v>38443</v>
      </c>
      <c r="H19" s="30" t="n">
        <f aca="false">VLOOKUP(G19,Volumes,2,G19)</f>
        <v>584949</v>
      </c>
      <c r="I19" s="25"/>
      <c r="J19" s="18" t="n">
        <f aca="false">EDATE(J18,1)</f>
        <v>39173</v>
      </c>
      <c r="K19" s="30" t="n">
        <f aca="false">VLOOKUP(J19,Volumes,2,J19)</f>
        <v>378548</v>
      </c>
      <c r="L19" s="18"/>
      <c r="M19" s="18" t="n">
        <f aca="false">EDATE(M18,1)</f>
        <v>39904</v>
      </c>
      <c r="N19" s="30" t="n">
        <f aca="false">VLOOKUP(M19,Volumes,2,M19)</f>
        <v>244976</v>
      </c>
    </row>
    <row r="20" customFormat="false" ht="12.75" hidden="false" customHeight="false" outlineLevel="0" collapsed="false">
      <c r="A20" s="18" t="n">
        <f aca="false">EDATE(A19,1)</f>
        <v>37135</v>
      </c>
      <c r="B20" s="30" t="n">
        <f aca="false">VLOOKUP(A20,Volumes,2,A20)</f>
        <v>1655212</v>
      </c>
      <c r="C20" s="24"/>
      <c r="D20" s="18" t="n">
        <f aca="false">EDATE(D19,1)</f>
        <v>37742</v>
      </c>
      <c r="E20" s="30" t="n">
        <f aca="false">VLOOKUP(D20,Volumes,2,D20)</f>
        <v>887647</v>
      </c>
      <c r="G20" s="18" t="n">
        <f aca="false">EDATE(G19,1)</f>
        <v>38473</v>
      </c>
      <c r="H20" s="30" t="n">
        <f aca="false">VLOOKUP(G20,Volumes,2,G20)</f>
        <v>574438</v>
      </c>
      <c r="J20" s="18" t="n">
        <f aca="false">EDATE(J19,1)</f>
        <v>39203</v>
      </c>
      <c r="K20" s="30" t="n">
        <f aca="false">VLOOKUP(J20,Volumes,2,J20)</f>
        <v>371746</v>
      </c>
      <c r="M20" s="18" t="n">
        <f aca="false">EDATE(M19,1)</f>
        <v>39934</v>
      </c>
      <c r="N20" s="30" t="n">
        <f aca="false">VLOOKUP(M20,Volumes,2,M20)</f>
        <v>240574</v>
      </c>
    </row>
    <row r="21" customFormat="false" ht="12.75" hidden="false" customHeight="false" outlineLevel="0" collapsed="false">
      <c r="A21" s="18" t="n">
        <f aca="false">EDATE(A20,1)</f>
        <v>37165</v>
      </c>
      <c r="B21" s="30" t="n">
        <f aca="false">VLOOKUP(A21,Volumes,2,A21)</f>
        <v>1602338</v>
      </c>
      <c r="C21" s="24"/>
      <c r="D21" s="18" t="n">
        <f aca="false">EDATE(D20,1)</f>
        <v>37773</v>
      </c>
      <c r="E21" s="30" t="n">
        <f aca="false">VLOOKUP(D21,Volumes,2,D21)</f>
        <v>871696</v>
      </c>
      <c r="G21" s="18" t="n">
        <f aca="false">EDATE(G20,1)</f>
        <v>38504</v>
      </c>
      <c r="H21" s="30" t="n">
        <f aca="false">VLOOKUP(G21,Volumes,2,G21)</f>
        <v>564116</v>
      </c>
      <c r="J21" s="18" t="n">
        <f aca="false">EDATE(J20,1)</f>
        <v>39234</v>
      </c>
      <c r="K21" s="30" t="n">
        <f aca="false">VLOOKUP(J21,Volumes,2,J21)</f>
        <v>365066</v>
      </c>
      <c r="M21" s="18" t="n">
        <f aca="false">EDATE(M20,1)</f>
        <v>39965</v>
      </c>
      <c r="N21" s="30" t="n">
        <f aca="false">VLOOKUP(M21,Volumes,2,M21)</f>
        <v>236251</v>
      </c>
    </row>
    <row r="22" customFormat="false" ht="12.75" hidden="false" customHeight="false" outlineLevel="0" collapsed="false">
      <c r="A22" s="18" t="n">
        <f aca="false">EDATE(A21,1)</f>
        <v>37196</v>
      </c>
      <c r="B22" s="30" t="n">
        <f aca="false">VLOOKUP(A22,Volumes,2,A22)</f>
        <v>1550520</v>
      </c>
      <c r="C22" s="24"/>
      <c r="D22" s="18" t="n">
        <f aca="false">EDATE(D21,1)</f>
        <v>37803</v>
      </c>
      <c r="E22" s="30" t="n">
        <f aca="false">VLOOKUP(D22,Volumes,2,D22)</f>
        <v>856033</v>
      </c>
      <c r="G22" s="18" t="n">
        <f aca="false">EDATE(G21,1)</f>
        <v>38534</v>
      </c>
      <c r="H22" s="30" t="n">
        <f aca="false">VLOOKUP(G22,Volumes,2,G22)</f>
        <v>553979</v>
      </c>
      <c r="J22" s="18" t="n">
        <f aca="false">EDATE(J21,1)</f>
        <v>39264</v>
      </c>
      <c r="K22" s="30" t="n">
        <f aca="false">VLOOKUP(J22,Volumes,2,J22)</f>
        <v>358506</v>
      </c>
      <c r="M22" s="18"/>
      <c r="N22" s="30"/>
    </row>
    <row r="23" customFormat="false" ht="12.75" hidden="false" customHeight="false" outlineLevel="0" collapsed="false">
      <c r="A23" s="18" t="n">
        <f aca="false">EDATE(A22,1)</f>
        <v>37226</v>
      </c>
      <c r="B23" s="30" t="n">
        <f aca="false">VLOOKUP(A23,Volumes,2,A23)</f>
        <v>1499721</v>
      </c>
      <c r="C23" s="24"/>
      <c r="D23" s="18" t="n">
        <f aca="false">EDATE(D22,1)</f>
        <v>37834</v>
      </c>
      <c r="E23" s="30" t="n">
        <f aca="false">VLOOKUP(D23,Volumes,2,D23)</f>
        <v>840651</v>
      </c>
      <c r="G23" s="18" t="n">
        <f aca="false">EDATE(G22,1)</f>
        <v>38565</v>
      </c>
      <c r="H23" s="30" t="n">
        <f aca="false">VLOOKUP(G23,Volumes,2,G23)</f>
        <v>544025</v>
      </c>
      <c r="J23" s="18" t="n">
        <f aca="false">EDATE(J22,1)</f>
        <v>39295</v>
      </c>
      <c r="K23" s="30" t="n">
        <f aca="false">VLOOKUP(J23,Volumes,2,J23)</f>
        <v>352064</v>
      </c>
      <c r="M23" s="18"/>
      <c r="N23" s="30"/>
    </row>
    <row r="24" customFormat="false" ht="12.75" hidden="false" customHeight="false" outlineLevel="0" collapsed="false">
      <c r="A24" s="18" t="n">
        <f aca="false">EDATE(A23,1)</f>
        <v>37257</v>
      </c>
      <c r="B24" s="30" t="n">
        <f aca="false">VLOOKUP(A24,Volumes,2,A24)</f>
        <v>1449904</v>
      </c>
      <c r="C24" s="24"/>
      <c r="D24" s="18" t="n">
        <f aca="false">EDATE(D23,1)</f>
        <v>37865</v>
      </c>
      <c r="E24" s="30" t="n">
        <f aca="false">VLOOKUP(D24,Volumes,2,D24)</f>
        <v>825545</v>
      </c>
      <c r="G24" s="18" t="n">
        <f aca="false">EDATE(G23,1)</f>
        <v>38596</v>
      </c>
      <c r="H24" s="30" t="n">
        <f aca="false">VLOOKUP(G24,Volumes,2,G24)</f>
        <v>534249</v>
      </c>
      <c r="J24" s="18" t="n">
        <f aca="false">EDATE(J23,1)</f>
        <v>39326</v>
      </c>
      <c r="K24" s="30" t="n">
        <f aca="false">VLOOKUP(J24,Volumes,2,J24)</f>
        <v>345738</v>
      </c>
      <c r="M24" s="18"/>
      <c r="N24" s="30"/>
    </row>
    <row r="25" customFormat="false" ht="12.75" hidden="false" customHeight="false" outlineLevel="0" collapsed="false">
      <c r="A25" s="18" t="n">
        <f aca="false">EDATE(A24,1)</f>
        <v>37288</v>
      </c>
      <c r="B25" s="30" t="n">
        <f aca="false">VLOOKUP(A25,Volumes,2,A25)</f>
        <v>1401034</v>
      </c>
      <c r="C25" s="24"/>
      <c r="D25" s="18" t="n">
        <f aca="false">EDATE(D24,1)</f>
        <v>37895</v>
      </c>
      <c r="E25" s="30" t="n">
        <f aca="false">VLOOKUP(D25,Volumes,2,D25)</f>
        <v>810710</v>
      </c>
      <c r="G25" s="18" t="n">
        <f aca="false">EDATE(G24,1)</f>
        <v>38626</v>
      </c>
      <c r="H25" s="30" t="n">
        <f aca="false">VLOOKUP(G25,Volumes,2,G25)</f>
        <v>524649</v>
      </c>
      <c r="J25" s="18" t="n">
        <f aca="false">EDATE(J24,1)</f>
        <v>39356</v>
      </c>
      <c r="K25" s="30" t="n">
        <f aca="false">VLOOKUP(J25,Volumes,2,J25)</f>
        <v>339525</v>
      </c>
      <c r="M25" s="18"/>
      <c r="N25" s="30"/>
    </row>
    <row r="26" customFormat="false" ht="12.75" hidden="false" customHeight="false" outlineLevel="0" collapsed="false">
      <c r="A26" s="18" t="n">
        <f aca="false">EDATE(A25,1)</f>
        <v>37316</v>
      </c>
      <c r="B26" s="30" t="n">
        <f aca="false">VLOOKUP(A26,Volumes,2,A26)</f>
        <v>1353077</v>
      </c>
      <c r="C26" s="24"/>
      <c r="D26" s="18" t="n">
        <f aca="false">EDATE(D25,1)</f>
        <v>37926</v>
      </c>
      <c r="E26" s="30" t="n">
        <f aca="false">VLOOKUP(D26,Volumes,2,D26)</f>
        <v>796143</v>
      </c>
      <c r="G26" s="18" t="n">
        <f aca="false">EDATE(G25,1)</f>
        <v>38657</v>
      </c>
      <c r="H26" s="30" t="n">
        <f aca="false">VLOOKUP(G26,Volumes,2,G26)</f>
        <v>515221</v>
      </c>
      <c r="J26" s="18" t="n">
        <f aca="false">EDATE(J25,1)</f>
        <v>39387</v>
      </c>
      <c r="K26" s="30" t="n">
        <f aca="false">VLOOKUP(J26,Volumes,2,J26)</f>
        <v>333424</v>
      </c>
      <c r="M26" s="18"/>
      <c r="N26" s="30"/>
    </row>
    <row r="27" customFormat="false" ht="12.75" hidden="false" customHeight="false" outlineLevel="0" collapsed="false">
      <c r="A27" s="18" t="n">
        <f aca="false">EDATE(A26,1)</f>
        <v>37347</v>
      </c>
      <c r="B27" s="30" t="n">
        <f aca="false">VLOOKUP(A27,Volumes,2,A27)</f>
        <v>1305999</v>
      </c>
      <c r="C27" s="24"/>
      <c r="D27" s="18" t="n">
        <f aca="false">EDATE(D26,1)</f>
        <v>37956</v>
      </c>
      <c r="E27" s="30" t="n">
        <f aca="false">VLOOKUP(D27,Volumes,2,D27)</f>
        <v>781837</v>
      </c>
      <c r="G27" s="18" t="n">
        <f aca="false">EDATE(G26,1)</f>
        <v>38687</v>
      </c>
      <c r="H27" s="30" t="n">
        <f aca="false">VLOOKUP(G27,Volumes,2,G27)</f>
        <v>505963</v>
      </c>
      <c r="J27" s="18" t="n">
        <f aca="false">EDATE(J26,1)</f>
        <v>39417</v>
      </c>
      <c r="K27" s="30" t="n">
        <f aca="false">VLOOKUP(J27,Volumes,2,J27)</f>
        <v>327433</v>
      </c>
      <c r="M27" s="18"/>
      <c r="N27" s="30"/>
    </row>
    <row r="28" customFormat="false" ht="12.75" hidden="false" customHeight="false" outlineLevel="0" collapsed="false">
      <c r="A28" s="18" t="n">
        <f aca="false">EDATE(A27,1)</f>
        <v>37377</v>
      </c>
      <c r="B28" s="30" t="n">
        <f aca="false">VLOOKUP(A28,Volumes,2,A28)</f>
        <v>1259769</v>
      </c>
      <c r="C28" s="24"/>
      <c r="D28" s="18" t="n">
        <f aca="false">EDATE(D27,1)</f>
        <v>37987</v>
      </c>
      <c r="E28" s="30" t="n">
        <f aca="false">VLOOKUP(D28,Volumes,2,D28)</f>
        <v>767788</v>
      </c>
      <c r="G28" s="18" t="n">
        <f aca="false">EDATE(G27,1)</f>
        <v>38718</v>
      </c>
      <c r="H28" s="30" t="n">
        <f aca="false">VLOOKUP(G28,Volumes,2,G28)</f>
        <v>496872</v>
      </c>
      <c r="J28" s="18" t="n">
        <f aca="false">EDATE(J27,1)</f>
        <v>39448</v>
      </c>
      <c r="K28" s="30" t="n">
        <f aca="false">VLOOKUP(J28,Volumes,2,J28)</f>
        <v>321549</v>
      </c>
      <c r="M28" s="18"/>
      <c r="N28" s="30"/>
    </row>
    <row r="29" customFormat="false" ht="12.75" hidden="false" customHeight="false" outlineLevel="0" collapsed="false">
      <c r="A29" s="18" t="n">
        <f aca="false">EDATE(A28,1)</f>
        <v>37408</v>
      </c>
      <c r="B29" s="30" t="n">
        <f aca="false">VLOOKUP(A29,Volumes,2,A29)</f>
        <v>1168704</v>
      </c>
      <c r="C29" s="24"/>
      <c r="D29" s="18" t="n">
        <f aca="false">EDATE(D28,1)</f>
        <v>38018</v>
      </c>
      <c r="E29" s="30" t="n">
        <f aca="false">VLOOKUP(D29,Volumes,2,D29)</f>
        <v>753991</v>
      </c>
      <c r="G29" s="18" t="n">
        <f aca="false">EDATE(G28,1)</f>
        <v>38749</v>
      </c>
      <c r="H29" s="30" t="n">
        <f aca="false">VLOOKUP(G29,Volumes,2,G29)</f>
        <v>487943</v>
      </c>
      <c r="J29" s="18" t="n">
        <f aca="false">EDATE(J28,1)</f>
        <v>39479</v>
      </c>
      <c r="K29" s="30" t="n">
        <f aca="false">VLOOKUP(J29,Volumes,2,J29)</f>
        <v>315771</v>
      </c>
      <c r="M29" s="18"/>
      <c r="N29" s="30"/>
    </row>
    <row r="30" customFormat="false" ht="12.75" hidden="false" customHeight="false" outlineLevel="0" collapsed="false">
      <c r="A30" s="18" t="n">
        <f aca="false">EDATE(A29,1)</f>
        <v>37438</v>
      </c>
      <c r="B30" s="30" t="n">
        <f aca="false">VLOOKUP(A30,Volumes,2,A30)</f>
        <v>1135474</v>
      </c>
      <c r="C30" s="24"/>
      <c r="D30" s="18" t="n">
        <f aca="false">EDATE(D29,1)</f>
        <v>38047</v>
      </c>
      <c r="E30" s="30" t="n">
        <f aca="false">VLOOKUP(D30,Volumes,2,D30)</f>
        <v>740443</v>
      </c>
      <c r="G30" s="18" t="n">
        <f aca="false">EDATE(G29,1)</f>
        <v>38777</v>
      </c>
      <c r="H30" s="30" t="n">
        <f aca="false">VLOOKUP(G30,Volumes,2,G30)</f>
        <v>479175</v>
      </c>
      <c r="J30" s="18" t="n">
        <f aca="false">EDATE(J29,1)</f>
        <v>39508</v>
      </c>
      <c r="K30" s="30" t="n">
        <f aca="false">VLOOKUP(J30,Volumes,2,J30)</f>
        <v>310097</v>
      </c>
      <c r="M30" s="18"/>
      <c r="N30" s="30"/>
    </row>
    <row r="31" customFormat="false" ht="12.75" hidden="false" customHeight="false" outlineLevel="0" collapsed="false">
      <c r="A31" s="18" t="n">
        <f aca="false">EDATE(A30,1)</f>
        <v>37469</v>
      </c>
      <c r="B31" s="30" t="n">
        <f aca="false">VLOOKUP(A31,Volumes,2,A31)</f>
        <v>1102419</v>
      </c>
      <c r="C31" s="24"/>
      <c r="D31" s="18" t="n">
        <f aca="false">EDATE(D30,1)</f>
        <v>38078</v>
      </c>
      <c r="E31" s="30" t="n">
        <f aca="false">VLOOKUP(D31,Volumes,2,D31)</f>
        <v>727137</v>
      </c>
      <c r="G31" s="18" t="n">
        <f aca="false">EDATE(G30,1)</f>
        <v>38808</v>
      </c>
      <c r="H31" s="30" t="n">
        <f aca="false">VLOOKUP(G31,Volumes,2,G31)</f>
        <v>470565</v>
      </c>
      <c r="J31" s="18" t="n">
        <f aca="false">EDATE(J30,1)</f>
        <v>39539</v>
      </c>
      <c r="K31" s="30" t="n">
        <f aca="false">VLOOKUP(J31,Volumes,2,J31)</f>
        <v>304525</v>
      </c>
      <c r="M31" s="18"/>
      <c r="N31" s="30"/>
    </row>
    <row r="32" customFormat="false" ht="12.75" hidden="false" customHeight="false" outlineLevel="0" collapsed="false">
      <c r="A32" s="18" t="n">
        <f aca="false">EDATE(A31,1)</f>
        <v>37500</v>
      </c>
      <c r="B32" s="30" t="n">
        <f aca="false">VLOOKUP(A32,Volumes,2,A32)</f>
        <v>1069535</v>
      </c>
      <c r="C32" s="24"/>
      <c r="D32" s="18" t="n">
        <f aca="false">EDATE(D31,1)</f>
        <v>38108</v>
      </c>
      <c r="E32" s="30" t="n">
        <f aca="false">VLOOKUP(D32,Volumes,2,D32)</f>
        <v>714071</v>
      </c>
      <c r="G32" s="18" t="n">
        <f aca="false">EDATE(G31,1)</f>
        <v>38838</v>
      </c>
      <c r="H32" s="30" t="n">
        <f aca="false">VLOOKUP(G32,Volumes,2,G32)</f>
        <v>462109</v>
      </c>
      <c r="J32" s="18" t="n">
        <f aca="false">EDATE(J31,1)</f>
        <v>39569</v>
      </c>
      <c r="K32" s="30" t="n">
        <f aca="false">VLOOKUP(J32,Volumes,2,J32)</f>
        <v>299053</v>
      </c>
      <c r="M32" s="18"/>
      <c r="N32" s="30"/>
    </row>
    <row r="33" customFormat="false" ht="12.75" hidden="false" customHeight="false" outlineLevel="0" collapsed="false">
      <c r="A33" s="18" t="n">
        <f aca="false">EDATE(A32,1)</f>
        <v>37530</v>
      </c>
      <c r="B33" s="30" t="n">
        <f aca="false">VLOOKUP(A33,Volumes,2,A33)</f>
        <v>1036820</v>
      </c>
      <c r="C33" s="24"/>
      <c r="D33" s="18" t="n">
        <f aca="false">EDATE(D32,1)</f>
        <v>38139</v>
      </c>
      <c r="E33" s="30" t="n">
        <f aca="false">VLOOKUP(D33,Volumes,2,D33)</f>
        <v>701240</v>
      </c>
      <c r="G33" s="18" t="n">
        <f aca="false">EDATE(G32,1)</f>
        <v>38869</v>
      </c>
      <c r="H33" s="30" t="n">
        <f aca="false">VLOOKUP(G33,Volumes,2,G33)</f>
        <v>453806</v>
      </c>
      <c r="J33" s="18" t="n">
        <f aca="false">EDATE(J32,1)</f>
        <v>39600</v>
      </c>
      <c r="K33" s="30" t="n">
        <f aca="false">VLOOKUP(J33,Volumes,2,J33)</f>
        <v>293679</v>
      </c>
      <c r="M33" s="18"/>
      <c r="N33" s="30"/>
    </row>
    <row r="34" customFormat="false" ht="12.75" hidden="false" customHeight="false" outlineLevel="0" collapsed="false">
      <c r="A34" s="18" t="n">
        <f aca="false">EDATE(A33,1)</f>
        <v>37561</v>
      </c>
      <c r="B34" s="30" t="n">
        <f aca="false">VLOOKUP(A34,Volumes,2,A34)</f>
        <v>1004271</v>
      </c>
      <c r="C34" s="24"/>
      <c r="D34" s="18" t="n">
        <f aca="false">EDATE(D33,1)</f>
        <v>38169</v>
      </c>
      <c r="E34" s="30" t="n">
        <f aca="false">VLOOKUP(D34,Volumes,2,D34)</f>
        <v>688639</v>
      </c>
      <c r="G34" s="18" t="n">
        <f aca="false">EDATE(G33,1)</f>
        <v>38899</v>
      </c>
      <c r="H34" s="30" t="n">
        <f aca="false">VLOOKUP(G34,Volumes,2,G34)</f>
        <v>445651</v>
      </c>
      <c r="J34" s="18" t="n">
        <f aca="false">EDATE(J33,1)</f>
        <v>39630</v>
      </c>
      <c r="K34" s="30" t="n">
        <f aca="false">VLOOKUP(J34,Volumes,2,J34)</f>
        <v>288402</v>
      </c>
      <c r="M34" s="18"/>
    </row>
    <row r="35" customFormat="false" ht="12.75" hidden="false" customHeight="false" outlineLevel="0" collapsed="false">
      <c r="A35" s="18" t="n">
        <f aca="false">EDATE(A34,1)</f>
        <v>37591</v>
      </c>
      <c r="B35" s="30" t="n">
        <f aca="false">VLOOKUP(A35,Volumes,2,A35)</f>
        <v>971884</v>
      </c>
      <c r="C35" s="24"/>
      <c r="D35" s="18" t="n">
        <f aca="false">EDATE(D34,1)</f>
        <v>38200</v>
      </c>
      <c r="E35" s="30" t="n">
        <f aca="false">VLOOKUP(D35,Volumes,2,D35)</f>
        <v>676265</v>
      </c>
      <c r="G35" s="18" t="n">
        <f aca="false">EDATE(G34,1)</f>
        <v>38930</v>
      </c>
      <c r="H35" s="30" t="n">
        <f aca="false">VLOOKUP(G35,Volumes,2,G35)</f>
        <v>437643</v>
      </c>
      <c r="J35" s="18" t="n">
        <f aca="false">EDATE(J34,1)</f>
        <v>39661</v>
      </c>
      <c r="K35" s="30" t="n">
        <f aca="false">VLOOKUP(J35,Volumes,2,J35)</f>
        <v>283219</v>
      </c>
      <c r="M35" s="18"/>
    </row>
    <row r="36" customFormat="false" ht="12.75" hidden="false" customHeight="false" outlineLevel="0" collapsed="false">
      <c r="A36" s="18" t="n">
        <f aca="false">EDATE(A35,1)</f>
        <v>37622</v>
      </c>
      <c r="B36" s="30" t="n">
        <f aca="false">VLOOKUP(A36,Volumes,2,A36)</f>
        <v>954420</v>
      </c>
      <c r="C36" s="24"/>
      <c r="D36" s="18" t="n">
        <f aca="false">EDATE(D35,1)</f>
        <v>38231</v>
      </c>
      <c r="E36" s="30" t="n">
        <f aca="false">VLOOKUP(D36,Volumes,2,D36)</f>
        <v>664113</v>
      </c>
      <c r="G36" s="18" t="n">
        <f aca="false">EDATE(G35,1)</f>
        <v>38961</v>
      </c>
      <c r="H36" s="30" t="n">
        <f aca="false">VLOOKUP(G36,Volumes,2,G36)</f>
        <v>429779</v>
      </c>
      <c r="J36" s="18" t="n">
        <f aca="false">EDATE(J35,1)</f>
        <v>39692</v>
      </c>
      <c r="K36" s="30" t="n">
        <f aca="false">VLOOKUP(J36,Volumes,2,J36)</f>
        <v>278130</v>
      </c>
      <c r="M36" s="18"/>
    </row>
    <row r="37" customFormat="false" ht="12.75" hidden="false" customHeight="false" outlineLevel="0" collapsed="false">
      <c r="A37" s="18" t="n">
        <f aca="false">EDATE(A36,1)</f>
        <v>37653</v>
      </c>
      <c r="B37" s="30" t="n">
        <f aca="false">VLOOKUP(A37,Volumes,2,A37)</f>
        <v>937270</v>
      </c>
      <c r="C37" s="24"/>
      <c r="D37" s="18" t="n">
        <f aca="false">EDATE(D36,1)</f>
        <v>38261</v>
      </c>
      <c r="E37" s="30" t="n">
        <f aca="false">VLOOKUP(D37,Volumes,2,D37)</f>
        <v>652180</v>
      </c>
      <c r="G37" s="18" t="n">
        <f aca="false">EDATE(G36,1)</f>
        <v>38991</v>
      </c>
      <c r="H37" s="30" t="n">
        <f aca="false">VLOOKUP(G37,Volumes,2,G37)</f>
        <v>422056</v>
      </c>
      <c r="J37" s="18" t="n">
        <f aca="false">EDATE(J36,1)</f>
        <v>39722</v>
      </c>
      <c r="K37" s="30" t="n">
        <f aca="false">VLOOKUP(J37,Volumes,2,J37)</f>
        <v>273132</v>
      </c>
      <c r="M37" s="18"/>
    </row>
    <row r="38" customFormat="false" ht="12.75" hidden="false" customHeight="false" outlineLevel="0" collapsed="false">
      <c r="A38" s="18"/>
      <c r="B38" s="30"/>
      <c r="C38" s="0"/>
      <c r="D38" s="18" t="n">
        <f aca="false">EDATE(D37,1)</f>
        <v>38292</v>
      </c>
      <c r="E38" s="30" t="n">
        <f aca="false">VLOOKUP(D38,Volumes,2,D38)</f>
        <v>640461</v>
      </c>
      <c r="G38" s="18" t="n">
        <f aca="false">EDATE(G37,1)</f>
        <v>39022</v>
      </c>
      <c r="H38" s="30" t="n">
        <f aca="false">VLOOKUP(G38,Volumes,2,G38)</f>
        <v>414472</v>
      </c>
      <c r="J38" s="18" t="n">
        <f aca="false">EDATE(J37,1)</f>
        <v>39753</v>
      </c>
      <c r="K38" s="30" t="n">
        <f aca="false">VLOOKUP(J38,Volumes,2,J38)</f>
        <v>268224</v>
      </c>
      <c r="M38" s="18"/>
    </row>
    <row r="39" customFormat="false" ht="12.75" hidden="false" customHeight="false" outlineLevel="0" collapsed="false">
      <c r="B39" s="21"/>
      <c r="D39" s="18" t="n">
        <f aca="false">EDATE(D38,1)</f>
        <v>38322</v>
      </c>
      <c r="E39" s="30" t="n">
        <f aca="false">VLOOKUP(D39,Volumes,2,D39)</f>
        <v>628952</v>
      </c>
      <c r="G39" s="18" t="n">
        <f aca="false">EDATE(G38,1)</f>
        <v>39052</v>
      </c>
      <c r="H39" s="30" t="n">
        <f aca="false">VLOOKUP(G39,Volumes,2,G39)</f>
        <v>407024</v>
      </c>
      <c r="J39" s="18" t="n">
        <f aca="false">EDATE(J38,1)</f>
        <v>39783</v>
      </c>
      <c r="K39" s="30" t="n">
        <f aca="false">VLOOKUP(J39,Volumes,2,J39)</f>
        <v>263405</v>
      </c>
      <c r="M39" s="18"/>
    </row>
    <row r="40" customFormat="false" ht="12.75" hidden="false" customHeight="false" outlineLevel="0" collapsed="false">
      <c r="B40" s="21"/>
      <c r="D40" s="18" t="n">
        <f aca="false">EDATE(D39,1)</f>
        <v>38353</v>
      </c>
      <c r="E40" s="30" t="n">
        <f aca="false">VLOOKUP(D40,Volumes,2,D40)</f>
        <v>617650</v>
      </c>
      <c r="G40" s="18" t="n">
        <f aca="false">EDATE(G39,1)</f>
        <v>39083</v>
      </c>
      <c r="H40" s="30" t="n">
        <f aca="false">VLOOKUP(G40,Volumes,2,G40)</f>
        <v>399711</v>
      </c>
      <c r="J40" s="18" t="n">
        <f aca="false">EDATE(J39,1)</f>
        <v>39814</v>
      </c>
      <c r="K40" s="30" t="n">
        <f aca="false">VLOOKUP(J40,Volumes,2,J40)</f>
        <v>258672</v>
      </c>
      <c r="M40" s="18"/>
    </row>
    <row r="41" customFormat="false" ht="12.75" hidden="false" customHeight="false" outlineLevel="0" collapsed="false">
      <c r="B41" s="21"/>
      <c r="D41" s="18" t="n">
        <f aca="false">EDATE(D40,1)</f>
        <v>38384</v>
      </c>
      <c r="E41" s="30" t="n">
        <f aca="false">VLOOKUP(D41,Volumes,2,D41)</f>
        <v>606552</v>
      </c>
      <c r="G41" s="18" t="n">
        <f aca="false">EDATE(G40,1)</f>
        <v>39114</v>
      </c>
      <c r="H41" s="30" t="n">
        <f aca="false">VLOOKUP(G41,Volumes,2,G41)</f>
        <v>392528</v>
      </c>
      <c r="J41" s="18" t="n">
        <f aca="false">EDATE(J40,1)</f>
        <v>39845</v>
      </c>
      <c r="K41" s="30" t="n">
        <f aca="false">VLOOKUP(J41,Volumes,2,J41)</f>
        <v>254023</v>
      </c>
      <c r="M41" s="18"/>
    </row>
  </sheetData>
  <printOptions headings="false" gridLines="false" gridLinesSet="true" horizontalCentered="true" verticalCentered="false"/>
  <pageMargins left="0.5" right="0.5" top="0.75" bottom="0.75" header="0.375" footer="0.37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&amp;C&amp;"Arial,Bold"&amp;12&amp;U NOTIONAL QUOTE REQUEST</oddHeader>
    <oddFooter>&amp;L&amp;F&amp;R&amp;T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41"/>
  <sheetViews>
    <sheetView showFormulas="false" showGridLines="true" showRowColHeaders="true" showZeros="true" rightToLeft="false" tabSelected="false" showOutlineSymbols="true" defaultGridColor="true" view="normal" topLeftCell="C6" colorId="64" zoomScale="80" zoomScaleNormal="80" zoomScalePageLayoutView="100" workbookViewId="0">
      <selection pane="topLeft" activeCell="C23" activeCellId="0" sqref="A22:C2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14"/>
    <col collapsed="false" customWidth="true" hidden="false" outlineLevel="0" max="2" min="2" style="1" width="10.13"/>
    <col collapsed="false" customWidth="true" hidden="false" outlineLevel="0" max="3" min="3" style="1" width="16.99"/>
    <col collapsed="false" customWidth="true" hidden="false" outlineLevel="0" max="4" min="4" style="1" width="11.42"/>
    <col collapsed="false" customWidth="true" hidden="false" outlineLevel="0" max="5" min="5" style="1" width="21.7"/>
    <col collapsed="false" customWidth="true" hidden="false" outlineLevel="0" max="6" min="6" style="1" width="12.7"/>
    <col collapsed="false" customWidth="true" hidden="false" outlineLevel="0" max="7" min="7" style="1" width="12.42"/>
    <col collapsed="false" customWidth="true" hidden="false" outlineLevel="0" max="8" min="8" style="1" width="9.41"/>
    <col collapsed="false" customWidth="true" hidden="false" outlineLevel="0" max="9" min="9" style="1" width="12.7"/>
    <col collapsed="false" customWidth="true" hidden="false" outlineLevel="0" max="10" min="10" style="1" width="13.41"/>
    <col collapsed="false" customWidth="true" hidden="false" outlineLevel="0" max="11" min="11" style="1" width="11.85"/>
    <col collapsed="false" customWidth="true" hidden="false" outlineLevel="0" max="12" min="12" style="1" width="11.56"/>
    <col collapsed="false" customWidth="true" hidden="false" outlineLevel="0" max="14" min="13" style="1" width="9.28"/>
    <col collapsed="false" customWidth="false" hidden="false" outlineLevel="0" max="257" min="15" style="1" width="9.14"/>
  </cols>
  <sheetData>
    <row r="1" customFormat="false" ht="12.75" hidden="false" customHeight="false" outlineLevel="0" collapsed="false">
      <c r="A1" s="2" t="s">
        <v>0</v>
      </c>
      <c r="C1" s="3" t="s">
        <v>1</v>
      </c>
      <c r="E1" s="4" t="s">
        <v>2</v>
      </c>
      <c r="G1" s="3" t="s">
        <v>3</v>
      </c>
    </row>
    <row r="2" customFormat="false" ht="12.75" hidden="false" customHeight="false" outlineLevel="0" collapsed="false">
      <c r="A2" s="1" t="str">
        <f aca="false">'NYMEX Quote - Full Volume'!A2</f>
        <v>John Arnold/ Dutch Quigley</v>
      </c>
      <c r="C2" s="5" t="s">
        <v>5</v>
      </c>
      <c r="E2" s="5" t="s">
        <v>23</v>
      </c>
      <c r="G2" s="5" t="s">
        <v>7</v>
      </c>
    </row>
    <row r="3" customFormat="false" ht="12.75" hidden="false" customHeight="false" outlineLevel="0" collapsed="false">
      <c r="A3" s="6"/>
      <c r="B3" s="0"/>
      <c r="C3" s="5"/>
      <c r="E3" s="5" t="s">
        <v>8</v>
      </c>
    </row>
    <row r="4" customFormat="false" ht="12.75" hidden="false" customHeight="false" outlineLevel="0" collapsed="false">
      <c r="C4" s="5"/>
      <c r="G4" s="7"/>
      <c r="H4" s="7"/>
    </row>
    <row r="5" customFormat="false" ht="12.75" hidden="false" customHeight="false" outlineLevel="0" collapsed="false">
      <c r="A5" s="5"/>
      <c r="C5" s="5"/>
      <c r="E5" s="0"/>
      <c r="H5" s="8"/>
    </row>
    <row r="6" customFormat="false" ht="12.75" hidden="false" customHeight="false" outlineLevel="0" collapsed="false">
      <c r="A6" s="5"/>
      <c r="C6" s="5"/>
      <c r="E6" s="5"/>
    </row>
    <row r="7" customFormat="false" ht="12.75" hidden="false" customHeight="false" outlineLevel="0" collapsed="false">
      <c r="A7" s="9"/>
      <c r="B7" s="5"/>
    </row>
    <row r="8" customFormat="false" ht="12.75" hidden="false" customHeight="false" outlineLevel="0" collapsed="false">
      <c r="A8" s="10" t="s">
        <v>9</v>
      </c>
      <c r="B8" s="10" t="s">
        <v>10</v>
      </c>
      <c r="D8" s="10" t="s">
        <v>11</v>
      </c>
      <c r="E8" s="9"/>
      <c r="F8" s="9"/>
      <c r="G8" s="9"/>
      <c r="H8" s="10"/>
      <c r="I8" s="11" t="s">
        <v>12</v>
      </c>
      <c r="L8" s="12" t="s">
        <v>13</v>
      </c>
    </row>
    <row r="9" customFormat="false" ht="12.75" hidden="false" customHeight="false" outlineLevel="0" collapsed="false">
      <c r="A9" s="13" t="s">
        <v>14</v>
      </c>
      <c r="B9" s="13" t="s">
        <v>14</v>
      </c>
      <c r="C9" s="13" t="s">
        <v>15</v>
      </c>
      <c r="D9" s="13" t="s">
        <v>16</v>
      </c>
      <c r="E9" s="2"/>
      <c r="F9" s="13" t="s">
        <v>17</v>
      </c>
      <c r="G9" s="14"/>
      <c r="H9" s="13"/>
      <c r="I9" s="15" t="s">
        <v>18</v>
      </c>
      <c r="L9" s="16" t="n">
        <f aca="false">SUM(B18:B37)+SUM(E18:E41)+SUM(H18:H41)+SUM(K18:K41)+SUM(N18:N21)</f>
        <v>30310856.7002865</v>
      </c>
    </row>
    <row r="10" customFormat="false" ht="13.5" hidden="false" customHeight="false" outlineLevel="0" collapsed="false">
      <c r="I10" s="17"/>
    </row>
    <row r="11" customFormat="false" ht="21.75" hidden="false" customHeight="true" outlineLevel="0" collapsed="false">
      <c r="A11" s="18" t="n">
        <v>37073</v>
      </c>
      <c r="B11" s="18" t="n">
        <f aca="false">[6]Summary!C15</f>
        <v>39904</v>
      </c>
      <c r="C11" s="19" t="str">
        <f aca="false">CONCATENATE(INT((EDATE(B11,1)-A11)/365)," Y - ",INT(((EDATE(B11,1)-A11)-INT((EDATE(B11,1)-A11)/365)*365)/28)," M")</f>
        <v>7 Y - 10 M</v>
      </c>
      <c r="D11" s="20" t="s">
        <v>19</v>
      </c>
      <c r="F11" s="21" t="s">
        <v>12</v>
      </c>
      <c r="H11" s="22"/>
      <c r="I11" s="31"/>
    </row>
    <row r="12" customFormat="false" ht="12.75" hidden="false" customHeight="false" outlineLevel="0" collapsed="false">
      <c r="D12" s="24"/>
      <c r="H12" s="25"/>
    </row>
    <row r="13" customFormat="false" ht="12.75" hidden="false" customHeight="false" outlineLevel="0" collapsed="false">
      <c r="D13" s="24"/>
      <c r="H13" s="25"/>
    </row>
    <row r="14" customFormat="false" ht="12.75" hidden="false" customHeight="false" outlineLevel="0" collapsed="false">
      <c r="D14" s="24"/>
      <c r="H14" s="25"/>
    </row>
    <row r="15" customFormat="false" ht="12.75" hidden="false" customHeight="false" outlineLevel="0" collapsed="false">
      <c r="H15" s="25"/>
    </row>
    <row r="16" customFormat="false" ht="12.75" hidden="false" customHeight="false" outlineLevel="0" collapsed="false">
      <c r="A16" s="26"/>
      <c r="B16" s="27" t="s">
        <v>20</v>
      </c>
      <c r="D16" s="26"/>
      <c r="E16" s="27" t="s">
        <v>20</v>
      </c>
      <c r="G16" s="26"/>
      <c r="H16" s="27" t="s">
        <v>20</v>
      </c>
      <c r="I16" s="22"/>
      <c r="J16" s="26"/>
      <c r="K16" s="27" t="s">
        <v>20</v>
      </c>
      <c r="M16" s="26"/>
      <c r="N16" s="27" t="s">
        <v>20</v>
      </c>
    </row>
    <row r="17" customFormat="false" ht="13.5" hidden="false" customHeight="false" outlineLevel="0" collapsed="false">
      <c r="A17" s="28" t="s">
        <v>21</v>
      </c>
      <c r="B17" s="29" t="s">
        <v>22</v>
      </c>
      <c r="D17" s="28" t="s">
        <v>21</v>
      </c>
      <c r="E17" s="29" t="s">
        <v>22</v>
      </c>
      <c r="F17" s="21"/>
      <c r="G17" s="28" t="s">
        <v>21</v>
      </c>
      <c r="H17" s="29" t="s">
        <v>22</v>
      </c>
      <c r="I17" s="22"/>
      <c r="J17" s="28" t="s">
        <v>21</v>
      </c>
      <c r="K17" s="29" t="s">
        <v>22</v>
      </c>
      <c r="M17" s="28" t="s">
        <v>21</v>
      </c>
      <c r="N17" s="29" t="s">
        <v>22</v>
      </c>
    </row>
    <row r="18" customFormat="false" ht="12.75" hidden="false" customHeight="false" outlineLevel="0" collapsed="false">
      <c r="A18" s="18" t="n">
        <f aca="false">A11</f>
        <v>37073</v>
      </c>
      <c r="B18" s="30" t="n">
        <f aca="false">VLOOKUP(A18,Volumes,4,A18)</f>
        <v>593772.249739387</v>
      </c>
      <c r="C18" s="24"/>
      <c r="D18" s="18" t="n">
        <f aca="false">EDATE(A37,1)</f>
        <v>37681</v>
      </c>
      <c r="E18" s="30" t="n">
        <f aca="false">VLOOKUP(D18,Volumes,4,D18)</f>
        <v>177078.187516702</v>
      </c>
      <c r="G18" s="18" t="n">
        <f aca="false">EDATE(D41,1)</f>
        <v>38412</v>
      </c>
      <c r="H18" s="30" t="n">
        <f aca="false">VLOOKUP(G18,Volumes,4,G18)</f>
        <v>595652</v>
      </c>
      <c r="I18" s="22"/>
      <c r="J18" s="18" t="n">
        <f aca="false">EDATE(G41,1)</f>
        <v>39142</v>
      </c>
      <c r="K18" s="30" t="n">
        <f aca="false">VLOOKUP(J18,Volumes,2,J18)</f>
        <v>385475</v>
      </c>
      <c r="L18" s="18"/>
      <c r="M18" s="18" t="n">
        <f aca="false">EDATE(J41,1)</f>
        <v>39873</v>
      </c>
      <c r="N18" s="30" t="n">
        <f aca="false">VLOOKUP(M18,Volumes,2,M18)</f>
        <v>249459</v>
      </c>
    </row>
    <row r="19" customFormat="false" ht="12.75" hidden="false" customHeight="false" outlineLevel="0" collapsed="false">
      <c r="A19" s="18" t="n">
        <f aca="false">EDATE(A18,1)</f>
        <v>37104</v>
      </c>
      <c r="B19" s="30" t="n">
        <f aca="false">VLOOKUP(A19,Volumes,4,A19)</f>
        <v>538664.249739387</v>
      </c>
      <c r="C19" s="24"/>
      <c r="D19" s="18" t="n">
        <f aca="false">EDATE(D18,1)</f>
        <v>37712</v>
      </c>
      <c r="E19" s="30" t="n">
        <f aca="false">VLOOKUP(D19,Volumes,4,D19)</f>
        <v>160539.187516702</v>
      </c>
      <c r="G19" s="18" t="n">
        <f aca="false">EDATE(G18,1)</f>
        <v>38443</v>
      </c>
      <c r="H19" s="30" t="n">
        <f aca="false">VLOOKUP(G19,Volumes,4,G19)</f>
        <v>584949</v>
      </c>
      <c r="I19" s="25"/>
      <c r="J19" s="18" t="n">
        <f aca="false">EDATE(J18,1)</f>
        <v>39173</v>
      </c>
      <c r="K19" s="30" t="n">
        <f aca="false">VLOOKUP(J19,Volumes,2,J19)</f>
        <v>378548</v>
      </c>
      <c r="L19" s="18"/>
      <c r="M19" s="18" t="n">
        <f aca="false">EDATE(M18,1)</f>
        <v>39904</v>
      </c>
      <c r="N19" s="30" t="n">
        <f aca="false">VLOOKUP(M19,Volumes,2,M19)</f>
        <v>244976</v>
      </c>
    </row>
    <row r="20" customFormat="false" ht="12.75" hidden="false" customHeight="false" outlineLevel="0" collapsed="false">
      <c r="A20" s="18" t="n">
        <f aca="false">EDATE(A19,1)</f>
        <v>37135</v>
      </c>
      <c r="B20" s="30" t="n">
        <f aca="false">VLOOKUP(A20,Volumes,4,A20)</f>
        <v>566357.348594779</v>
      </c>
      <c r="C20" s="24"/>
      <c r="D20" s="18" t="n">
        <f aca="false">EDATE(D19,1)</f>
        <v>37742</v>
      </c>
      <c r="E20" s="30" t="n">
        <f aca="false">VLOOKUP(D20,Volumes,4,D20)</f>
        <v>144297.187516702</v>
      </c>
      <c r="G20" s="18" t="n">
        <f aca="false">EDATE(G19,1)</f>
        <v>38473</v>
      </c>
      <c r="H20" s="30" t="n">
        <f aca="false">VLOOKUP(G20,Volumes,4,G20)</f>
        <v>574438</v>
      </c>
      <c r="J20" s="18" t="n">
        <f aca="false">EDATE(J19,1)</f>
        <v>39203</v>
      </c>
      <c r="K20" s="30" t="n">
        <f aca="false">VLOOKUP(J20,Volumes,2,J20)</f>
        <v>371746</v>
      </c>
      <c r="M20" s="18" t="n">
        <f aca="false">EDATE(M19,1)</f>
        <v>39934</v>
      </c>
      <c r="N20" s="30" t="n">
        <f aca="false">VLOOKUP(M20,Volumes,2,M20)</f>
        <v>240574</v>
      </c>
    </row>
    <row r="21" customFormat="false" ht="12.75" hidden="false" customHeight="false" outlineLevel="0" collapsed="false">
      <c r="A21" s="18" t="n">
        <f aca="false">EDATE(A20,1)</f>
        <v>37165</v>
      </c>
      <c r="B21" s="30" t="n">
        <f aca="false">VLOOKUP(A21,Volumes,4,A21)</f>
        <v>513483.348594779</v>
      </c>
      <c r="C21" s="24"/>
      <c r="D21" s="18" t="n">
        <f aca="false">EDATE(D20,1)</f>
        <v>37773</v>
      </c>
      <c r="E21" s="30" t="n">
        <f aca="false">VLOOKUP(D21,Volumes,4,D21)</f>
        <v>156554.544911846</v>
      </c>
      <c r="G21" s="18" t="n">
        <f aca="false">EDATE(G20,1)</f>
        <v>38504</v>
      </c>
      <c r="H21" s="30" t="n">
        <f aca="false">VLOOKUP(G21,Volumes,4,G21)</f>
        <v>564116</v>
      </c>
      <c r="J21" s="18" t="n">
        <f aca="false">EDATE(J20,1)</f>
        <v>39234</v>
      </c>
      <c r="K21" s="30" t="n">
        <f aca="false">VLOOKUP(J21,Volumes,2,J21)</f>
        <v>365066</v>
      </c>
      <c r="M21" s="18" t="n">
        <f aca="false">EDATE(M20,1)</f>
        <v>39965</v>
      </c>
      <c r="N21" s="30" t="n">
        <f aca="false">VLOOKUP(M21,Volumes,2,M21)</f>
        <v>236251</v>
      </c>
    </row>
    <row r="22" customFormat="false" ht="12.75" hidden="false" customHeight="false" outlineLevel="0" collapsed="false">
      <c r="A22" s="18" t="n">
        <f aca="false">EDATE(A21,1)</f>
        <v>37196</v>
      </c>
      <c r="B22" s="30" t="n">
        <f aca="false">VLOOKUP(A22,Volumes,4,A22)</f>
        <v>461665.348594779</v>
      </c>
      <c r="C22" s="24"/>
      <c r="D22" s="18" t="n">
        <f aca="false">EDATE(D21,1)</f>
        <v>37803</v>
      </c>
      <c r="E22" s="30" t="n">
        <f aca="false">VLOOKUP(D22,Volumes,4,D22)</f>
        <v>140891.544911846</v>
      </c>
      <c r="G22" s="18" t="n">
        <f aca="false">EDATE(G21,1)</f>
        <v>38534</v>
      </c>
      <c r="H22" s="30" t="n">
        <f aca="false">VLOOKUP(G22,Volumes,4,G22)</f>
        <v>553979</v>
      </c>
      <c r="J22" s="18" t="n">
        <f aca="false">EDATE(J21,1)</f>
        <v>39264</v>
      </c>
      <c r="K22" s="30" t="n">
        <f aca="false">VLOOKUP(J22,Volumes,2,J22)</f>
        <v>358506</v>
      </c>
      <c r="M22" s="18"/>
      <c r="N22" s="30"/>
    </row>
    <row r="23" customFormat="false" ht="12.75" hidden="false" customHeight="false" outlineLevel="0" collapsed="false">
      <c r="A23" s="18" t="n">
        <f aca="false">EDATE(A22,1)</f>
        <v>37226</v>
      </c>
      <c r="B23" s="30" t="n">
        <f aca="false">VLOOKUP(A23,Volumes,4,A23)</f>
        <v>463539.692356506</v>
      </c>
      <c r="C23" s="24"/>
      <c r="D23" s="18" t="n">
        <f aca="false">EDATE(D22,1)</f>
        <v>37834</v>
      </c>
      <c r="E23" s="30" t="n">
        <f aca="false">VLOOKUP(D23,Volumes,4,D23)</f>
        <v>125509.544911846</v>
      </c>
      <c r="G23" s="18" t="n">
        <f aca="false">EDATE(G22,1)</f>
        <v>38565</v>
      </c>
      <c r="H23" s="30" t="n">
        <f aca="false">VLOOKUP(G23,Volumes,4,G23)</f>
        <v>544025</v>
      </c>
      <c r="J23" s="18" t="n">
        <f aca="false">EDATE(J22,1)</f>
        <v>39295</v>
      </c>
      <c r="K23" s="30" t="n">
        <f aca="false">VLOOKUP(J23,Volumes,2,J23)</f>
        <v>352064</v>
      </c>
      <c r="M23" s="18"/>
      <c r="N23" s="30"/>
    </row>
    <row r="24" customFormat="false" ht="12.75" hidden="false" customHeight="false" outlineLevel="0" collapsed="false">
      <c r="A24" s="18" t="n">
        <f aca="false">EDATE(A23,1)</f>
        <v>37257</v>
      </c>
      <c r="B24" s="30" t="n">
        <f aca="false">VLOOKUP(A24,Volumes,4,A24)</f>
        <v>413722.692356506</v>
      </c>
      <c r="C24" s="24"/>
      <c r="D24" s="18" t="n">
        <f aca="false">EDATE(D23,1)</f>
        <v>37865</v>
      </c>
      <c r="E24" s="30" t="n">
        <f aca="false">VLOOKUP(D24,Volumes,4,D24)</f>
        <v>159112.624019517</v>
      </c>
      <c r="G24" s="18" t="n">
        <f aca="false">EDATE(G23,1)</f>
        <v>38596</v>
      </c>
      <c r="H24" s="30" t="n">
        <f aca="false">VLOOKUP(G24,Volumes,4,G24)</f>
        <v>534249</v>
      </c>
      <c r="J24" s="18" t="n">
        <f aca="false">EDATE(J23,1)</f>
        <v>39326</v>
      </c>
      <c r="K24" s="30" t="n">
        <f aca="false">VLOOKUP(J24,Volumes,2,J24)</f>
        <v>345738</v>
      </c>
      <c r="M24" s="18"/>
      <c r="N24" s="30"/>
    </row>
    <row r="25" customFormat="false" ht="12.75" hidden="false" customHeight="false" outlineLevel="0" collapsed="false">
      <c r="A25" s="18" t="n">
        <f aca="false">EDATE(A24,1)</f>
        <v>37288</v>
      </c>
      <c r="B25" s="30" t="n">
        <f aca="false">VLOOKUP(A25,Volumes,4,A25)</f>
        <v>364852.692356506</v>
      </c>
      <c r="C25" s="24"/>
      <c r="D25" s="18" t="n">
        <f aca="false">EDATE(D24,1)</f>
        <v>37895</v>
      </c>
      <c r="E25" s="30" t="n">
        <f aca="false">VLOOKUP(D25,Volumes,4,D25)</f>
        <v>144277.624019517</v>
      </c>
      <c r="G25" s="18" t="n">
        <f aca="false">EDATE(G24,1)</f>
        <v>38626</v>
      </c>
      <c r="H25" s="30" t="n">
        <f aca="false">VLOOKUP(G25,Volumes,4,G25)</f>
        <v>524649</v>
      </c>
      <c r="J25" s="18" t="n">
        <f aca="false">EDATE(J24,1)</f>
        <v>39356</v>
      </c>
      <c r="K25" s="30" t="n">
        <f aca="false">VLOOKUP(J25,Volumes,2,J25)</f>
        <v>339525</v>
      </c>
      <c r="M25" s="18"/>
      <c r="N25" s="30"/>
    </row>
    <row r="26" customFormat="false" ht="12.75" hidden="false" customHeight="false" outlineLevel="0" collapsed="false">
      <c r="A26" s="18" t="n">
        <f aca="false">EDATE(A25,1)</f>
        <v>37316</v>
      </c>
      <c r="B26" s="30" t="n">
        <f aca="false">VLOOKUP(A26,Volumes,4,A26)</f>
        <v>416128.737703081</v>
      </c>
      <c r="C26" s="24"/>
      <c r="D26" s="18" t="n">
        <f aca="false">EDATE(D25,1)</f>
        <v>37926</v>
      </c>
      <c r="E26" s="30" t="n">
        <f aca="false">VLOOKUP(D26,Volumes,4,D26)</f>
        <v>129710.624019517</v>
      </c>
      <c r="G26" s="18" t="n">
        <f aca="false">EDATE(G25,1)</f>
        <v>38657</v>
      </c>
      <c r="H26" s="30" t="n">
        <f aca="false">VLOOKUP(G26,Volumes,4,G26)</f>
        <v>515221</v>
      </c>
      <c r="J26" s="18" t="n">
        <f aca="false">EDATE(J25,1)</f>
        <v>39387</v>
      </c>
      <c r="K26" s="30" t="n">
        <f aca="false">VLOOKUP(J26,Volumes,2,J26)</f>
        <v>333424</v>
      </c>
      <c r="M26" s="18"/>
      <c r="N26" s="30"/>
    </row>
    <row r="27" customFormat="false" ht="12.75" hidden="false" customHeight="false" outlineLevel="0" collapsed="false">
      <c r="A27" s="18" t="n">
        <f aca="false">EDATE(A26,1)</f>
        <v>37347</v>
      </c>
      <c r="B27" s="30" t="n">
        <f aca="false">VLOOKUP(A27,Volumes,4,A27)</f>
        <v>369050.737703081</v>
      </c>
      <c r="C27" s="24"/>
      <c r="D27" s="18" t="n">
        <f aca="false">EDATE(D26,1)</f>
        <v>37956</v>
      </c>
      <c r="E27" s="30" t="n">
        <f aca="false">VLOOKUP(D27,Volumes,4,D27)</f>
        <v>149572.493540395</v>
      </c>
      <c r="G27" s="18" t="n">
        <f aca="false">EDATE(G26,1)</f>
        <v>38687</v>
      </c>
      <c r="H27" s="30" t="n">
        <f aca="false">VLOOKUP(G27,Volumes,4,G27)</f>
        <v>505963</v>
      </c>
      <c r="J27" s="18" t="n">
        <f aca="false">EDATE(J26,1)</f>
        <v>39417</v>
      </c>
      <c r="K27" s="30" t="n">
        <f aca="false">VLOOKUP(J27,Volumes,2,J27)</f>
        <v>327433</v>
      </c>
      <c r="M27" s="18"/>
      <c r="N27" s="30"/>
    </row>
    <row r="28" customFormat="false" ht="12.75" hidden="false" customHeight="false" outlineLevel="0" collapsed="false">
      <c r="A28" s="18" t="n">
        <f aca="false">EDATE(A27,1)</f>
        <v>37377</v>
      </c>
      <c r="B28" s="30" t="n">
        <f aca="false">VLOOKUP(A28,Volumes,4,A28)</f>
        <v>322820.737703081</v>
      </c>
      <c r="C28" s="24"/>
      <c r="D28" s="18" t="n">
        <f aca="false">EDATE(D27,1)</f>
        <v>37987</v>
      </c>
      <c r="E28" s="30" t="n">
        <f aca="false">VLOOKUP(D28,Volumes,4,D28)</f>
        <v>135523.493540395</v>
      </c>
      <c r="G28" s="18" t="n">
        <f aca="false">EDATE(G27,1)</f>
        <v>38718</v>
      </c>
      <c r="H28" s="30" t="n">
        <f aca="false">VLOOKUP(G28,Volumes,4,G28)</f>
        <v>496872</v>
      </c>
      <c r="J28" s="18" t="n">
        <f aca="false">EDATE(J27,1)</f>
        <v>39448</v>
      </c>
      <c r="K28" s="30" t="n">
        <f aca="false">VLOOKUP(J28,Volumes,2,J28)</f>
        <v>321549</v>
      </c>
      <c r="M28" s="18"/>
      <c r="N28" s="30"/>
    </row>
    <row r="29" customFormat="false" ht="12.75" hidden="false" customHeight="false" outlineLevel="0" collapsed="false">
      <c r="A29" s="18" t="n">
        <f aca="false">EDATE(A28,1)</f>
        <v>37408</v>
      </c>
      <c r="B29" s="30" t="n">
        <f aca="false">VLOOKUP(A29,Volumes,4,A29)</f>
        <v>286967.973038411</v>
      </c>
      <c r="C29" s="24"/>
      <c r="D29" s="18" t="n">
        <f aca="false">EDATE(D28,1)</f>
        <v>38018</v>
      </c>
      <c r="E29" s="30" t="n">
        <f aca="false">VLOOKUP(D29,Volumes,4,D29)</f>
        <v>121726.493540395</v>
      </c>
      <c r="G29" s="18" t="n">
        <f aca="false">EDATE(G28,1)</f>
        <v>38749</v>
      </c>
      <c r="H29" s="30" t="n">
        <f aca="false">VLOOKUP(G29,Volumes,4,G29)</f>
        <v>487943</v>
      </c>
      <c r="J29" s="18" t="n">
        <f aca="false">EDATE(J28,1)</f>
        <v>39479</v>
      </c>
      <c r="K29" s="30" t="n">
        <f aca="false">VLOOKUP(J29,Volumes,2,J29)</f>
        <v>315771</v>
      </c>
      <c r="M29" s="18"/>
      <c r="N29" s="30"/>
    </row>
    <row r="30" customFormat="false" ht="12.75" hidden="false" customHeight="false" outlineLevel="0" collapsed="false">
      <c r="A30" s="18" t="n">
        <f aca="false">EDATE(A29,1)</f>
        <v>37438</v>
      </c>
      <c r="B30" s="30" t="n">
        <f aca="false">VLOOKUP(A30,Volumes,4,A30)</f>
        <v>253737.973038411</v>
      </c>
      <c r="C30" s="24"/>
      <c r="D30" s="18" t="n">
        <f aca="false">EDATE(D29,1)</f>
        <v>38047</v>
      </c>
      <c r="E30" s="30" t="n">
        <f aca="false">VLOOKUP(D30,Volumes,4,D30)</f>
        <v>178838.673919544</v>
      </c>
      <c r="G30" s="18" t="n">
        <f aca="false">EDATE(G29,1)</f>
        <v>38777</v>
      </c>
      <c r="H30" s="30" t="n">
        <f aca="false">VLOOKUP(G30,Volumes,4,G30)</f>
        <v>479175</v>
      </c>
      <c r="J30" s="18" t="n">
        <f aca="false">EDATE(J29,1)</f>
        <v>39508</v>
      </c>
      <c r="K30" s="30" t="n">
        <f aca="false">VLOOKUP(J30,Volumes,2,J30)</f>
        <v>310097</v>
      </c>
      <c r="M30" s="18"/>
      <c r="N30" s="30"/>
    </row>
    <row r="31" customFormat="false" ht="12.75" hidden="false" customHeight="false" outlineLevel="0" collapsed="false">
      <c r="A31" s="18" t="n">
        <f aca="false">EDATE(A30,1)</f>
        <v>37469</v>
      </c>
      <c r="B31" s="30" t="n">
        <f aca="false">VLOOKUP(A31,Volumes,4,A31)</f>
        <v>220682.973038411</v>
      </c>
      <c r="C31" s="24"/>
      <c r="D31" s="18" t="n">
        <f aca="false">EDATE(D30,1)</f>
        <v>38078</v>
      </c>
      <c r="E31" s="30" t="n">
        <f aca="false">VLOOKUP(D31,Volumes,4,D31)</f>
        <v>165532.673919544</v>
      </c>
      <c r="G31" s="18" t="n">
        <f aca="false">EDATE(G30,1)</f>
        <v>38808</v>
      </c>
      <c r="H31" s="30" t="n">
        <f aca="false">VLOOKUP(G31,Volumes,4,G31)</f>
        <v>470565</v>
      </c>
      <c r="J31" s="18" t="n">
        <f aca="false">EDATE(J30,1)</f>
        <v>39539</v>
      </c>
      <c r="K31" s="30" t="n">
        <f aca="false">VLOOKUP(J31,Volumes,2,J31)</f>
        <v>304525</v>
      </c>
      <c r="M31" s="18"/>
      <c r="N31" s="30"/>
    </row>
    <row r="32" customFormat="false" ht="12.75" hidden="false" customHeight="false" outlineLevel="0" collapsed="false">
      <c r="A32" s="18" t="n">
        <f aca="false">EDATE(A31,1)</f>
        <v>37500</v>
      </c>
      <c r="B32" s="30" t="n">
        <f aca="false">VLOOKUP(A32,Volumes,4,A32)</f>
        <v>241351.469970049</v>
      </c>
      <c r="C32" s="24"/>
      <c r="D32" s="18" t="n">
        <f aca="false">EDATE(D31,1)</f>
        <v>38108</v>
      </c>
      <c r="E32" s="30" t="n">
        <f aca="false">VLOOKUP(D32,Volumes,4,D32)</f>
        <v>152466.673919544</v>
      </c>
      <c r="G32" s="18" t="n">
        <f aca="false">EDATE(G31,1)</f>
        <v>38838</v>
      </c>
      <c r="H32" s="30" t="n">
        <f aca="false">VLOOKUP(G32,Volumes,4,G32)</f>
        <v>462109</v>
      </c>
      <c r="J32" s="18" t="n">
        <f aca="false">EDATE(J31,1)</f>
        <v>39569</v>
      </c>
      <c r="K32" s="30" t="n">
        <f aca="false">VLOOKUP(J32,Volumes,2,J32)</f>
        <v>299053</v>
      </c>
      <c r="M32" s="18"/>
      <c r="N32" s="30"/>
    </row>
    <row r="33" customFormat="false" ht="12.75" hidden="false" customHeight="false" outlineLevel="0" collapsed="false">
      <c r="A33" s="18" t="n">
        <f aca="false">EDATE(A32,1)</f>
        <v>37530</v>
      </c>
      <c r="B33" s="30" t="n">
        <f aca="false">VLOOKUP(A33,Volumes,4,A33)</f>
        <v>208636.469970049</v>
      </c>
      <c r="C33" s="24"/>
      <c r="D33" s="18" t="n">
        <f aca="false">EDATE(D32,1)</f>
        <v>38139</v>
      </c>
      <c r="E33" s="30" t="n">
        <f aca="false">VLOOKUP(D33,Volumes,4,D33)</f>
        <v>137971.471448824</v>
      </c>
      <c r="G33" s="18" t="n">
        <f aca="false">EDATE(G32,1)</f>
        <v>38869</v>
      </c>
      <c r="H33" s="30" t="n">
        <f aca="false">VLOOKUP(G33,Volumes,4,G33)</f>
        <v>453806</v>
      </c>
      <c r="J33" s="18" t="n">
        <f aca="false">EDATE(J32,1)</f>
        <v>39600</v>
      </c>
      <c r="K33" s="30" t="n">
        <f aca="false">VLOOKUP(J33,Volumes,2,J33)</f>
        <v>293679</v>
      </c>
      <c r="M33" s="18"/>
      <c r="N33" s="30"/>
    </row>
    <row r="34" customFormat="false" ht="12.75" hidden="false" customHeight="false" outlineLevel="0" collapsed="false">
      <c r="A34" s="18" t="n">
        <f aca="false">EDATE(A33,1)</f>
        <v>37561</v>
      </c>
      <c r="B34" s="30" t="n">
        <f aca="false">VLOOKUP(A34,Volumes,4,A34)</f>
        <v>176087.469970049</v>
      </c>
      <c r="C34" s="24"/>
      <c r="D34" s="18" t="n">
        <f aca="false">EDATE(D33,1)</f>
        <v>38169</v>
      </c>
      <c r="E34" s="30" t="n">
        <f aca="false">VLOOKUP(D34,Volumes,4,D34)</f>
        <v>125370.471448824</v>
      </c>
      <c r="G34" s="18" t="n">
        <f aca="false">EDATE(G33,1)</f>
        <v>38899</v>
      </c>
      <c r="H34" s="30" t="n">
        <f aca="false">VLOOKUP(G34,Volumes,4,G34)</f>
        <v>445651</v>
      </c>
      <c r="J34" s="18" t="n">
        <f aca="false">EDATE(J33,1)</f>
        <v>39630</v>
      </c>
      <c r="K34" s="30" t="n">
        <f aca="false">VLOOKUP(J34,Volumes,2,J34)</f>
        <v>288402</v>
      </c>
      <c r="M34" s="18"/>
    </row>
    <row r="35" customFormat="false" ht="12.75" hidden="false" customHeight="false" outlineLevel="0" collapsed="false">
      <c r="A35" s="18" t="n">
        <f aca="false">EDATE(A34,1)</f>
        <v>37591</v>
      </c>
      <c r="B35" s="30" t="n">
        <f aca="false">VLOOKUP(A35,Volumes,4,A35)</f>
        <v>193881.623269187</v>
      </c>
      <c r="C35" s="24"/>
      <c r="D35" s="18" t="n">
        <f aca="false">EDATE(D34,1)</f>
        <v>38200</v>
      </c>
      <c r="E35" s="30" t="n">
        <f aca="false">VLOOKUP(D35,Volumes,4,D35)</f>
        <v>112996.471448824</v>
      </c>
      <c r="G35" s="18" t="n">
        <f aca="false">EDATE(G34,1)</f>
        <v>38930</v>
      </c>
      <c r="H35" s="30" t="n">
        <f aca="false">VLOOKUP(G35,Volumes,4,G35)</f>
        <v>437643</v>
      </c>
      <c r="J35" s="18" t="n">
        <f aca="false">EDATE(J34,1)</f>
        <v>39661</v>
      </c>
      <c r="K35" s="30" t="n">
        <f aca="false">VLOOKUP(J35,Volumes,2,J35)</f>
        <v>283219</v>
      </c>
      <c r="M35" s="18"/>
    </row>
    <row r="36" customFormat="false" ht="12.75" hidden="false" customHeight="false" outlineLevel="0" collapsed="false">
      <c r="A36" s="18" t="n">
        <f aca="false">EDATE(A35,1)</f>
        <v>37622</v>
      </c>
      <c r="B36" s="30" t="n">
        <f aca="false">VLOOKUP(A36,Volumes,4,A36)</f>
        <v>176417.623269187</v>
      </c>
      <c r="C36" s="24"/>
      <c r="D36" s="18" t="n">
        <f aca="false">EDATE(D35,1)</f>
        <v>38231</v>
      </c>
      <c r="E36" s="30" t="n">
        <f aca="false">VLOOKUP(D36,Volumes,4,D36)</f>
        <v>102508.673919544</v>
      </c>
      <c r="G36" s="18" t="n">
        <f aca="false">EDATE(G35,1)</f>
        <v>38961</v>
      </c>
      <c r="H36" s="30" t="n">
        <f aca="false">VLOOKUP(G36,Volumes,4,G36)</f>
        <v>429779</v>
      </c>
      <c r="J36" s="18" t="n">
        <f aca="false">EDATE(J35,1)</f>
        <v>39692</v>
      </c>
      <c r="K36" s="30" t="n">
        <f aca="false">VLOOKUP(J36,Volumes,2,J36)</f>
        <v>278130</v>
      </c>
      <c r="M36" s="18"/>
    </row>
    <row r="37" customFormat="false" ht="12.75" hidden="false" customHeight="false" outlineLevel="0" collapsed="false">
      <c r="A37" s="18" t="n">
        <f aca="false">EDATE(A36,1)</f>
        <v>37653</v>
      </c>
      <c r="B37" s="30" t="n">
        <f aca="false">VLOOKUP(A37,Volumes,4,A37)</f>
        <v>159267.623269187</v>
      </c>
      <c r="C37" s="24"/>
      <c r="D37" s="18" t="n">
        <f aca="false">EDATE(D36,1)</f>
        <v>38261</v>
      </c>
      <c r="E37" s="30" t="n">
        <f aca="false">VLOOKUP(D37,Volumes,4,D37)</f>
        <v>90575.673919544</v>
      </c>
      <c r="G37" s="18" t="n">
        <f aca="false">EDATE(G36,1)</f>
        <v>38991</v>
      </c>
      <c r="H37" s="30" t="n">
        <f aca="false">VLOOKUP(G37,Volumes,4,G37)</f>
        <v>422056</v>
      </c>
      <c r="J37" s="18" t="n">
        <f aca="false">EDATE(J36,1)</f>
        <v>39722</v>
      </c>
      <c r="K37" s="30" t="n">
        <f aca="false">VLOOKUP(J37,Volumes,2,J37)</f>
        <v>273132</v>
      </c>
      <c r="M37" s="18"/>
    </row>
    <row r="38" customFormat="false" ht="12.75" hidden="false" customHeight="false" outlineLevel="0" collapsed="false">
      <c r="A38" s="18"/>
      <c r="B38" s="30"/>
      <c r="C38" s="0"/>
      <c r="D38" s="18" t="n">
        <f aca="false">EDATE(D37,1)</f>
        <v>38292</v>
      </c>
      <c r="E38" s="30" t="n">
        <f aca="false">VLOOKUP(D38,Volumes,4,D38)</f>
        <v>78856.673919544</v>
      </c>
      <c r="G38" s="18" t="n">
        <f aca="false">EDATE(G37,1)</f>
        <v>39022</v>
      </c>
      <c r="H38" s="30" t="n">
        <f aca="false">VLOOKUP(G38,Volumes,4,G38)</f>
        <v>414472</v>
      </c>
      <c r="J38" s="18" t="n">
        <f aca="false">EDATE(J37,1)</f>
        <v>39753</v>
      </c>
      <c r="K38" s="30" t="n">
        <f aca="false">VLOOKUP(J38,Volumes,2,J38)</f>
        <v>268224</v>
      </c>
      <c r="M38" s="18"/>
    </row>
    <row r="39" customFormat="false" ht="12.75" hidden="false" customHeight="false" outlineLevel="0" collapsed="false">
      <c r="B39" s="21"/>
      <c r="D39" s="18" t="n">
        <f aca="false">EDATE(D38,1)</f>
        <v>38322</v>
      </c>
      <c r="E39" s="30" t="n">
        <f aca="false">VLOOKUP(D39,Volumes,4,D39)</f>
        <v>92105.8860608615</v>
      </c>
      <c r="G39" s="18" t="n">
        <f aca="false">EDATE(G38,1)</f>
        <v>39052</v>
      </c>
      <c r="H39" s="30" t="n">
        <f aca="false">VLOOKUP(G39,Volumes,4,G39)</f>
        <v>407024</v>
      </c>
      <c r="J39" s="18" t="n">
        <f aca="false">EDATE(J38,1)</f>
        <v>39783</v>
      </c>
      <c r="K39" s="30" t="n">
        <f aca="false">VLOOKUP(J39,Volumes,2,J39)</f>
        <v>263405</v>
      </c>
      <c r="M39" s="18"/>
    </row>
    <row r="40" customFormat="false" ht="12.75" hidden="false" customHeight="false" outlineLevel="0" collapsed="false">
      <c r="B40" s="21"/>
      <c r="D40" s="18" t="n">
        <f aca="false">EDATE(D39,1)</f>
        <v>38353</v>
      </c>
      <c r="E40" s="30" t="n">
        <f aca="false">VLOOKUP(D40,Volumes,4,D40)</f>
        <v>80803.8860608615</v>
      </c>
      <c r="G40" s="18" t="n">
        <f aca="false">EDATE(G39,1)</f>
        <v>39083</v>
      </c>
      <c r="H40" s="30" t="n">
        <f aca="false">VLOOKUP(G40,Volumes,4,G40)</f>
        <v>399711</v>
      </c>
      <c r="J40" s="18" t="n">
        <f aca="false">EDATE(J39,1)</f>
        <v>39814</v>
      </c>
      <c r="K40" s="30" t="n">
        <f aca="false">VLOOKUP(J40,Volumes,2,J40)</f>
        <v>258672</v>
      </c>
      <c r="M40" s="18"/>
    </row>
    <row r="41" customFormat="false" ht="12.75" hidden="false" customHeight="false" outlineLevel="0" collapsed="false">
      <c r="B41" s="21"/>
      <c r="D41" s="18" t="n">
        <f aca="false">EDATE(D40,1)</f>
        <v>38384</v>
      </c>
      <c r="E41" s="30" t="n">
        <f aca="false">VLOOKUP(D41,Volumes,4,D41)</f>
        <v>69705.8860608615</v>
      </c>
      <c r="G41" s="18" t="n">
        <f aca="false">EDATE(G40,1)</f>
        <v>39114</v>
      </c>
      <c r="H41" s="30" t="n">
        <f aca="false">VLOOKUP(G41,Volumes,4,G41)</f>
        <v>392528</v>
      </c>
      <c r="J41" s="18" t="n">
        <f aca="false">EDATE(J40,1)</f>
        <v>39845</v>
      </c>
      <c r="K41" s="30" t="n">
        <f aca="false">VLOOKUP(J41,Volumes,2,J41)</f>
        <v>254023</v>
      </c>
      <c r="M41" s="18"/>
    </row>
  </sheetData>
  <printOptions headings="false" gridLines="false" gridLinesSet="true" horizontalCentered="true" verticalCentered="false"/>
  <pageMargins left="0.5" right="0.5" top="0.75" bottom="0.75" header="0.375" footer="0.37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&amp;C&amp;"Arial,Bold"&amp;12&amp;U NOTIONAL QUOTE REQUEST</oddHeader>
    <oddFooter>&amp;L&amp;F&amp;R&amp;T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41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C23" activeCellId="0" sqref="A22:C2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14"/>
    <col collapsed="false" customWidth="true" hidden="false" outlineLevel="0" max="2" min="2" style="1" width="12.56"/>
    <col collapsed="false" customWidth="true" hidden="false" outlineLevel="0" max="3" min="3" style="1" width="12.99"/>
    <col collapsed="false" customWidth="true" hidden="false" outlineLevel="0" max="4" min="4" style="1" width="11.42"/>
    <col collapsed="false" customWidth="true" hidden="false" outlineLevel="0" max="5" min="5" style="1" width="21.7"/>
    <col collapsed="false" customWidth="true" hidden="false" outlineLevel="0" max="6" min="6" style="1" width="12.7"/>
    <col collapsed="false" customWidth="true" hidden="false" outlineLevel="0" max="7" min="7" style="1" width="10.28"/>
    <col collapsed="false" customWidth="true" hidden="false" outlineLevel="0" max="8" min="8" style="1" width="9.41"/>
    <col collapsed="false" customWidth="true" hidden="false" outlineLevel="0" max="9" min="9" style="1" width="12.7"/>
    <col collapsed="false" customWidth="true" hidden="false" outlineLevel="0" max="10" min="10" style="1" width="13.28"/>
    <col collapsed="false" customWidth="true" hidden="false" outlineLevel="0" max="11" min="11" style="1" width="11.85"/>
    <col collapsed="false" customWidth="true" hidden="false" outlineLevel="0" max="12" min="12" style="1" width="11.56"/>
    <col collapsed="false" customWidth="false" hidden="false" outlineLevel="0" max="257" min="13" style="1" width="9.14"/>
  </cols>
  <sheetData>
    <row r="1" customFormat="false" ht="12.75" hidden="false" customHeight="false" outlineLevel="0" collapsed="false">
      <c r="A1" s="2" t="s">
        <v>0</v>
      </c>
      <c r="C1" s="3" t="s">
        <v>1</v>
      </c>
      <c r="E1" s="4" t="s">
        <v>2</v>
      </c>
      <c r="G1" s="3" t="s">
        <v>3</v>
      </c>
    </row>
    <row r="2" customFormat="false" ht="12.75" hidden="false" customHeight="false" outlineLevel="0" collapsed="false">
      <c r="A2" s="1" t="str">
        <f aca="false">'NYMEX Quote - Incremental Vol'!A2</f>
        <v>John Arnold/ Dutch Quigley</v>
      </c>
      <c r="C2" s="5" t="s">
        <v>5</v>
      </c>
      <c r="E2" s="5" t="s">
        <v>24</v>
      </c>
      <c r="G2" s="5" t="s">
        <v>7</v>
      </c>
    </row>
    <row r="3" customFormat="false" ht="12.75" hidden="false" customHeight="false" outlineLevel="0" collapsed="false">
      <c r="A3" s="6"/>
      <c r="B3" s="0"/>
      <c r="C3" s="5"/>
      <c r="E3" s="5" t="s">
        <v>8</v>
      </c>
    </row>
    <row r="4" customFormat="false" ht="12.75" hidden="false" customHeight="false" outlineLevel="0" collapsed="false">
      <c r="C4" s="5"/>
      <c r="E4" s="5"/>
      <c r="G4" s="7"/>
      <c r="H4" s="7"/>
    </row>
    <row r="5" customFormat="false" ht="12.75" hidden="false" customHeight="false" outlineLevel="0" collapsed="false">
      <c r="A5" s="5"/>
      <c r="C5" s="5"/>
      <c r="H5" s="8"/>
    </row>
    <row r="6" customFormat="false" ht="12.75" hidden="false" customHeight="false" outlineLevel="0" collapsed="false">
      <c r="A6" s="5"/>
      <c r="C6" s="5"/>
      <c r="E6" s="5"/>
    </row>
    <row r="7" customFormat="false" ht="12.75" hidden="false" customHeight="false" outlineLevel="0" collapsed="false">
      <c r="A7" s="9"/>
      <c r="B7" s="5"/>
    </row>
    <row r="8" customFormat="false" ht="12.75" hidden="false" customHeight="false" outlineLevel="0" collapsed="false">
      <c r="A8" s="10" t="s">
        <v>9</v>
      </c>
      <c r="B8" s="10" t="s">
        <v>10</v>
      </c>
      <c r="D8" s="10" t="s">
        <v>11</v>
      </c>
      <c r="E8" s="9"/>
      <c r="F8" s="9"/>
      <c r="G8" s="9"/>
      <c r="H8" s="10"/>
      <c r="I8" s="11" t="s">
        <v>12</v>
      </c>
      <c r="L8" s="12" t="s">
        <v>13</v>
      </c>
    </row>
    <row r="9" customFormat="false" ht="12.75" hidden="false" customHeight="false" outlineLevel="0" collapsed="false">
      <c r="A9" s="13" t="s">
        <v>14</v>
      </c>
      <c r="B9" s="13" t="s">
        <v>14</v>
      </c>
      <c r="C9" s="13" t="s">
        <v>15</v>
      </c>
      <c r="D9" s="13" t="s">
        <v>16</v>
      </c>
      <c r="E9" s="2"/>
      <c r="F9" s="13" t="s">
        <v>17</v>
      </c>
      <c r="G9" s="14"/>
      <c r="H9" s="13"/>
      <c r="I9" s="15" t="s">
        <v>25</v>
      </c>
      <c r="L9" s="16" t="n">
        <f aca="false">SUM(B18:B36)+SUM(E18:E41)+SUM(H18:H41)+SUM(K18:K41)+SUM(N18:N21)</f>
        <v>33395444.1857743</v>
      </c>
    </row>
    <row r="10" customFormat="false" ht="13.5" hidden="false" customHeight="false" outlineLevel="0" collapsed="false">
      <c r="I10" s="17"/>
    </row>
    <row r="11" customFormat="false" ht="21.75" hidden="false" customHeight="true" outlineLevel="0" collapsed="false">
      <c r="A11" s="18" t="n">
        <v>37073</v>
      </c>
      <c r="B11" s="18" t="n">
        <f aca="false">[6]Summary!C16</f>
        <v>38322</v>
      </c>
      <c r="C11" s="19" t="str">
        <f aca="false">CONCATENATE(INT((EDATE(B11,1)-A11)/365)," Y - ",INT(((EDATE(B11,1)-A11)-INT((EDATE(B11,1)-A11)/365)*365)/28)," M")</f>
        <v>3 Y - 6 M</v>
      </c>
      <c r="D11" s="20" t="s">
        <v>19</v>
      </c>
      <c r="F11" s="21" t="s">
        <v>12</v>
      </c>
      <c r="H11" s="22"/>
      <c r="I11" s="32"/>
    </row>
    <row r="12" customFormat="false" ht="12.75" hidden="false" customHeight="false" outlineLevel="0" collapsed="false">
      <c r="D12" s="24"/>
      <c r="H12" s="25"/>
    </row>
    <row r="13" customFormat="false" ht="12.75" hidden="false" customHeight="false" outlineLevel="0" collapsed="false">
      <c r="D13" s="24"/>
      <c r="H13" s="25"/>
    </row>
    <row r="14" customFormat="false" ht="12.75" hidden="false" customHeight="false" outlineLevel="0" collapsed="false">
      <c r="D14" s="24"/>
      <c r="H14" s="25"/>
    </row>
    <row r="15" customFormat="false" ht="12.75" hidden="false" customHeight="false" outlineLevel="0" collapsed="false">
      <c r="H15" s="25"/>
    </row>
    <row r="16" customFormat="false" ht="12.75" hidden="false" customHeight="false" outlineLevel="0" collapsed="false">
      <c r="A16" s="26"/>
      <c r="B16" s="27" t="s">
        <v>20</v>
      </c>
      <c r="D16" s="26"/>
      <c r="E16" s="27" t="s">
        <v>20</v>
      </c>
      <c r="G16" s="33"/>
      <c r="H16" s="27"/>
      <c r="I16" s="22"/>
      <c r="J16" s="33"/>
      <c r="K16" s="27"/>
      <c r="L16" s="25"/>
      <c r="M16" s="33"/>
      <c r="N16" s="27"/>
    </row>
    <row r="17" customFormat="false" ht="13.5" hidden="false" customHeight="false" outlineLevel="0" collapsed="false">
      <c r="A17" s="28" t="s">
        <v>21</v>
      </c>
      <c r="B17" s="29" t="s">
        <v>22</v>
      </c>
      <c r="D17" s="28" t="s">
        <v>21</v>
      </c>
      <c r="E17" s="29" t="s">
        <v>22</v>
      </c>
      <c r="F17" s="21"/>
      <c r="G17" s="33"/>
      <c r="H17" s="27"/>
      <c r="I17" s="22"/>
      <c r="J17" s="33"/>
      <c r="K17" s="27"/>
      <c r="L17" s="25"/>
      <c r="M17" s="33"/>
      <c r="N17" s="27"/>
    </row>
    <row r="18" customFormat="false" ht="12.75" hidden="false" customHeight="false" outlineLevel="0" collapsed="false">
      <c r="A18" s="18" t="n">
        <f aca="false">A11</f>
        <v>37073</v>
      </c>
      <c r="B18" s="30" t="n">
        <f aca="false">VLOOKUP(A18,Volumes,3,A18)</f>
        <v>1170518.75026061</v>
      </c>
      <c r="C18" s="24"/>
      <c r="D18" s="18" t="n">
        <f aca="false">EDATE(A36,1)</f>
        <v>37653</v>
      </c>
      <c r="E18" s="30" t="n">
        <f aca="false">VLOOKUP(D18,Volumes,3,D18)</f>
        <v>778002.376730813</v>
      </c>
      <c r="G18" s="34"/>
      <c r="H18" s="35"/>
      <c r="I18" s="22"/>
      <c r="J18" s="34"/>
      <c r="K18" s="35"/>
      <c r="L18" s="34"/>
      <c r="M18" s="34"/>
      <c r="N18" s="35"/>
    </row>
    <row r="19" customFormat="false" ht="12.75" hidden="false" customHeight="false" outlineLevel="0" collapsed="false">
      <c r="A19" s="18" t="n">
        <f aca="false">EDATE(A18,1)</f>
        <v>37104</v>
      </c>
      <c r="B19" s="30" t="n">
        <f aca="false">VLOOKUP(A19,Volumes,3,A19)</f>
        <v>1170518.75026061</v>
      </c>
      <c r="C19" s="24"/>
      <c r="D19" s="18" t="n">
        <f aca="false">EDATE(D18,1)</f>
        <v>37681</v>
      </c>
      <c r="E19" s="30" t="n">
        <f aca="false">VLOOKUP(D19,Volumes,3,D19)</f>
        <v>743349.812483298</v>
      </c>
      <c r="G19" s="34"/>
      <c r="H19" s="35"/>
      <c r="I19" s="25"/>
      <c r="J19" s="34"/>
      <c r="K19" s="35"/>
      <c r="L19" s="34"/>
      <c r="M19" s="34"/>
      <c r="N19" s="35"/>
    </row>
    <row r="20" customFormat="false" ht="12.75" hidden="false" customHeight="false" outlineLevel="0" collapsed="false">
      <c r="A20" s="18" t="n">
        <f aca="false">EDATE(A19,1)</f>
        <v>37135</v>
      </c>
      <c r="B20" s="30" t="n">
        <f aca="false">VLOOKUP(A20,Volumes,3,A20)</f>
        <v>1088854.65140522</v>
      </c>
      <c r="C20" s="24"/>
      <c r="D20" s="18" t="n">
        <f aca="false">EDATE(D19,1)</f>
        <v>37712</v>
      </c>
      <c r="E20" s="30" t="n">
        <f aca="false">VLOOKUP(D20,Volumes,3,D20)</f>
        <v>743349.812483298</v>
      </c>
      <c r="G20" s="34"/>
      <c r="H20" s="35"/>
      <c r="I20" s="25"/>
      <c r="J20" s="34"/>
      <c r="K20" s="35"/>
      <c r="L20" s="25"/>
      <c r="M20" s="34"/>
      <c r="N20" s="35"/>
    </row>
    <row r="21" customFormat="false" ht="12.75" hidden="false" customHeight="false" outlineLevel="0" collapsed="false">
      <c r="A21" s="18" t="n">
        <f aca="false">EDATE(A20,1)</f>
        <v>37165</v>
      </c>
      <c r="B21" s="30" t="n">
        <f aca="false">VLOOKUP(A21,Volumes,3,A21)</f>
        <v>1088854.65140522</v>
      </c>
      <c r="C21" s="24"/>
      <c r="D21" s="18" t="n">
        <f aca="false">EDATE(D20,1)</f>
        <v>37742</v>
      </c>
      <c r="E21" s="30" t="n">
        <f aca="false">VLOOKUP(D21,Volumes,3,D21)</f>
        <v>743349.812483298</v>
      </c>
      <c r="G21" s="34"/>
      <c r="H21" s="35"/>
      <c r="I21" s="25"/>
      <c r="J21" s="34"/>
      <c r="K21" s="35"/>
      <c r="L21" s="25"/>
      <c r="M21" s="34"/>
      <c r="N21" s="35"/>
    </row>
    <row r="22" customFormat="false" ht="12.75" hidden="false" customHeight="false" outlineLevel="0" collapsed="false">
      <c r="A22" s="18" t="n">
        <f aca="false">EDATE(A21,1)</f>
        <v>37196</v>
      </c>
      <c r="B22" s="30" t="n">
        <f aca="false">VLOOKUP(A22,Volumes,3,A22)</f>
        <v>1088854.65140522</v>
      </c>
      <c r="C22" s="24"/>
      <c r="D22" s="18" t="n">
        <f aca="false">EDATE(D21,1)</f>
        <v>37773</v>
      </c>
      <c r="E22" s="30" t="n">
        <f aca="false">VLOOKUP(D22,Volumes,3,D22)</f>
        <v>715141.455088154</v>
      </c>
      <c r="G22" s="34"/>
      <c r="H22" s="35"/>
      <c r="I22" s="25"/>
      <c r="J22" s="34"/>
      <c r="K22" s="35"/>
      <c r="L22" s="25"/>
      <c r="M22" s="34"/>
      <c r="N22" s="35"/>
    </row>
    <row r="23" customFormat="false" ht="12.75" hidden="false" customHeight="false" outlineLevel="0" collapsed="false">
      <c r="A23" s="18" t="n">
        <f aca="false">EDATE(A22,1)</f>
        <v>37226</v>
      </c>
      <c r="B23" s="30" t="n">
        <f aca="false">VLOOKUP(A23,Volumes,3,A23)</f>
        <v>1036181.30764349</v>
      </c>
      <c r="C23" s="24"/>
      <c r="D23" s="18" t="n">
        <f aca="false">EDATE(D22,1)</f>
        <v>37803</v>
      </c>
      <c r="E23" s="30" t="n">
        <f aca="false">VLOOKUP(D23,Volumes,3,D23)</f>
        <v>715141.455088154</v>
      </c>
      <c r="G23" s="34"/>
      <c r="H23" s="35"/>
      <c r="I23" s="25"/>
      <c r="J23" s="34"/>
      <c r="K23" s="35"/>
      <c r="L23" s="25"/>
      <c r="M23" s="34"/>
      <c r="N23" s="35"/>
    </row>
    <row r="24" customFormat="false" ht="12.75" hidden="false" customHeight="false" outlineLevel="0" collapsed="false">
      <c r="A24" s="18" t="n">
        <f aca="false">EDATE(A23,1)</f>
        <v>37257</v>
      </c>
      <c r="B24" s="30" t="n">
        <f aca="false">VLOOKUP(A24,Volumes,3,A24)</f>
        <v>1036181.30764349</v>
      </c>
      <c r="C24" s="24"/>
      <c r="D24" s="18" t="n">
        <f aca="false">EDATE(D23,1)</f>
        <v>37834</v>
      </c>
      <c r="E24" s="30" t="n">
        <f aca="false">VLOOKUP(D24,Volumes,3,D24)</f>
        <v>715141.455088154</v>
      </c>
      <c r="G24" s="34"/>
      <c r="H24" s="35"/>
      <c r="I24" s="25"/>
      <c r="J24" s="34"/>
      <c r="K24" s="35"/>
      <c r="L24" s="25"/>
      <c r="M24" s="34"/>
      <c r="N24" s="35"/>
    </row>
    <row r="25" customFormat="false" ht="12.75" hidden="false" customHeight="false" outlineLevel="0" collapsed="false">
      <c r="A25" s="18" t="n">
        <f aca="false">EDATE(A24,1)</f>
        <v>37288</v>
      </c>
      <c r="B25" s="30" t="n">
        <f aca="false">VLOOKUP(A25,Volumes,3,A25)</f>
        <v>1036181.30764349</v>
      </c>
      <c r="C25" s="24"/>
      <c r="D25" s="18" t="n">
        <f aca="false">EDATE(D24,1)</f>
        <v>37865</v>
      </c>
      <c r="E25" s="30" t="n">
        <f aca="false">VLOOKUP(D25,Volumes,3,D25)</f>
        <v>666432.375980483</v>
      </c>
      <c r="G25" s="34"/>
      <c r="H25" s="35"/>
      <c r="I25" s="25"/>
      <c r="J25" s="34"/>
      <c r="K25" s="35"/>
      <c r="L25" s="25"/>
      <c r="M25" s="34"/>
      <c r="N25" s="35"/>
    </row>
    <row r="26" customFormat="false" ht="12.75" hidden="false" customHeight="false" outlineLevel="0" collapsed="false">
      <c r="A26" s="18" t="n">
        <f aca="false">EDATE(A25,1)</f>
        <v>37316</v>
      </c>
      <c r="B26" s="30" t="n">
        <f aca="false">VLOOKUP(A26,Volumes,3,A26)</f>
        <v>936948.262296919</v>
      </c>
      <c r="C26" s="24"/>
      <c r="D26" s="18" t="n">
        <f aca="false">EDATE(D25,1)</f>
        <v>37895</v>
      </c>
      <c r="E26" s="30" t="n">
        <f aca="false">VLOOKUP(D26,Volumes,3,D26)</f>
        <v>666432.375980483</v>
      </c>
      <c r="G26" s="34"/>
      <c r="H26" s="35"/>
      <c r="I26" s="25"/>
      <c r="J26" s="34"/>
      <c r="K26" s="35"/>
      <c r="L26" s="25"/>
      <c r="M26" s="34"/>
      <c r="N26" s="35"/>
    </row>
    <row r="27" customFormat="false" ht="12.75" hidden="false" customHeight="false" outlineLevel="0" collapsed="false">
      <c r="A27" s="18" t="n">
        <f aca="false">EDATE(A26,1)</f>
        <v>37347</v>
      </c>
      <c r="B27" s="30" t="n">
        <f aca="false">VLOOKUP(A27,Volumes,3,A27)</f>
        <v>936948.262296919</v>
      </c>
      <c r="C27" s="24"/>
      <c r="D27" s="18" t="n">
        <f aca="false">EDATE(D26,1)</f>
        <v>37926</v>
      </c>
      <c r="E27" s="30" t="n">
        <f aca="false">VLOOKUP(D27,Volumes,3,D27)</f>
        <v>666432.375980483</v>
      </c>
      <c r="G27" s="34"/>
      <c r="H27" s="35"/>
      <c r="I27" s="25"/>
      <c r="J27" s="34"/>
      <c r="K27" s="35"/>
      <c r="L27" s="25"/>
      <c r="M27" s="34"/>
      <c r="N27" s="35"/>
    </row>
    <row r="28" customFormat="false" ht="12.75" hidden="false" customHeight="false" outlineLevel="0" collapsed="false">
      <c r="A28" s="18" t="n">
        <f aca="false">EDATE(A27,1)</f>
        <v>37377</v>
      </c>
      <c r="B28" s="30" t="n">
        <f aca="false">VLOOKUP(A28,Volumes,3,A28)</f>
        <v>936948.262296919</v>
      </c>
      <c r="C28" s="24"/>
      <c r="D28" s="18" t="n">
        <f aca="false">EDATE(D27,1)</f>
        <v>37956</v>
      </c>
      <c r="E28" s="30" t="n">
        <f aca="false">VLOOKUP(D28,Volumes,3,D28)</f>
        <v>632264.506459605</v>
      </c>
      <c r="G28" s="34"/>
      <c r="H28" s="35"/>
      <c r="I28" s="25"/>
      <c r="J28" s="34"/>
      <c r="K28" s="35"/>
      <c r="L28" s="25"/>
      <c r="M28" s="34"/>
      <c r="N28" s="35"/>
    </row>
    <row r="29" customFormat="false" ht="12.75" hidden="false" customHeight="false" outlineLevel="0" collapsed="false">
      <c r="A29" s="18" t="n">
        <f aca="false">EDATE(A28,1)</f>
        <v>37408</v>
      </c>
      <c r="B29" s="30" t="n">
        <f aca="false">VLOOKUP(A29,Volumes,3,A29)</f>
        <v>881736.026961589</v>
      </c>
      <c r="C29" s="24"/>
      <c r="D29" s="18" t="n">
        <f aca="false">EDATE(D28,1)</f>
        <v>37987</v>
      </c>
      <c r="E29" s="30" t="n">
        <f aca="false">VLOOKUP(D29,Volumes,3,D29)</f>
        <v>632264.506459605</v>
      </c>
      <c r="G29" s="34"/>
      <c r="H29" s="35"/>
      <c r="I29" s="25"/>
      <c r="J29" s="34"/>
      <c r="K29" s="35"/>
      <c r="L29" s="25"/>
      <c r="M29" s="34"/>
      <c r="N29" s="35"/>
    </row>
    <row r="30" customFormat="false" ht="12.75" hidden="false" customHeight="false" outlineLevel="0" collapsed="false">
      <c r="A30" s="18" t="n">
        <f aca="false">EDATE(A29,1)</f>
        <v>37438</v>
      </c>
      <c r="B30" s="30" t="n">
        <f aca="false">VLOOKUP(A30,Volumes,3,A30)</f>
        <v>881736.026961589</v>
      </c>
      <c r="C30" s="24"/>
      <c r="D30" s="18" t="n">
        <f aca="false">EDATE(D29,1)</f>
        <v>38018</v>
      </c>
      <c r="E30" s="30" t="n">
        <f aca="false">VLOOKUP(D30,Volumes,3,D30)</f>
        <v>632264.506459605</v>
      </c>
      <c r="G30" s="34"/>
      <c r="H30" s="35"/>
      <c r="I30" s="25"/>
      <c r="J30" s="34"/>
      <c r="K30" s="35"/>
      <c r="L30" s="25"/>
      <c r="M30" s="34"/>
      <c r="N30" s="35"/>
    </row>
    <row r="31" customFormat="false" ht="12.75" hidden="false" customHeight="false" outlineLevel="0" collapsed="false">
      <c r="A31" s="18" t="n">
        <f aca="false">EDATE(A30,1)</f>
        <v>37469</v>
      </c>
      <c r="B31" s="30" t="n">
        <f aca="false">VLOOKUP(A31,Volumes,3,A31)</f>
        <v>881736.026961589</v>
      </c>
      <c r="C31" s="24"/>
      <c r="D31" s="18" t="n">
        <f aca="false">EDATE(D30,1)</f>
        <v>38047</v>
      </c>
      <c r="E31" s="30" t="n">
        <f aca="false">VLOOKUP(D31,Volumes,3,D31)</f>
        <v>561604.326080456</v>
      </c>
      <c r="G31" s="34"/>
      <c r="H31" s="35"/>
      <c r="I31" s="25"/>
      <c r="J31" s="34"/>
      <c r="K31" s="35"/>
      <c r="L31" s="25"/>
      <c r="M31" s="34"/>
      <c r="N31" s="35"/>
    </row>
    <row r="32" customFormat="false" ht="12.75" hidden="false" customHeight="false" outlineLevel="0" collapsed="false">
      <c r="A32" s="18" t="n">
        <f aca="false">EDATE(A31,1)</f>
        <v>37500</v>
      </c>
      <c r="B32" s="30" t="n">
        <f aca="false">VLOOKUP(A32,Volumes,3,A32)</f>
        <v>828183.530029951</v>
      </c>
      <c r="C32" s="24"/>
      <c r="D32" s="18" t="n">
        <f aca="false">EDATE(D31,1)</f>
        <v>38078</v>
      </c>
      <c r="E32" s="30" t="n">
        <f aca="false">VLOOKUP(D32,Volumes,3,D32)</f>
        <v>561604.326080456</v>
      </c>
      <c r="G32" s="34"/>
      <c r="H32" s="35"/>
      <c r="I32" s="25"/>
      <c r="J32" s="34"/>
      <c r="K32" s="35"/>
      <c r="L32" s="25"/>
      <c r="M32" s="34"/>
      <c r="N32" s="35"/>
    </row>
    <row r="33" customFormat="false" ht="12.75" hidden="false" customHeight="false" outlineLevel="0" collapsed="false">
      <c r="A33" s="18" t="n">
        <f aca="false">EDATE(A32,1)</f>
        <v>37530</v>
      </c>
      <c r="B33" s="30" t="n">
        <f aca="false">VLOOKUP(A33,Volumes,3,A33)</f>
        <v>828183.530029951</v>
      </c>
      <c r="C33" s="24"/>
      <c r="D33" s="18" t="n">
        <f aca="false">EDATE(D32,1)</f>
        <v>38108</v>
      </c>
      <c r="E33" s="30" t="n">
        <f aca="false">VLOOKUP(D33,Volumes,3,D33)</f>
        <v>561604.326080456</v>
      </c>
      <c r="G33" s="34"/>
      <c r="H33" s="35"/>
      <c r="I33" s="25"/>
      <c r="J33" s="34"/>
      <c r="K33" s="35"/>
      <c r="L33" s="25"/>
      <c r="M33" s="34"/>
      <c r="N33" s="35"/>
    </row>
    <row r="34" customFormat="false" ht="12.75" hidden="false" customHeight="false" outlineLevel="0" collapsed="false">
      <c r="A34" s="18" t="n">
        <f aca="false">EDATE(A33,1)</f>
        <v>37561</v>
      </c>
      <c r="B34" s="30" t="n">
        <f aca="false">VLOOKUP(A34,Volumes,3,A34)</f>
        <v>828183.530029951</v>
      </c>
      <c r="C34" s="24"/>
      <c r="D34" s="18" t="n">
        <f aca="false">EDATE(D33,1)</f>
        <v>38139</v>
      </c>
      <c r="E34" s="30" t="n">
        <f aca="false">VLOOKUP(D34,Volumes,3,D34)</f>
        <v>563268.528551176</v>
      </c>
      <c r="G34" s="34"/>
      <c r="H34" s="35"/>
      <c r="I34" s="25"/>
      <c r="J34" s="34"/>
      <c r="K34" s="35"/>
      <c r="L34" s="25"/>
      <c r="M34" s="34"/>
      <c r="N34" s="25"/>
    </row>
    <row r="35" customFormat="false" ht="12.75" hidden="false" customHeight="false" outlineLevel="0" collapsed="false">
      <c r="A35" s="18" t="n">
        <f aca="false">EDATE(A34,1)</f>
        <v>37591</v>
      </c>
      <c r="B35" s="30" t="n">
        <f aca="false">VLOOKUP(A35,Volumes,3,A35)</f>
        <v>778002.376730813</v>
      </c>
      <c r="C35" s="24"/>
      <c r="D35" s="18" t="n">
        <f aca="false">EDATE(D34,1)</f>
        <v>38169</v>
      </c>
      <c r="E35" s="30" t="n">
        <f aca="false">VLOOKUP(D35,Volumes,3,D35)</f>
        <v>563268.528551176</v>
      </c>
      <c r="G35" s="34"/>
      <c r="H35" s="35"/>
      <c r="I35" s="25"/>
      <c r="J35" s="34"/>
      <c r="K35" s="35"/>
      <c r="L35" s="25"/>
      <c r="M35" s="34"/>
      <c r="N35" s="25"/>
    </row>
    <row r="36" customFormat="false" ht="12.75" hidden="false" customHeight="false" outlineLevel="0" collapsed="false">
      <c r="A36" s="18" t="n">
        <f aca="false">EDATE(A35,1)</f>
        <v>37622</v>
      </c>
      <c r="B36" s="30" t="n">
        <f aca="false">VLOOKUP(A36,Volumes,3,A36)</f>
        <v>778002.376730813</v>
      </c>
      <c r="C36" s="24"/>
      <c r="D36" s="18" t="n">
        <f aca="false">EDATE(D35,1)</f>
        <v>38200</v>
      </c>
      <c r="E36" s="30" t="n">
        <f aca="false">VLOOKUP(D36,Volumes,3,D36)</f>
        <v>563268.528551176</v>
      </c>
      <c r="G36" s="34"/>
      <c r="H36" s="35"/>
      <c r="I36" s="25"/>
      <c r="J36" s="34"/>
      <c r="K36" s="35"/>
      <c r="L36" s="25"/>
      <c r="M36" s="34"/>
      <c r="N36" s="25"/>
    </row>
    <row r="37" customFormat="false" ht="12.75" hidden="false" customHeight="false" outlineLevel="0" collapsed="false">
      <c r="C37" s="24"/>
      <c r="D37" s="18" t="n">
        <f aca="false">EDATE(D36,1)</f>
        <v>38231</v>
      </c>
      <c r="E37" s="30" t="n">
        <f aca="false">VLOOKUP(D37,Volumes,3,D37)</f>
        <v>561604.326080456</v>
      </c>
      <c r="G37" s="34"/>
      <c r="H37" s="35"/>
      <c r="I37" s="25"/>
      <c r="J37" s="34"/>
      <c r="K37" s="35"/>
      <c r="L37" s="25"/>
      <c r="M37" s="34"/>
      <c r="N37" s="25"/>
    </row>
    <row r="38" customFormat="false" ht="12.75" hidden="false" customHeight="false" outlineLevel="0" collapsed="false">
      <c r="A38" s="18"/>
      <c r="B38" s="30"/>
      <c r="C38" s="0"/>
      <c r="D38" s="18" t="n">
        <f aca="false">EDATE(D37,1)</f>
        <v>38261</v>
      </c>
      <c r="E38" s="30" t="n">
        <f aca="false">VLOOKUP(D38,Volumes,3,D38)</f>
        <v>561604.326080456</v>
      </c>
      <c r="G38" s="34"/>
      <c r="H38" s="35"/>
      <c r="I38" s="25"/>
      <c r="J38" s="34"/>
      <c r="K38" s="35"/>
      <c r="L38" s="25"/>
      <c r="M38" s="34"/>
      <c r="N38" s="25"/>
    </row>
    <row r="39" customFormat="false" ht="12.75" hidden="false" customHeight="false" outlineLevel="0" collapsed="false">
      <c r="B39" s="21"/>
      <c r="D39" s="18" t="n">
        <f aca="false">EDATE(D38,1)</f>
        <v>38292</v>
      </c>
      <c r="E39" s="30" t="n">
        <f aca="false">VLOOKUP(D39,Volumes,3,D39)</f>
        <v>561604.326080456</v>
      </c>
      <c r="G39" s="34"/>
      <c r="H39" s="35"/>
      <c r="I39" s="25"/>
      <c r="J39" s="34"/>
      <c r="K39" s="35"/>
      <c r="L39" s="25"/>
      <c r="M39" s="34"/>
      <c r="N39" s="25"/>
    </row>
    <row r="40" customFormat="false" ht="12.75" hidden="false" customHeight="false" outlineLevel="0" collapsed="false">
      <c r="B40" s="21"/>
      <c r="D40" s="18" t="n">
        <f aca="false">EDATE(D39,1)</f>
        <v>38322</v>
      </c>
      <c r="E40" s="30" t="n">
        <f aca="false">VLOOKUP(D40,Volumes,3,D40)</f>
        <v>536846.113939139</v>
      </c>
      <c r="G40" s="34"/>
      <c r="H40" s="35"/>
      <c r="I40" s="25"/>
      <c r="J40" s="34"/>
      <c r="K40" s="35"/>
      <c r="L40" s="25"/>
      <c r="M40" s="34"/>
      <c r="N40" s="25"/>
    </row>
    <row r="41" customFormat="false" ht="12.75" hidden="false" customHeight="false" outlineLevel="0" collapsed="false">
      <c r="B41" s="21"/>
      <c r="D41" s="18" t="n">
        <f aca="false">EDATE(D40,1)</f>
        <v>38353</v>
      </c>
      <c r="E41" s="30" t="n">
        <f aca="false">VLOOKUP(D41,Volumes,3,D41)</f>
        <v>536846.113939139</v>
      </c>
      <c r="G41" s="34"/>
      <c r="H41" s="35"/>
      <c r="I41" s="25"/>
      <c r="J41" s="34"/>
      <c r="K41" s="35"/>
      <c r="L41" s="25"/>
      <c r="M41" s="34"/>
      <c r="N41" s="25"/>
    </row>
  </sheetData>
  <printOptions headings="false" gridLines="false" gridLinesSet="true" horizontalCentered="true" verticalCentered="false"/>
  <pageMargins left="0.5" right="0.5" top="0.75" bottom="0.75" header="0.375" footer="0.37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&amp;C&amp;"Arial,Bold"&amp;12&amp;U NOTIONAL QUOTE REQUEST</oddHeader>
    <oddFooter>&amp;L&amp;F&amp;R&amp;T 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6" activeCellId="0" sqref="G26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2001-05-24T17:39:44Z</dcterms:created>
  <dc:creator>vweldon</dc:creator>
  <dc:description/>
  <dc:language>en-US</dc:language>
  <cp:lastModifiedBy>vweldon</cp:lastModifiedBy>
  <cp:lastPrinted>2001-05-24T18:28:04Z</cp:lastPrinted>
  <dcterms:modified xsi:type="dcterms:W3CDTF">2001-05-30T19:34:13Z</dcterms:modified>
  <cp:revision>0</cp:revision>
  <dc:subject/>
  <dc:title/>
</cp:coreProperties>
</file>