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 Logic" sheetId="1" state="visible" r:id="rId3"/>
    <sheet name="Headcount" sheetId="2" state="visible" r:id="rId4"/>
    <sheet name="Direct Expense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'Comm Logic'!$C$4:$P$66</definedName>
    <definedName function="false" hidden="false" localSheetId="2" name="_xlnm.Print_Area" vbProcedure="false">'Direct Expense'!$A$1:$P$65</definedName>
    <definedName function="false" hidden="false" localSheetId="1" name="_xlnm.Print_Area" vbProcedure="false">Headcount!$A$1:$P$44</definedName>
    <definedName function="false" hidden="false" name="coa" vbProcedure="false">#REF!</definedName>
    <definedName function="false" hidden="false" name="SAPFuncF4Help" vbProcedure="false">(#NAME?)</definedName>
    <definedName function="false" hidden="false" localSheetId="1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<sst xmlns="http://schemas.openxmlformats.org/spreadsheetml/2006/main" count="277" uniqueCount="232">
  <si>
    <t xml:space="preserve">ena</t>
  </si>
  <si>
    <t xml:space="preserve">As of </t>
  </si>
  <si>
    <t xml:space="preserve">Enron Net Works</t>
  </si>
  <si>
    <t xml:space="preserve">Commodity Logic</t>
  </si>
  <si>
    <t xml:space="preserve">January 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</si>
  <si>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</si>
  <si>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</si>
  <si>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</si>
  <si>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</si>
  <si>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</si>
  <si>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</si>
  <si>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</si>
  <si>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</si>
  <si>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</si>
  <si>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</si>
  <si>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</si>
  <si>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Estimate</t>
  </si>
  <si>
    <t xml:space="preserve">Total</t>
  </si>
  <si>
    <t xml:space="preserve">FAIR_VALUE</t>
  </si>
  <si>
    <t xml:space="preserve">Fair Value-Equity Earnings</t>
  </si>
  <si>
    <t xml:space="preserve">OP_REVENUE</t>
  </si>
  <si>
    <t xml:space="preserve">Operating Revenue</t>
  </si>
  <si>
    <t xml:space="preserve">FEES</t>
  </si>
  <si>
    <t xml:space="preserve">Transaction Fees</t>
  </si>
  <si>
    <t xml:space="preserve">ACCRUAL</t>
  </si>
  <si>
    <t xml:space="preserve">Accrual-Equity Earnings</t>
  </si>
  <si>
    <t xml:space="preserve">     Total Margin</t>
  </si>
  <si>
    <t xml:space="preserve">CAP_CHRG</t>
  </si>
  <si>
    <t xml:space="preserve">Capital Charge</t>
  </si>
  <si>
    <t xml:space="preserve">Margin Net of Capital Charge</t>
  </si>
  <si>
    <t xml:space="preserve">TOT_COMP</t>
  </si>
  <si>
    <t xml:space="preserve">Compensation</t>
  </si>
  <si>
    <t xml:space="preserve">TOT_BFTS_PAY_TAX</t>
  </si>
  <si>
    <t xml:space="preserve">Benefits &amp; Payroll Taxes</t>
  </si>
  <si>
    <t xml:space="preserve">TOT_EMP_EXP</t>
  </si>
  <si>
    <t xml:space="preserve">Employee Expense</t>
  </si>
  <si>
    <t xml:space="preserve">TOT_RECRUITING</t>
  </si>
  <si>
    <t xml:space="preserve">Recruiting</t>
  </si>
  <si>
    <t xml:space="preserve">TOT_OSIDE_SERV</t>
  </si>
  <si>
    <t xml:space="preserve">Outside Services</t>
  </si>
  <si>
    <t xml:space="preserve">TOT_SUPP_EXP</t>
  </si>
  <si>
    <t xml:space="preserve">Supplies Expense</t>
  </si>
  <si>
    <t xml:space="preserve">TOT_MKT</t>
  </si>
  <si>
    <t xml:space="preserve">Marketing</t>
  </si>
  <si>
    <t xml:space="preserve">TOT_CHAR_CONT</t>
  </si>
  <si>
    <t xml:space="preserve">Charitable Contributions</t>
  </si>
  <si>
    <t xml:space="preserve">TOT_RENT</t>
  </si>
  <si>
    <t xml:space="preserve">Rentals</t>
  </si>
  <si>
    <t xml:space="preserve">TOT_TECH</t>
  </si>
  <si>
    <t xml:space="preserve">Technology</t>
  </si>
  <si>
    <t xml:space="preserve">TOT_TRANS</t>
  </si>
  <si>
    <t xml:space="preserve">Transportation</t>
  </si>
  <si>
    <t xml:space="preserve">CORP_IT</t>
  </si>
  <si>
    <t xml:space="preserve">Corporate IT</t>
  </si>
  <si>
    <t xml:space="preserve">CORP_RENT</t>
  </si>
  <si>
    <t xml:space="preserve">Corporate Rent</t>
  </si>
  <si>
    <t xml:space="preserve">Associates &amp; Analysts</t>
  </si>
  <si>
    <t xml:space="preserve">TOT_OTH_EXP</t>
  </si>
  <si>
    <t xml:space="preserve">Other</t>
  </si>
  <si>
    <t xml:space="preserve">TOT_DEP_AMOR</t>
  </si>
  <si>
    <t xml:space="preserve">Depreciation and Amortization</t>
  </si>
  <si>
    <t xml:space="preserve">     Total Direct Expenses</t>
  </si>
  <si>
    <t xml:space="preserve">Commercial Support</t>
  </si>
  <si>
    <t xml:space="preserve">Accounting</t>
  </si>
  <si>
    <t xml:space="preserve">Tax (from ENA)</t>
  </si>
  <si>
    <t xml:space="preserve">HR</t>
  </si>
  <si>
    <t xml:space="preserve">Legal (from ENA)</t>
  </si>
  <si>
    <t xml:space="preserve">Energy Operations (from ENA)</t>
  </si>
  <si>
    <t xml:space="preserve">IT - e-Commerce</t>
  </si>
  <si>
    <t xml:space="preserve">   Total Commercial Support</t>
  </si>
  <si>
    <t xml:space="preserve">Corporate Allocations</t>
  </si>
  <si>
    <t xml:space="preserve">TOT_LEGAL</t>
  </si>
  <si>
    <t xml:space="preserve">Corporate Legal</t>
  </si>
  <si>
    <t xml:space="preserve">TOT_ENER_OPS</t>
  </si>
  <si>
    <t xml:space="preserve">Corporate Accounting</t>
  </si>
  <si>
    <t xml:space="preserve">enonline_dc</t>
  </si>
  <si>
    <t xml:space="preserve">RAC</t>
  </si>
  <si>
    <t xml:space="preserve">RAC_DC</t>
  </si>
  <si>
    <t xml:space="preserve">Global Finance</t>
  </si>
  <si>
    <t xml:space="preserve">TOT_ECM</t>
  </si>
  <si>
    <t xml:space="preserve">Investor Relations</t>
  </si>
  <si>
    <t xml:space="preserve">Corporate Development</t>
  </si>
  <si>
    <t xml:space="preserve">Government Affairs</t>
  </si>
  <si>
    <t xml:space="preserve">Public Affairs</t>
  </si>
  <si>
    <t xml:space="preserve">Corporate Human Resources</t>
  </si>
  <si>
    <t xml:space="preserve">Benefit Plans</t>
  </si>
  <si>
    <t xml:space="preserve">Insurance</t>
  </si>
  <si>
    <t xml:space="preserve">   Total Corporate Allocations</t>
  </si>
  <si>
    <t xml:space="preserve">Expense Subtotal</t>
  </si>
  <si>
    <t xml:space="preserve">Charge to Other BU's</t>
  </si>
  <si>
    <t xml:space="preserve">EBIT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</si>
  <si>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</t>
    </r>
    <r>
      <rPr>
        <b val="true"/>
        <sz val="18"/>
        <color rgb="FF000000"/>
        <rFont val="Arial"/>
        <family val="2"/>
      </rPr>
      <t xml:space="preserve"> ET WORKS</t>
    </r>
  </si>
  <si>
    <r>
      <rPr>
        <b val="true"/>
        <sz val="22"/>
        <color rgb="FF000000"/>
        <rFont val="Arial"/>
        <family val="2"/>
      </rPr>
      <t xml:space="preserve">2 0 0 1   P</t>
    </r>
    <r>
      <rPr>
        <b val="true"/>
        <sz val="18"/>
        <color rgb="FF000000"/>
        <rFont val="Arial"/>
        <family val="2"/>
      </rPr>
      <t xml:space="preserve"> L A N</t>
    </r>
  </si>
  <si>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E A D C O U N T</t>
    </r>
  </si>
  <si>
    <t xml:space="preserve">SAP PROFIT CENTER:</t>
  </si>
  <si>
    <t xml:space="preserve">10733</t>
  </si>
  <si>
    <t xml:space="preserve">PROFIT CENTER OWNER:</t>
  </si>
  <si>
    <t xml:space="preserve">Tom Gros</t>
  </si>
  <si>
    <t xml:space="preserve">SAP COST CENTER/PROJECT:</t>
  </si>
  <si>
    <t xml:space="preserve">102838</t>
  </si>
  <si>
    <t xml:space="preserve">DUE DATE:</t>
  </si>
  <si>
    <t xml:space="preserve">COST CENTER/PROJECT OWNER:</t>
  </si>
  <si>
    <t xml:space="preserve">E-mail to Elise Clark(3-4389)</t>
  </si>
  <si>
    <t xml:space="preserve">      or Amy Spoede (3-7805)</t>
  </si>
  <si>
    <t xml:space="preserve">Headcount</t>
  </si>
  <si>
    <t xml:space="preserve">STAFFING SUMMARY</t>
  </si>
  <si>
    <t xml:space="preserve">@ Yearend</t>
  </si>
  <si>
    <t xml:space="preserve">Executive</t>
  </si>
  <si>
    <t xml:space="preserve">VP</t>
  </si>
  <si>
    <t xml:space="preserve">Director</t>
  </si>
  <si>
    <t xml:space="preserve">Manager</t>
  </si>
  <si>
    <t xml:space="preserve">Sr. Specialist</t>
  </si>
  <si>
    <t xml:space="preserve">Specialist</t>
  </si>
  <si>
    <t xml:space="preserve">Staff</t>
  </si>
  <si>
    <t xml:space="preserve">Clerk</t>
  </si>
  <si>
    <t xml:space="preserve">Associate</t>
  </si>
  <si>
    <t xml:space="preserve">Analyst</t>
  </si>
  <si>
    <t xml:space="preserve">Technician</t>
  </si>
  <si>
    <t xml:space="preserve">Technician II</t>
  </si>
  <si>
    <t xml:space="preserve">Technician III</t>
  </si>
  <si>
    <t xml:space="preserve">Technical Support</t>
  </si>
  <si>
    <t xml:space="preserve">Administrative Assistant</t>
  </si>
  <si>
    <t xml:space="preserve">Subtotal Headcount</t>
  </si>
  <si>
    <t xml:space="preserve">Contractors $25-$50</t>
  </si>
  <si>
    <t xml:space="preserve">Contractors $51-$75</t>
  </si>
  <si>
    <t xml:space="preserve">Contractors $76-$100</t>
  </si>
  <si>
    <t xml:space="preserve">Contractors $101-$125</t>
  </si>
  <si>
    <t xml:space="preserve">Contractors $125-$150</t>
  </si>
  <si>
    <t xml:space="preserve">Contractors $150-$175</t>
  </si>
  <si>
    <t xml:space="preserve">Contractors $176-$200</t>
  </si>
  <si>
    <t xml:space="preserve">Contractors $201-$225</t>
  </si>
  <si>
    <t xml:space="preserve">Contractors $226-$250</t>
  </si>
  <si>
    <t xml:space="preserve">Contractors $251-$275</t>
  </si>
  <si>
    <t xml:space="preserve">Contractors $276-$300</t>
  </si>
  <si>
    <t xml:space="preserve">Contractors $301-$325</t>
  </si>
  <si>
    <t xml:space="preserve">Contractors $326-$350</t>
  </si>
  <si>
    <t xml:space="preserve">Contractors $351-$375</t>
  </si>
  <si>
    <t xml:space="preserve">Contractors $376-$400</t>
  </si>
  <si>
    <t xml:space="preserve">Subtotal Contractors</t>
  </si>
  <si>
    <t xml:space="preserve">TOTAL HEADCOUNT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</si>
  <si>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NETWORKS</t>
    </r>
  </si>
  <si>
    <r>
      <rPr>
        <b val="true"/>
        <sz val="22"/>
        <color rgb="FF000000"/>
        <rFont val="Arial"/>
        <family val="2"/>
      </rPr>
      <t xml:space="preserve">D</t>
    </r>
    <r>
      <rPr>
        <b val="true"/>
        <sz val="18"/>
        <color rgb="FF000000"/>
        <rFont val="Arial"/>
        <family val="2"/>
      </rPr>
      <t xml:space="preserve"> I R E C T</t>
    </r>
    <r>
      <rPr>
        <b val="true"/>
        <sz val="22"/>
        <color rgb="FF000000"/>
        <rFont val="Arial"/>
        <family val="2"/>
      </rPr>
      <t xml:space="preserve">   E</t>
    </r>
    <r>
      <rPr>
        <b val="true"/>
        <sz val="18"/>
        <color rgb="FF000000"/>
        <rFont val="Arial"/>
        <family val="2"/>
      </rPr>
      <t xml:space="preserve"> X P E N S E S</t>
    </r>
  </si>
  <si>
    <t xml:space="preserve">E-mail to Elise Clark (3-4389)</t>
  </si>
  <si>
    <t xml:space="preserve">    or Amy Spoede (3-7805)</t>
  </si>
  <si>
    <t xml:space="preserve">SAP COST</t>
  </si>
  <si>
    <t xml:space="preserve">Annual</t>
  </si>
  <si>
    <t xml:space="preserve">ELEMENT</t>
  </si>
  <si>
    <t xml:space="preserve">DIRECT EXPENSES</t>
  </si>
  <si>
    <t xml:space="preserve">Expense</t>
  </si>
  <si>
    <t xml:space="preserve">52000500</t>
  </si>
  <si>
    <t xml:space="preserve">  Salaries &amp; Wages</t>
  </si>
  <si>
    <t xml:space="preserve">  Special Pays</t>
  </si>
  <si>
    <t xml:space="preserve">Subtotal Compensation</t>
  </si>
  <si>
    <t xml:space="preserve">52001000</t>
  </si>
  <si>
    <t xml:space="preserve">  Benefits</t>
  </si>
  <si>
    <t xml:space="preserve">59003000</t>
  </si>
  <si>
    <t xml:space="preserve">  Payroll Taxes</t>
  </si>
  <si>
    <t xml:space="preserve">Subtotal Benefits and Payroll Taxes</t>
  </si>
  <si>
    <t xml:space="preserve">52003000</t>
  </si>
  <si>
    <t xml:space="preserve">  Conferences &amp; Training</t>
  </si>
  <si>
    <t xml:space="preserve">52004000</t>
  </si>
  <si>
    <t xml:space="preserve">  Employee Memberships &amp; Dues</t>
  </si>
  <si>
    <t xml:space="preserve">  Overtime/Working Meals</t>
  </si>
  <si>
    <t xml:space="preserve">52503500</t>
  </si>
  <si>
    <t xml:space="preserve">  Pager/Cellular Expenses</t>
  </si>
  <si>
    <t xml:space="preserve">52004500</t>
  </si>
  <si>
    <t xml:space="preserve">  Travel</t>
  </si>
  <si>
    <t xml:space="preserve">52002000</t>
  </si>
  <si>
    <t xml:space="preserve">  Tuition Reimbursement</t>
  </si>
  <si>
    <t xml:space="preserve">52002500</t>
  </si>
  <si>
    <t xml:space="preserve">  Other Employee Expenses</t>
  </si>
  <si>
    <t xml:space="preserve">Subtotal Employee Expenses</t>
  </si>
  <si>
    <t xml:space="preserve">  Campus Recruiting</t>
  </si>
  <si>
    <t xml:space="preserve">54005000</t>
  </si>
  <si>
    <t xml:space="preserve">  Employment Ads</t>
  </si>
  <si>
    <t xml:space="preserve">  Interview Expenses</t>
  </si>
  <si>
    <t xml:space="preserve">  Recruiting Agency Fees</t>
  </si>
  <si>
    <t xml:space="preserve">  Relocation Expenses</t>
  </si>
  <si>
    <t xml:space="preserve">  Other Recruiting &amp; Relocation Expenses</t>
  </si>
  <si>
    <t xml:space="preserve">Subtotal Recruiting &amp; Relocations</t>
  </si>
  <si>
    <t xml:space="preserve">52508000</t>
  </si>
  <si>
    <t xml:space="preserve">  Professional Consultants/Contractors</t>
  </si>
  <si>
    <t xml:space="preserve">52507500</t>
  </si>
  <si>
    <t xml:space="preserve">  Temporaries</t>
  </si>
  <si>
    <t xml:space="preserve">  Other Outside Services</t>
  </si>
  <si>
    <t xml:space="preserve">Subtotal Outside Services</t>
  </si>
  <si>
    <t xml:space="preserve">52504000</t>
  </si>
  <si>
    <t xml:space="preserve">  Company Membership &amp; Dues</t>
  </si>
  <si>
    <t xml:space="preserve">52508500</t>
  </si>
  <si>
    <t xml:space="preserve">  Non-Real Time Market Data</t>
  </si>
  <si>
    <t xml:space="preserve">53600000</t>
  </si>
  <si>
    <t xml:space="preserve">  Office Supplies</t>
  </si>
  <si>
    <t xml:space="preserve">52508100</t>
  </si>
  <si>
    <t xml:space="preserve">  Postage &amp; Freight Expense</t>
  </si>
  <si>
    <t xml:space="preserve">  Real Time Market Data</t>
  </si>
  <si>
    <t xml:space="preserve">  Subscriptions &amp; Periodicals</t>
  </si>
  <si>
    <t xml:space="preserve">  Other Supplies and Expenses</t>
  </si>
  <si>
    <t xml:space="preserve">Subtotal Supplies and Expense</t>
  </si>
  <si>
    <t xml:space="preserve">52500500</t>
  </si>
  <si>
    <t xml:space="preserve">  Advertising &amp; Promotions</t>
  </si>
  <si>
    <t xml:space="preserve">52003500</t>
  </si>
  <si>
    <t xml:space="preserve">  Client Entertainment</t>
  </si>
  <si>
    <t xml:space="preserve">  Customer Meetings</t>
  </si>
  <si>
    <t xml:space="preserve">  Other Marketing</t>
  </si>
  <si>
    <t xml:space="preserve">Subtotal Marketing</t>
  </si>
  <si>
    <t xml:space="preserve">52504100</t>
  </si>
  <si>
    <t xml:space="preserve">53801000</t>
  </si>
  <si>
    <t xml:space="preserve">  Rent - Office, Warehouse, &amp; Tower</t>
  </si>
  <si>
    <t xml:space="preserve">53800000</t>
  </si>
  <si>
    <t xml:space="preserve">  Equipment Rental</t>
  </si>
  <si>
    <t xml:space="preserve">Subtotal Rent (3rd Party)</t>
  </si>
  <si>
    <t xml:space="preserve">52504500</t>
  </si>
  <si>
    <t xml:space="preserve">Technology(Input section below)</t>
  </si>
  <si>
    <t xml:space="preserve">54000000</t>
  </si>
  <si>
    <t xml:space="preserve">52502000</t>
  </si>
  <si>
    <t xml:space="preserve">52502500</t>
  </si>
  <si>
    <t xml:space="preserve">A&amp;A Allocation</t>
  </si>
  <si>
    <t xml:space="preserve">Other Expenses</t>
  </si>
  <si>
    <t xml:space="preserve">Subtotal Cash Expenses</t>
  </si>
  <si>
    <t xml:space="preserve">57200000</t>
  </si>
  <si>
    <t xml:space="preserve">  Depreciation</t>
  </si>
  <si>
    <t xml:space="preserve">57000000</t>
  </si>
  <si>
    <t xml:space="preserve">  Amortization</t>
  </si>
  <si>
    <t xml:space="preserve">Subtotal Noncash Expenses</t>
  </si>
  <si>
    <t xml:space="preserve">59099900</t>
  </si>
  <si>
    <t xml:space="preserve">Taxes Other than Income</t>
  </si>
  <si>
    <t xml:space="preserve">TOTAL DIRECT EXPENSES</t>
  </si>
  <si>
    <t xml:space="preserve">Technology Detail</t>
  </si>
  <si>
    <t xml:space="preserve">  Hardware</t>
  </si>
  <si>
    <t xml:space="preserve">  Software</t>
  </si>
  <si>
    <t xml:space="preserve">  Licenses/Fees</t>
  </si>
  <si>
    <t xml:space="preserve">     Total</t>
  </si>
</sst>
</file>

<file path=xl/styles.xml><?xml version="1.0" encoding="utf-8"?>
<styleSheet xmlns="http://schemas.openxmlformats.org/spreadsheetml/2006/main">
  <numFmts count="103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0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_(* #,##0_);_(* \(#,##0\);_(* \-_);_(@_)"/>
    <numFmt numFmtId="185" formatCode="_-* #,##0_-;\-* #,##0_-;_-* \-_-;_-@_-"/>
    <numFmt numFmtId="186" formatCode="\£#,##0.00;&quot;-£&quot;#,##0.00"/>
    <numFmt numFmtId="187" formatCode="\$#,##0.0_);[RED]&quot;($&quot;#,##0.0\)"/>
    <numFmt numFmtId="188" formatCode="#,##0_________);\(#,##0\);_________-&quot;  &quot;"/>
    <numFmt numFmtId="189" formatCode="&quot;$  &quot;#,##0.0_);[RED]&quot;($  &quot;#,##0.0\)"/>
    <numFmt numFmtId="190" formatCode="#,##0.0000_);\(#,##0.0000\);_ &quot;-  &quot;"/>
    <numFmt numFmtId="191" formatCode="#,##0_)_ ;\(#,##0&quot;) &quot;;\-_)_ _ "/>
    <numFmt numFmtId="192" formatCode="0.0%\);\(0.0\)%;&quot; -&quot;"/>
    <numFmt numFmtId="193" formatCode="0.000"/>
    <numFmt numFmtId="194" formatCode="#,##0_);\(#,##0&quot;)-&quot;"/>
    <numFmt numFmtId="195" formatCode="_(* #,##0.00_);_(* \(#,##0.00\);_(* \-??_);_(@_)"/>
    <numFmt numFmtId="196" formatCode="_-* #,##0.00_-;\-* #,##0.00_-;_-* \-??_-;_-@_-"/>
    <numFmt numFmtId="197" formatCode="#,##0.00"/>
    <numFmt numFmtId="198" formatCode="_-\£* #,##0_-;&quot;-£&quot;* #,##0_-;_-\£* \-_-;_-@_-"/>
    <numFmt numFmtId="199" formatCode="#,##0.0_);[RED]\(#,##0.0\);\-"/>
    <numFmt numFmtId="200" formatCode="#,###_);\(#,##0\);&quot; -&quot;_ "/>
    <numFmt numFmtId="201" formatCode="0.0%_;\(0\.0\)%;&quot; -   &quot;"/>
    <numFmt numFmtId="202" formatCode="_##,##0_);\(#,##0&quot;) &quot;;\-_)_ _ "/>
    <numFmt numFmtId="203" formatCode="0.0%\ ;\(0.0\)%\ ;&quot;-   &quot;"/>
    <numFmt numFmtId="204" formatCode="0.000%"/>
    <numFmt numFmtId="205" formatCode="_(\$* #,##0_);_(\$* \(#,##0\);_(\$* \-_);_(@_)"/>
    <numFmt numFmtId="206" formatCode="_-\$* #,##0_-;&quot;-$&quot;* #,##0_-;_-\$* \-_-;_-@_-"/>
    <numFmt numFmtId="207" formatCode="#,##0.0________\);\(#,##0.0\);________&quot; -  &quot;"/>
    <numFmt numFmtId="208" formatCode="\$#,##0;[RED]&quot;-$&quot;#,##0"/>
    <numFmt numFmtId="209" formatCode="0000"/>
    <numFmt numFmtId="210" formatCode="&quot;$   &quot;#,##0_);[RED]&quot;$   (&quot;#,##0\);&quot;$         -&quot;"/>
    <numFmt numFmtId="211" formatCode="#,##0.000_);\(#,##0.000\);&quot; -  &quot;"/>
    <numFmt numFmtId="212" formatCode="#,##0.000_);\(#,##0.000\)"/>
    <numFmt numFmtId="213" formatCode="&quot;$        &quot;#,###.00_);&quot;$        (&quot;#,###.00\);&quot;$                -&quot;"/>
    <numFmt numFmtId="214" formatCode="\£#,##0;[RED]&quot;-£&quot;#,##0"/>
    <numFmt numFmtId="215" formatCode="#,##0.00_);\(#,##0.00\);&quot;-  &quot;"/>
    <numFmt numFmtId="216" formatCode="#,##0.0_________);\(#,##0.0\);________&quot; -  &quot;"/>
    <numFmt numFmtId="217" formatCode="#,###.0_);\(#,##0.0\);&quot; - &quot;_ "/>
    <numFmt numFmtId="218" formatCode="#,##0___);\(#,##0\);&quot; -&quot;__&quot;  &quot;"/>
    <numFmt numFmtId="219" formatCode="_(* #,##0.0_);_(* \(#,##0.0\);_(* \-_);_(@_)"/>
    <numFmt numFmtId="220" formatCode="#,##0___);\(#,##0\);&quot; - &quot;__"/>
    <numFmt numFmtId="221" formatCode="#,##0_);[RED]\(#,##0\);\-"/>
    <numFmt numFmtId="222" formatCode="#,##0.0_);\(#,##0.0\);_ &quot; -&quot;"/>
    <numFmt numFmtId="223" formatCode="&quot;$  &quot;#,##0_);[RED]&quot;($  &quot;#,##0\)"/>
    <numFmt numFmtId="224" formatCode="0.0%_);\(0.0\)%;&quot; -&quot;"/>
    <numFmt numFmtId="225" formatCode="#,##0_)_ ;\(#,##0&quot;) &quot;;&quot; -&quot;_ _)"/>
    <numFmt numFmtId="226" formatCode="_-\£* #,##0.00_-;&quot;-£&quot;* #,##0.00_-;_-\£* \-??_-;_-@_-"/>
    <numFmt numFmtId="227" formatCode="_(* #,##0.0000_);_(* \(#,##0.0000\);_(* \-??_);_(@_)"/>
    <numFmt numFmtId="228" formatCode="0.0%;\(0.0\)%;&quot; -  &quot;"/>
    <numFmt numFmtId="229" formatCode="#.0,,;[RED]\(#.0,,\)"/>
    <numFmt numFmtId="230" formatCode="_(\$* #,##0.00_);_(\$* \(#,##0.00\);_(\$* \-??_);_(@_)"/>
    <numFmt numFmtId="231" formatCode="_-\$* #,##0.00_-;&quot;-$&quot;* #,##0.00_-;_-\$* \-??_-;_-@_-"/>
    <numFmt numFmtId="232" formatCode="\$#,##0.00;[RED]&quot;-$&quot;#,##0.00"/>
    <numFmt numFmtId="233" formatCode="#,##0.000_);[RED]\(#,##0.000\)"/>
    <numFmt numFmtId="234" formatCode="&quot;$   &quot;#,##0_);[RED]&quot;$   (&quot;#,##0\);&quot;$            -&quot;"/>
    <numFmt numFmtId="235" formatCode="###0"/>
    <numFmt numFmtId="236" formatCode="\£#,##0.00;[RED]&quot;-£&quot;#,##0.00"/>
    <numFmt numFmtId="237" formatCode="&quot;$         &quot;#,###.00_);&quot;$       (&quot;#,###.00\);&quot;$                -&quot;"/>
    <numFmt numFmtId="238" formatCode="#,##0_);\(#,##0\);&quot;-  &quot;"/>
    <numFmt numFmtId="239" formatCode="#,##0.0_________);\(#,##0.0\);&quot; -  &quot;"/>
    <numFmt numFmtId="240" formatCode="0.0_;;;"/>
    <numFmt numFmtId="241" formatCode="#,##0___);\(#,##0\)___;&quot; -&quot;__&quot;  &quot;"/>
    <numFmt numFmtId="242" formatCode="0.0_%;\(0.0\)%;&quot; -   &quot;"/>
    <numFmt numFmtId="243" formatCode="&quot;$  &quot;#,##0.00_);[RED]&quot;($  &quot;#,##0.00\)"/>
    <numFmt numFmtId="244" formatCode="#,##0_);\(#,##0&quot;) &quot;;\-_)_ _ "/>
    <numFmt numFmtId="245" formatCode="#,##0.0________\);\(#,##0.0\);_______ &quot;-  &quot;"/>
    <numFmt numFmtId="246" formatCode="0.00"/>
    <numFmt numFmtId="247" formatCode="#,###_)_ "/>
    <numFmt numFmtId="248" formatCode="_##,##0_);\(#,##0\);\-_)_ _ "/>
    <numFmt numFmtId="249" formatCode="_(* #,##0.000000000_);_(* \(#,##0.000000000\);_(* \-??_);_(@_)"/>
    <numFmt numFmtId="250" formatCode="#,##0_);\(#,##0\);\-"/>
    <numFmt numFmtId="251" formatCode="#,###_)"/>
    <numFmt numFmtId="252" formatCode="[$-409]#,##0_);\(#,##0\)"/>
    <numFmt numFmtId="253" formatCode="0.00_)"/>
    <numFmt numFmtId="254" formatCode=".0000%"/>
    <numFmt numFmtId="255" formatCode="#,##0.0_);\(#,##0.0\)"/>
    <numFmt numFmtId="256" formatCode="0.00000"/>
    <numFmt numFmtId="257" formatCode="#,##0"/>
    <numFmt numFmtId="258" formatCode="#,##0.0000_);[RED]\(#,##0.0000\)"/>
    <numFmt numFmtId="259" formatCode="0"/>
    <numFmt numFmtId="260" formatCode="0.00%"/>
    <numFmt numFmtId="261" formatCode="0%"/>
    <numFmt numFmtId="262" formatCode="_(* #,##0_);_(* \(#,##0\);_(* \-??_);_(@_)"/>
    <numFmt numFmtId="263" formatCode="@"/>
    <numFmt numFmtId="264" formatCode="[$-409]m/d/yyyy"/>
    <numFmt numFmtId="265" formatCode="[$-409]mmm\-yy"/>
    <numFmt numFmtId="266" formatCode="_(* #,##0.0_);_(* \(#,##0.0\);_(* \-??_);_(@_)"/>
  </numFmts>
  <fonts count="8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0"/>
      <name val="Tahoma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4"/>
      <color rgb="FF00000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sz val="12"/>
      <color rgb="FF003366"/>
      <name val="Arial Narrow"/>
      <family val="2"/>
    </font>
    <font>
      <b val="true"/>
      <sz val="12"/>
      <color rgb="FF003366"/>
      <name val="Arial Narrow"/>
      <family val="2"/>
    </font>
    <font>
      <sz val="12"/>
      <name val="Arial Narrow"/>
      <family val="2"/>
    </font>
    <font>
      <sz val="7"/>
      <name val="Arial Narrow"/>
      <family val="2"/>
    </font>
    <font>
      <b val="true"/>
      <sz val="10"/>
      <color rgb="FF003366"/>
      <name val="Arial Narrow"/>
      <family val="2"/>
    </font>
    <font>
      <sz val="10"/>
      <color rgb="FF003366"/>
      <name val="Arial Narrow"/>
      <family val="2"/>
    </font>
    <font>
      <b val="true"/>
      <sz val="9"/>
      <color rgb="FF003366"/>
      <name val="Arial Narrow"/>
      <family val="2"/>
    </font>
    <font>
      <sz val="8"/>
      <color rgb="FF0000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1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7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false" applyBorder="false" applyAlignment="false" applyProtection="false"/>
    <xf numFmtId="181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fals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74" fontId="1" fillId="0" borderId="0" applyFont="true" applyBorder="false" applyAlignment="false" applyProtection="true">
      <protection locked="true" hidden="false"/>
    </xf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90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188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2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9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4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86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6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8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89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9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202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201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202" fontId="0" fillId="0" borderId="0" applyFont="false" applyBorder="false" applyAlignment="false" applyProtection="false"/>
    <xf numFmtId="17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0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7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8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4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7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79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19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3" fontId="0" fillId="0" borderId="0" applyFont="false" applyBorder="false" applyAlignment="false" applyProtection="false"/>
    <xf numFmtId="203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4" fontId="0" fillId="0" borderId="0" applyFont="false" applyBorder="false" applyAlignment="false" applyProtection="false"/>
    <xf numFmtId="215" fontId="0" fillId="0" borderId="0" applyFont="false" applyBorder="false" applyAlignment="false" applyProtection="false"/>
    <xf numFmtId="21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21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22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1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5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191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22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27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227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19" fontId="0" fillId="0" borderId="0" applyFont="false" applyBorder="false" applyAlignment="false" applyProtection="false"/>
    <xf numFmtId="220" fontId="0" fillId="0" borderId="0" applyFont="false" applyBorder="false" applyAlignment="false" applyProtection="false"/>
    <xf numFmtId="22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24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2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29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11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2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98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21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9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5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212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8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210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70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4" fontId="14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8" fontId="0" fillId="0" borderId="0" applyFont="false" applyBorder="false" applyAlignment="false" applyProtection="false"/>
    <xf numFmtId="238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7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23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43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44" fontId="0" fillId="0" borderId="0" applyFont="false" applyBorder="false" applyAlignment="false" applyProtection="false"/>
    <xf numFmtId="245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44" fontId="0" fillId="0" borderId="0" applyFont="false" applyBorder="false" applyAlignment="false" applyProtection="false"/>
    <xf numFmtId="24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4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214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42" fontId="0" fillId="0" borderId="0" applyFont="false" applyBorder="false" applyAlignment="false" applyProtection="false"/>
    <xf numFmtId="218" fontId="0" fillId="0" borderId="0" applyFont="false" applyBorder="false" applyAlignment="false" applyProtection="false"/>
    <xf numFmtId="244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241" fontId="0" fillId="0" borderId="0" applyFont="false" applyBorder="false" applyAlignment="false" applyProtection="false"/>
    <xf numFmtId="17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78" fontId="0" fillId="0" borderId="0" applyFont="false" applyBorder="false" applyAlignment="false" applyProtection="false"/>
    <xf numFmtId="247" fontId="0" fillId="0" borderId="0" applyFont="false" applyBorder="false" applyAlignment="false" applyProtection="false"/>
    <xf numFmtId="248" fontId="0" fillId="0" borderId="0" applyFont="false" applyBorder="false" applyAlignment="false" applyProtection="false"/>
    <xf numFmtId="175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07" fontId="0" fillId="0" borderId="0" applyFont="false" applyBorder="false" applyAlignment="false" applyProtection="false"/>
    <xf numFmtId="239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49" fontId="0" fillId="0" borderId="0" applyFont="false" applyBorder="false" applyAlignment="false" applyProtection="false"/>
    <xf numFmtId="20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04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50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35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16" fontId="0" fillId="0" borderId="0" applyFont="false" applyBorder="false" applyAlignment="false" applyProtection="false"/>
    <xf numFmtId="204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26" fontId="0" fillId="0" borderId="0" applyFont="false" applyBorder="false" applyAlignment="false" applyProtection="false"/>
    <xf numFmtId="164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240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3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0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23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2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234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80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231" fontId="0" fillId="0" borderId="0" applyFont="fals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2" applyFont="true" applyBorder="true" applyAlignment="false" applyProtection="false"/>
    <xf numFmtId="164" fontId="18" fillId="0" borderId="2" applyFont="true" applyBorder="true" applyAlignment="false" applyProtection="false"/>
    <xf numFmtId="164" fontId="18" fillId="0" borderId="2" applyFont="true" applyBorder="true" applyAlignment="false" applyProtection="false"/>
    <xf numFmtId="164" fontId="17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4" applyFont="true" applyBorder="true" applyAlignment="false" applyProtection="false"/>
    <xf numFmtId="164" fontId="15" fillId="4" borderId="0" applyFont="true" applyBorder="false" applyAlignment="false" applyProtection="false"/>
    <xf numFmtId="252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false" applyBorder="false" applyAlignment="false" applyProtection="false"/>
    <xf numFmtId="252" fontId="24" fillId="0" borderId="0" applyFont="true" applyBorder="false" applyAlignment="false" applyProtection="false"/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2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5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62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1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7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2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62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7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63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3" fontId="6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4" fontId="6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5" fontId="81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8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6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8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6" fontId="81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8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6" fontId="8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1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3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1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1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4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5" fontId="84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4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3" fontId="64" fillId="5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3" fontId="6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2" fontId="8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63" fontId="6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63" fontId="64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6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3" fontId="64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8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62" fontId="8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86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65" fontId="84" fillId="3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6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4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A" xfId="118"/>
    <cellStyle name="Comma [0]_A_dimon" xfId="119"/>
    <cellStyle name="Comma [0]_ACTUAL" xfId="120"/>
    <cellStyle name="Comma [0]_ACTUAL NA -OBU" xfId="121"/>
    <cellStyle name="Comma [0]_Actual vs." xfId="122"/>
    <cellStyle name="Comma [0]_algasdefault" xfId="123"/>
    <cellStyle name="Comma [0]_Alternative1" xfId="124"/>
    <cellStyle name="Comma [0]_Alternative1_1" xfId="125"/>
    <cellStyle name="Comma [0]_App E" xfId="126"/>
    <cellStyle name="Comma [0]_Apr" xfId="127"/>
    <cellStyle name="Comma [0]_Arapahoe" xfId="128"/>
    <cellStyle name="Comma [0]_Assumptions" xfId="129"/>
    <cellStyle name="Comma [0]_Assumptions_dimon" xfId="130"/>
    <cellStyle name="Comma [0]_bahiadefault" xfId="131"/>
    <cellStyle name="Comma [0]_Book3" xfId="132"/>
    <cellStyle name="Comma [0]_BOP" xfId="133"/>
    <cellStyle name="Comma [0]_BOPBAL1" xfId="134"/>
    <cellStyle name="Comma [0]_BOPCBU" xfId="135"/>
    <cellStyle name="Comma [0]_BOPCBU (2)" xfId="136"/>
    <cellStyle name="Comma [0]_BOPCBU96" xfId="137"/>
    <cellStyle name="Comma [0]_BSAPPE.XLS" xfId="138"/>
    <cellStyle name="Comma [0]_Calculations" xfId="139"/>
    <cellStyle name="Comma [0]_Calculations (2)" xfId="140"/>
    <cellStyle name="Comma [0]_Calculations (2)_dimon" xfId="141"/>
    <cellStyle name="Comma [0]_Calculations II" xfId="142"/>
    <cellStyle name="Comma [0]_Calculations II_dimon" xfId="143"/>
    <cellStyle name="Comma [0]_Calculations III" xfId="144"/>
    <cellStyle name="Comma [0]_Calculations III_dimon" xfId="145"/>
    <cellStyle name="Comma [0]_Calculations_1" xfId="146"/>
    <cellStyle name="Comma [0]_Calculations_dimon" xfId="147"/>
    <cellStyle name="Comma [0]_CAPEX" xfId="148"/>
    <cellStyle name="Comma [0]_CAPEX94" xfId="149"/>
    <cellStyle name="Comma [0]_CBU BOX CHART V PLAN" xfId="150"/>
    <cellStyle name="Comma [0]_CCA" xfId="151"/>
    <cellStyle name="Comma [0]_CCOCPX" xfId="152"/>
    <cellStyle name="Comma [0]_CHANGES.XLS" xfId="153"/>
    <cellStyle name="Comma [0]_Channel Table" xfId="154"/>
    <cellStyle name="Comma [0]_Charts" xfId="155"/>
    <cellStyle name="Comma [0]_Comm File" xfId="156"/>
    <cellStyle name="Comma [0]_coperdefault" xfId="157"/>
    <cellStyle name="Comma [0]_Corp method" xfId="158"/>
    <cellStyle name="Comma [0]_CTCUR" xfId="159"/>
    <cellStyle name="Comma [0]_CUMPLTCH" xfId="160"/>
    <cellStyle name="Comma [0]_Cur 5100" xfId="161"/>
    <cellStyle name="Comma [0]_DEFAULT" xfId="162"/>
    <cellStyle name="Comma [0]_dimon" xfId="163"/>
    <cellStyle name="Comma [0]_Dowell C1b" xfId="164"/>
    <cellStyle name="Comma [0]_Dowell-C1a" xfId="165"/>
    <cellStyle name="Comma [0]_E&amp;ONW1" xfId="166"/>
    <cellStyle name="Comma [0]_E&amp;ONW2" xfId="167"/>
    <cellStyle name="Comma [0]_E&amp;OOCPX" xfId="168"/>
    <cellStyle name="Comma [0]_emserdefault" xfId="169"/>
    <cellStyle name="Comma [0]_ENRGYOP1" xfId="170"/>
    <cellStyle name="Comma [0]_F&amp;COCPX" xfId="171"/>
    <cellStyle name="Comma [0]_FEBRUARY" xfId="172"/>
    <cellStyle name="Comma [0]_FF" xfId="173"/>
    <cellStyle name="Comma [0]_FP 20 A (1)" xfId="174"/>
    <cellStyle name="Comma [0]_FP 20 A (2)" xfId="175"/>
    <cellStyle name="Comma [0]_FP-20 (App. E)" xfId="176"/>
    <cellStyle name="Comma [0]_FP-20 (App.A) " xfId="177"/>
    <cellStyle name="Comma [0]_FP-20 (App.D)" xfId="178"/>
    <cellStyle name="Comma [0]_FP-20(App.B)" xfId="179"/>
    <cellStyle name="Comma [0]_FP-20(C1) (a)" xfId="180"/>
    <cellStyle name="Comma [0]_FP-20(C1) (a) (2)" xfId="181"/>
    <cellStyle name="Comma [0]_FP-20(C1) (b)" xfId="182"/>
    <cellStyle name="Comma [0]_FP-20(C1) (b) " xfId="183"/>
    <cellStyle name="Comma [0]_FP-20(C1) (b) (2)" xfId="184"/>
    <cellStyle name="Comma [0]_Full Year FY96" xfId="185"/>
    <cellStyle name="Comma [0]_GCM" xfId="186"/>
    <cellStyle name="Comma [0]_GenAssum" xfId="187"/>
    <cellStyle name="Comma [0]_GP C1a" xfId="188"/>
    <cellStyle name="Comma [0]_GP C1b" xfId="189"/>
    <cellStyle name="Comma [0]_GP_EI_3" xfId="190"/>
    <cellStyle name="Comma [0]_GQ C1A" xfId="191"/>
    <cellStyle name="Comma [0]_GQ C1B" xfId="192"/>
    <cellStyle name="Comma [0]_groups" xfId="193"/>
    <cellStyle name="Comma [0]_Inputs" xfId="194"/>
    <cellStyle name="Comma [0]_IPM C1b" xfId="195"/>
    <cellStyle name="Comma [0]_IPMC1a" xfId="196"/>
    <cellStyle name="Comma [0]_IS-Hold" xfId="197"/>
    <cellStyle name="Comma [0]_ITOCPX" xfId="198"/>
    <cellStyle name="Comma [0]_Janactuals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2~3SO2" xfId="207"/>
    <cellStyle name="Comma [0]_laroux_1995" xfId="208"/>
    <cellStyle name="Comma [0]_laroux_1_12~3SO2" xfId="209"/>
    <cellStyle name="Comma [0]_laroux_1_dimon" xfId="210"/>
    <cellStyle name="Comma [0]_laroux_1_dimon_1" xfId="211"/>
    <cellStyle name="Comma [0]_laroux_1_dimon_2" xfId="212"/>
    <cellStyle name="Comma [0]_laroux_1_laroux" xfId="213"/>
    <cellStyle name="Comma [0]_laroux_1_NEGS" xfId="214"/>
    <cellStyle name="Comma [0]_laroux_1_NEGS_1" xfId="215"/>
    <cellStyle name="Comma [0]_laroux_1_NEGS_~0022862" xfId="216"/>
    <cellStyle name="Comma [0]_laroux_1_pldt" xfId="217"/>
    <cellStyle name="Comma [0]_laroux_1_pldt_dimon" xfId="218"/>
    <cellStyle name="Comma [0]_laroux_1_PLDT_dimon_1" xfId="219"/>
    <cellStyle name="Comma [0]_laroux_1_VERA" xfId="220"/>
    <cellStyle name="Comma [0]_laroux_1_VIRUS-EDY" xfId="221"/>
    <cellStyle name="Comma [0]_laroux_1_~0022862" xfId="222"/>
    <cellStyle name="Comma [0]_laroux_2" xfId="223"/>
    <cellStyle name="Comma [0]_laroux_2_12~3SO2" xfId="224"/>
    <cellStyle name="Comma [0]_laroux_2_12~3SO2_NEGS" xfId="225"/>
    <cellStyle name="Comma [0]_laroux_2_12~3SO2_~0022862" xfId="226"/>
    <cellStyle name="Comma [0]_laroux_2_dimon" xfId="227"/>
    <cellStyle name="Comma [0]_laroux_2_dimon_1" xfId="228"/>
    <cellStyle name="Comma [0]_laroux_2_dimon_2" xfId="229"/>
    <cellStyle name="Comma [0]_laroux_2_laroux" xfId="230"/>
    <cellStyle name="Comma [0]_laroux_2_laroux_dimon" xfId="231"/>
    <cellStyle name="Comma [0]_laroux_2_NEGS" xfId="232"/>
    <cellStyle name="Comma [0]_laroux_2_NEGS_1" xfId="233"/>
    <cellStyle name="Comma [0]_laroux_2_pldt" xfId="234"/>
    <cellStyle name="Comma [0]_laroux_2_VERA" xfId="235"/>
    <cellStyle name="Comma [0]_laroux_3" xfId="236"/>
    <cellStyle name="Comma [0]_laroux_3_dimon" xfId="237"/>
    <cellStyle name="Comma [0]_laroux_3_dimon_1" xfId="238"/>
    <cellStyle name="Comma [0]_laroux_3_NEGS" xfId="239"/>
    <cellStyle name="Comma [0]_laroux_3_~0022862" xfId="240"/>
    <cellStyle name="Comma [0]_laroux_dimon" xfId="241"/>
    <cellStyle name="Comma [0]_laroux_dimon_1" xfId="242"/>
    <cellStyle name="Comma [0]_laroux_laroux" xfId="243"/>
    <cellStyle name="Comma [0]_laroux_laroux_1" xfId="244"/>
    <cellStyle name="Comma [0]_laroux_laroux_dimon" xfId="245"/>
    <cellStyle name="Comma [0]_laroux_MATERAL2" xfId="246"/>
    <cellStyle name="Comma [0]_laroux_MATERAL2_dimon" xfId="247"/>
    <cellStyle name="Comma [0]_laroux_MATERAL2_dimon_1" xfId="248"/>
    <cellStyle name="Comma [0]_laroux_MATERAL2_laroux" xfId="249"/>
    <cellStyle name="Comma [0]_laroux_MATERAL2_laroux_dimon" xfId="250"/>
    <cellStyle name="Comma [0]_laroux_MATERAL2_NEGS" xfId="251"/>
    <cellStyle name="Comma [0]_laroux_MATERAL2_NEGS_1" xfId="252"/>
    <cellStyle name="Comma [0]_laroux_MATERAL2_NEGS_1_~0022862" xfId="253"/>
    <cellStyle name="Comma [0]_laroux_MATERAL2_NEGS_2" xfId="254"/>
    <cellStyle name="Comma [0]_laroux_MATERAL2_NEGS_~0022862" xfId="255"/>
    <cellStyle name="Comma [0]_laroux_MATERAL2_pldt" xfId="256"/>
    <cellStyle name="Comma [0]_laroux_MATERAL2_VERA" xfId="257"/>
    <cellStyle name="Comma [0]_laroux_MATERAL2_VIRUS-EDY" xfId="258"/>
    <cellStyle name="Comma [0]_laroux_MATERAL2_~0022862" xfId="259"/>
    <cellStyle name="Comma [0]_laroux_mud plant bolted" xfId="260"/>
    <cellStyle name="Comma [0]_laroux_mud plant bolted_dimon" xfId="261"/>
    <cellStyle name="Comma [0]_laroux_mud plant bolted_dimon_1" xfId="262"/>
    <cellStyle name="Comma [0]_laroux_mud plant bolted_dimon_2" xfId="263"/>
    <cellStyle name="Comma [0]_laroux_mud plant bolted_NEGS" xfId="264"/>
    <cellStyle name="Comma [0]_laroux_mud plant bolted_NEGS_1" xfId="265"/>
    <cellStyle name="Comma [0]_laroux_mud plant bolted_NEGS_~0022862" xfId="266"/>
    <cellStyle name="Comma [0]_laroux_mud plant bolted_~0022862" xfId="267"/>
    <cellStyle name="Comma [0]_laroux_pldt" xfId="268"/>
    <cellStyle name="Comma [0]_laroux_VERA" xfId="269"/>
    <cellStyle name="Comma [0]_laroux_VERA_1" xfId="270"/>
    <cellStyle name="Comma [0]_laroux_VIRUS-EDY" xfId="271"/>
    <cellStyle name="Comma [0]_MACRO1.XLM" xfId="272"/>
    <cellStyle name="Comma [0]_MATERAL2" xfId="273"/>
    <cellStyle name="Comma [0]_MATERAL2_dimon" xfId="274"/>
    <cellStyle name="Comma [0]_MATERAL2_dimon_1" xfId="275"/>
    <cellStyle name="Comma [0]_MATERAL2_dimon_2" xfId="276"/>
    <cellStyle name="Comma [0]_MATERAL2_NEGS" xfId="277"/>
    <cellStyle name="Comma [0]_MATERAL2_NEGS_1" xfId="278"/>
    <cellStyle name="Comma [0]_MATERAL2_NEGS_~0022862" xfId="279"/>
    <cellStyle name="Comma [0]_MATERAL2_~0022862" xfId="280"/>
    <cellStyle name="Comma [0]_MKGOCPX" xfId="281"/>
    <cellStyle name="Comma [0]_MOBCPX" xfId="282"/>
    <cellStyle name="Comma [0]_mud plant bolted" xfId="283"/>
    <cellStyle name="Comma [0]_mud plant bolted_dimon" xfId="284"/>
    <cellStyle name="Comma [0]_mud plant bolted_dimon_1" xfId="285"/>
    <cellStyle name="Comma [0]_mud plant bolted_laroux" xfId="286"/>
    <cellStyle name="Comma [0]_mud plant bolted_laroux_dimon" xfId="287"/>
    <cellStyle name="Comma [0]_mud plant bolted_NEGS" xfId="288"/>
    <cellStyle name="Comma [0]_mud plant bolted_NEGS_1" xfId="289"/>
    <cellStyle name="Comma [0]_mud plant bolted_NEGS_1_~0022862" xfId="290"/>
    <cellStyle name="Comma [0]_mud plant bolted_NEGS_2" xfId="291"/>
    <cellStyle name="Comma [0]_mud plant bolted_NEGS_~0022862" xfId="292"/>
    <cellStyle name="Comma [0]_mud plant bolted_pldt" xfId="293"/>
    <cellStyle name="Comma [0]_mud plant bolted_VERA" xfId="294"/>
    <cellStyle name="Comma [0]_mud plant bolted_VIRUS-EDY" xfId="295"/>
    <cellStyle name="Comma [0]_mud plant bolted_~0022862" xfId="296"/>
    <cellStyle name="Comma [0]_NA (2)" xfId="297"/>
    <cellStyle name="Comma [0]_NA WITHOUT GOV'T &amp; PNX" xfId="298"/>
    <cellStyle name="Comma [0]_NAOBU10" xfId="299"/>
    <cellStyle name="Comma [0]_NAT ACCT" xfId="300"/>
    <cellStyle name="Comma [0]_NSACTUAL.XLS" xfId="301"/>
    <cellStyle name="Comma [0]_NX00" xfId="302"/>
    <cellStyle name="Comma [0]_Odner" xfId="303"/>
    <cellStyle name="Comma [0]_Odner (2)" xfId="304"/>
    <cellStyle name="Comma [0]_Odner (3)" xfId="305"/>
    <cellStyle name="Comma [0]_OSMOCPX" xfId="306"/>
    <cellStyle name="Comma [0]_Other Months" xfId="307"/>
    <cellStyle name="Comma [0]_Outlook" xfId="308"/>
    <cellStyle name="Comma [0]_P&amp;L" xfId="309"/>
    <cellStyle name="Comma [0]_pbdefault" xfId="310"/>
    <cellStyle name="Comma [0]_percentages" xfId="311"/>
    <cellStyle name="Comma [0]_PERSONAL" xfId="312"/>
    <cellStyle name="Comma [0]_PGMKOCPX" xfId="313"/>
    <cellStyle name="Comma [0]_PGNW1" xfId="314"/>
    <cellStyle name="Comma [0]_PGNW2" xfId="315"/>
    <cellStyle name="Comma [0]_PGNWOCPX" xfId="316"/>
    <cellStyle name="Comma [0]_Pink" xfId="317"/>
    <cellStyle name="Comma [0]_Plan" xfId="318"/>
    <cellStyle name="Comma [0]_PLAN95" xfId="319"/>
    <cellStyle name="Comma [0]_PLANT" xfId="320"/>
    <cellStyle name="Comma [0]_PLDT" xfId="321"/>
    <cellStyle name="Comma [0]_pldt_1" xfId="322"/>
    <cellStyle name="Comma [0]_pldt_1_dimon" xfId="323"/>
    <cellStyle name="Comma [0]_pldt_Calculations" xfId="324"/>
    <cellStyle name="Comma [0]_PLDT_dimon" xfId="325"/>
    <cellStyle name="Comma [0]_pldt_NEGS" xfId="326"/>
    <cellStyle name="Comma [0]_priccurv" xfId="327"/>
    <cellStyle name="Comma [0]_PROCDS&amp;G" xfId="328"/>
    <cellStyle name="Comma [0]_Product" xfId="329"/>
    <cellStyle name="Comma [0]_PROFILE4" xfId="330"/>
    <cellStyle name="Comma [0]_Projects" xfId="331"/>
    <cellStyle name="Comma [0]_Q1 FY96" xfId="332"/>
    <cellStyle name="Comma [0]_Q2 FY96" xfId="333"/>
    <cellStyle name="Comma [0]_Q3 FY96" xfId="334"/>
    <cellStyle name="Comma [0]_Q4 FY96" xfId="335"/>
    <cellStyle name="Comma [0]_QTR94_95" xfId="336"/>
    <cellStyle name="Comma [0]_Quarter End Months" xfId="337"/>
    <cellStyle name="Comma [0]_r1" xfId="338"/>
    <cellStyle name="Comma [0]_r1_dimon" xfId="339"/>
    <cellStyle name="Comma [0]_RFI" xfId="340"/>
    <cellStyle name="Comma [0]_RFI_1" xfId="341"/>
    <cellStyle name="Comma [0]_RQSTFRM" xfId="342"/>
    <cellStyle name="Comma [0]_Sales Order" xfId="343"/>
    <cellStyle name="Comma [0]_SATOCPX" xfId="344"/>
    <cellStyle name="Comma [0]_Sheet1" xfId="345"/>
    <cellStyle name="Comma [0]_Sheet1_Book6" xfId="346"/>
    <cellStyle name="Comma [0]_Sheet1_CTS - Ind excl Can" xfId="347"/>
    <cellStyle name="Comma [0]_Sheet1_dimon" xfId="348"/>
    <cellStyle name="Comma [0]_Sheet1_dimon_1" xfId="349"/>
    <cellStyle name="Comma [0]_Sheet1_ECTPLAN" xfId="350"/>
    <cellStyle name="Comma [0]_Sheet1_format1" xfId="351"/>
    <cellStyle name="Comma [0]_Sheet1_laroux" xfId="352"/>
    <cellStyle name="Comma [0]_Sheet1_NEGS" xfId="353"/>
    <cellStyle name="Comma [0]_Sheet1_Other Ind  " xfId="354"/>
    <cellStyle name="Comma [0]_Sheet1_PERSONAL" xfId="355"/>
    <cellStyle name="Comma [0]_Sheet1_PLAN0398" xfId="356"/>
    <cellStyle name="Comma [0]_Sheet1_PLDT" xfId="357"/>
    <cellStyle name="Comma [0]_Sheet1_Var_2CE" xfId="358"/>
    <cellStyle name="Comma [0]_Sheet1_~0022862" xfId="359"/>
    <cellStyle name="Comma [0]_Sheet2" xfId="360"/>
    <cellStyle name="Comma [0]_Sheet4" xfId="361"/>
    <cellStyle name="Comma [0]_Sheet4_NEGS" xfId="362"/>
    <cellStyle name="Comma [0]_Sheet4_pldt" xfId="363"/>
    <cellStyle name="Comma [0]_Sheet4_~0022862" xfId="364"/>
    <cellStyle name="Comma [0]_SHENREPT" xfId="365"/>
    <cellStyle name="Comma [0]_Shipped" xfId="366"/>
    <cellStyle name="Comma [0]_Snr. CO" xfId="367"/>
    <cellStyle name="Comma [0]_sprint contr" xfId="368"/>
    <cellStyle name="Comma [0]_stats" xfId="369"/>
    <cellStyle name="Comma [0]_Subcont File" xfId="370"/>
    <cellStyle name="Comma [0]_Summary Info" xfId="371"/>
    <cellStyle name="Comma [0]_SUMPAGE" xfId="372"/>
    <cellStyle name="Comma [0]_SYSPLN98" xfId="373"/>
    <cellStyle name="Comma [0]_Terms Defined" xfId="374"/>
    <cellStyle name="Comma [0]_TMSNW1" xfId="375"/>
    <cellStyle name="Comma [0]_TMSNW2" xfId="376"/>
    <cellStyle name="Comma [0]_TMSOCPX" xfId="377"/>
    <cellStyle name="Comma [0]_TOTAL MTH" xfId="378"/>
    <cellStyle name="Comma [0]_TOTAL YTD" xfId="379"/>
    <cellStyle name="Comma [0]_TRANSDSC.XLS" xfId="380"/>
    <cellStyle name="Comma [0]_TRANSFXA.XLS" xfId="381"/>
    <cellStyle name="Comma [0]_TRANSFXA.XLS_1" xfId="382"/>
    <cellStyle name="Comma [0]_TRANSIME.XLS" xfId="383"/>
    <cellStyle name="Comma [0]_TRANSIME.XLS_TRANSDSC.XLS" xfId="384"/>
    <cellStyle name="Comma [0]_TRANSIME.XLS_TRANSFXA.XLS" xfId="385"/>
    <cellStyle name="Comma [0]_VIRUS-EDY" xfId="386"/>
    <cellStyle name="Comma [0]_White" xfId="387"/>
    <cellStyle name="Comma [0]_WIP Chart" xfId="388"/>
    <cellStyle name="Comma [0]_WO Var. &amp; Tot. Exp." xfId="389"/>
    <cellStyle name="Comma [0]_WSP" xfId="390"/>
    <cellStyle name="Comma [0]_yrcao" xfId="391"/>
    <cellStyle name="Comma [0]_YREND55" xfId="392"/>
    <cellStyle name="Comma [0]_YREND57" xfId="393"/>
    <cellStyle name="Comma [0]_YTDCUR" xfId="394"/>
    <cellStyle name="Comma_1162" xfId="395"/>
    <cellStyle name="Comma_12matrix" xfId="396"/>
    <cellStyle name="Comma_12~3SO2" xfId="397"/>
    <cellStyle name="Comma_1995" xfId="398"/>
    <cellStyle name="Comma_1997" xfId="399"/>
    <cellStyle name="Comma_29" xfId="400"/>
    <cellStyle name="Comma_A" xfId="401"/>
    <cellStyle name="Comma_A_dimon" xfId="402"/>
    <cellStyle name="Comma_ACTUAL" xfId="403"/>
    <cellStyle name="Comma_ACTUAL NA -OBU" xfId="404"/>
    <cellStyle name="Comma_Actual vs." xfId="405"/>
    <cellStyle name="Comma_algasdefault" xfId="406"/>
    <cellStyle name="Comma_algasdefault_1" xfId="407"/>
    <cellStyle name="Comma_Alternative1" xfId="408"/>
    <cellStyle name="Comma_Alternative1_1" xfId="409"/>
    <cellStyle name="Comma_App E" xfId="410"/>
    <cellStyle name="Comma_Apr" xfId="411"/>
    <cellStyle name="Comma_Arapahoe" xfId="412"/>
    <cellStyle name="Comma_Assumptions" xfId="413"/>
    <cellStyle name="Comma_Assumptions_dimon" xfId="414"/>
    <cellStyle name="Comma_bahiadefault" xfId="415"/>
    <cellStyle name="Comma_bahiadefault_1" xfId="416"/>
    <cellStyle name="Comma_Book3" xfId="417"/>
    <cellStyle name="Comma_BOP" xfId="418"/>
    <cellStyle name="Comma_BOPBAL1" xfId="419"/>
    <cellStyle name="Comma_BOPCBU" xfId="420"/>
    <cellStyle name="Comma_BOPCBU (2)" xfId="421"/>
    <cellStyle name="Comma_BOPCBU96" xfId="422"/>
    <cellStyle name="Comma_BSAPPE.XLS" xfId="423"/>
    <cellStyle name="Comma_C-Cap intensity" xfId="424"/>
    <cellStyle name="Comma_C-Capex%rev" xfId="425"/>
    <cellStyle name="Comma_C-Line per Staff" xfId="426"/>
    <cellStyle name="Comma_C-lines distribution" xfId="427"/>
    <cellStyle name="Comma_C-Orig PLDT lines" xfId="428"/>
    <cellStyle name="Comma_C-Ret on Rev" xfId="429"/>
    <cellStyle name="Comma_C-ROACE" xfId="430"/>
    <cellStyle name="Comma_Calculations" xfId="431"/>
    <cellStyle name="Comma_Calculations (2)" xfId="432"/>
    <cellStyle name="Comma_Calculations (2)_dimon" xfId="433"/>
    <cellStyle name="Comma_Calculations II" xfId="434"/>
    <cellStyle name="Comma_Calculations II_dimon" xfId="435"/>
    <cellStyle name="Comma_Calculations III" xfId="436"/>
    <cellStyle name="Comma_Calculations III_dimon" xfId="437"/>
    <cellStyle name="Comma_Calculations_1" xfId="438"/>
    <cellStyle name="Comma_Calculations_dimon" xfId="439"/>
    <cellStyle name="Comma_Capex" xfId="440"/>
    <cellStyle name="Comma_Capex per line" xfId="441"/>
    <cellStyle name="Comma_Capex%rev" xfId="442"/>
    <cellStyle name="Comma_CAPEX94" xfId="443"/>
    <cellStyle name="Comma_CAPEX_dimon" xfId="444"/>
    <cellStyle name="Comma_CBU BOX CHART V PLAN" xfId="445"/>
    <cellStyle name="Comma_CCA" xfId="446"/>
    <cellStyle name="Comma_CCOCPX" xfId="447"/>
    <cellStyle name="Comma_CHANGES.XLS" xfId="448"/>
    <cellStyle name="Comma_Channel Table" xfId="449"/>
    <cellStyle name="Comma_Charts" xfId="450"/>
    <cellStyle name="Comma_Cht-Capex per line" xfId="451"/>
    <cellStyle name="Comma_Cht-Cum Real Opr Cf" xfId="452"/>
    <cellStyle name="Comma_Cht-Dep%Rev" xfId="453"/>
    <cellStyle name="Comma_Cht-Real Opr Cf" xfId="454"/>
    <cellStyle name="Comma_Cht-Rev dist" xfId="455"/>
    <cellStyle name="Comma_Cht-Rev p line" xfId="456"/>
    <cellStyle name="Comma_Cht-Rev per Staff" xfId="457"/>
    <cellStyle name="Comma_Cht-Staff cost%revenue" xfId="458"/>
    <cellStyle name="Comma_Comm File" xfId="459"/>
    <cellStyle name="Comma_coperdefault" xfId="460"/>
    <cellStyle name="Comma_coperdefault_1" xfId="461"/>
    <cellStyle name="Comma_Corp method" xfId="462"/>
    <cellStyle name="Comma_CROCF" xfId="463"/>
    <cellStyle name="Comma_CTCUR" xfId="464"/>
    <cellStyle name="Comma_Cum Real Opr Cf" xfId="465"/>
    <cellStyle name="Comma_CUMPLTCH" xfId="466"/>
    <cellStyle name="Comma_Cur 5100" xfId="467"/>
    <cellStyle name="Comma_DEFAULT" xfId="468"/>
    <cellStyle name="Comma_Demand Fcst." xfId="469"/>
    <cellStyle name="Comma_Dep%Rev" xfId="470"/>
    <cellStyle name="Comma_dimon" xfId="471"/>
    <cellStyle name="Comma_Dowell C1b" xfId="472"/>
    <cellStyle name="Comma_Dowell-C1a" xfId="473"/>
    <cellStyle name="Comma_E&amp;ONW1" xfId="474"/>
    <cellStyle name="Comma_E&amp;ONW2" xfId="475"/>
    <cellStyle name="Comma_E&amp;OOCPX" xfId="476"/>
    <cellStyle name="Comma_emserdefault" xfId="477"/>
    <cellStyle name="Comma_emserdefault_1" xfId="478"/>
    <cellStyle name="Comma_ENRGYOP1" xfId="479"/>
    <cellStyle name="Comma_EPS" xfId="480"/>
    <cellStyle name="Comma_F&amp;COCPX" xfId="481"/>
    <cellStyle name="Comma_FEBRUARY" xfId="482"/>
    <cellStyle name="Comma_FF" xfId="483"/>
    <cellStyle name="Comma_FP 20 A (1)" xfId="484"/>
    <cellStyle name="Comma_FP 20 A (2)" xfId="485"/>
    <cellStyle name="Comma_FP-20 (App. E)" xfId="486"/>
    <cellStyle name="Comma_FP-20 (App.A) " xfId="487"/>
    <cellStyle name="Comma_FP-20 (App.D)" xfId="488"/>
    <cellStyle name="Comma_FP-20(App.B)" xfId="489"/>
    <cellStyle name="Comma_FP-20(C1) (a)" xfId="490"/>
    <cellStyle name="Comma_FP-20(C1) (a) (2)" xfId="491"/>
    <cellStyle name="Comma_FP-20(C1) (b)" xfId="492"/>
    <cellStyle name="Comma_FP-20(C1) (b) " xfId="493"/>
    <cellStyle name="Comma_FP-20(C1) (b) (2)" xfId="494"/>
    <cellStyle name="Comma_Full Year FY96" xfId="495"/>
    <cellStyle name="Comma_GCM" xfId="496"/>
    <cellStyle name="Comma_GenAssum" xfId="497"/>
    <cellStyle name="Comma_GP C1a" xfId="498"/>
    <cellStyle name="Comma_GP C1b" xfId="499"/>
    <cellStyle name="Comma_GP_EI_3" xfId="500"/>
    <cellStyle name="Comma_GQ C1A" xfId="501"/>
    <cellStyle name="Comma_GQ C1B" xfId="502"/>
    <cellStyle name="Comma_groups" xfId="503"/>
    <cellStyle name="Comma_Inputs" xfId="504"/>
    <cellStyle name="Comma_IPM C1b" xfId="505"/>
    <cellStyle name="Comma_IPMC1a" xfId="506"/>
    <cellStyle name="Comma_IRR" xfId="507"/>
    <cellStyle name="Comma_IS-Hold" xfId="508"/>
    <cellStyle name="Comma_ITOCPX" xfId="509"/>
    <cellStyle name="Comma_Janactuals" xfId="510"/>
    <cellStyle name="Comma_jancf" xfId="511"/>
    <cellStyle name="Comma_JUNMTH55" xfId="512"/>
    <cellStyle name="Comma_JUNMTH57" xfId="513"/>
    <cellStyle name="Comma_JUNYTD55" xfId="514"/>
    <cellStyle name="Comma_JUNYTD57" xfId="515"/>
    <cellStyle name="Comma_laroux" xfId="516"/>
    <cellStyle name="Comma_laroux_1" xfId="517"/>
    <cellStyle name="Comma_laroux_12~3SO2" xfId="518"/>
    <cellStyle name="Comma_laroux_1995" xfId="519"/>
    <cellStyle name="Comma_laroux_1_12~3SO2" xfId="520"/>
    <cellStyle name="Comma_laroux_1_dimon" xfId="521"/>
    <cellStyle name="Comma_laroux_1_dimon_1" xfId="522"/>
    <cellStyle name="Comma_laroux_1_dimon_2" xfId="523"/>
    <cellStyle name="Comma_laroux_1_laroux" xfId="524"/>
    <cellStyle name="Comma_laroux_1_NEGS" xfId="525"/>
    <cellStyle name="Comma_laroux_1_NEGS_1" xfId="526"/>
    <cellStyle name="Comma_laroux_1_NEGS_1_~0022862" xfId="527"/>
    <cellStyle name="Comma_laroux_1_NEGS_2" xfId="528"/>
    <cellStyle name="Comma_laroux_1_NEGS_~0022862" xfId="529"/>
    <cellStyle name="Comma_laroux_1_pldt" xfId="530"/>
    <cellStyle name="Comma_laroux_1_pldt_1" xfId="531"/>
    <cellStyle name="Comma_laroux_1_pldt_1_dimon" xfId="532"/>
    <cellStyle name="Comma_laroux_1_pldt_dimon" xfId="533"/>
    <cellStyle name="Comma_laroux_1_PLDT_dimon_1" xfId="534"/>
    <cellStyle name="Comma_laroux_1_pldt_NEGS" xfId="535"/>
    <cellStyle name="Comma_laroux_1_pldt_~0022862" xfId="536"/>
    <cellStyle name="Comma_laroux_1_VERA" xfId="537"/>
    <cellStyle name="Comma_laroux_1_VERA_1" xfId="538"/>
    <cellStyle name="Comma_laroux_1_VIRUS-EDY" xfId="539"/>
    <cellStyle name="Comma_laroux_1_~0022862" xfId="540"/>
    <cellStyle name="Comma_laroux_2" xfId="541"/>
    <cellStyle name="Comma_laroux_2_12~3SO2" xfId="542"/>
    <cellStyle name="Comma_laroux_2_12~3SO2_NEGS" xfId="543"/>
    <cellStyle name="Comma_laroux_2_12~3SO2_~0022862" xfId="544"/>
    <cellStyle name="Comma_laroux_2_dimon" xfId="545"/>
    <cellStyle name="Comma_laroux_2_dimon_1" xfId="546"/>
    <cellStyle name="Comma_laroux_2_dimon_2" xfId="547"/>
    <cellStyle name="Comma_laroux_2_laroux" xfId="548"/>
    <cellStyle name="Comma_laroux_2_laroux_dimon" xfId="549"/>
    <cellStyle name="Comma_laroux_2_NEGS" xfId="550"/>
    <cellStyle name="Comma_laroux_2_NEGS_1" xfId="551"/>
    <cellStyle name="Comma_laroux_2_pldt" xfId="552"/>
    <cellStyle name="Comma_laroux_2_pldt_1" xfId="553"/>
    <cellStyle name="Comma_laroux_2_pldt_dimon" xfId="554"/>
    <cellStyle name="Comma_laroux_2_PLDT_dimon_1" xfId="555"/>
    <cellStyle name="Comma_laroux_2_pldt_NEGS" xfId="556"/>
    <cellStyle name="Comma_laroux_2_pldt_~0022862" xfId="557"/>
    <cellStyle name="Comma_laroux_2_VERA" xfId="558"/>
    <cellStyle name="Comma_laroux_2_VERA_1" xfId="559"/>
    <cellStyle name="Comma_laroux_3" xfId="560"/>
    <cellStyle name="Comma_laroux_3_dimon" xfId="561"/>
    <cellStyle name="Comma_laroux_3_dimon_1" xfId="562"/>
    <cellStyle name="Comma_laroux_3_dimon_2" xfId="563"/>
    <cellStyle name="Comma_laroux_3_dimon_3" xfId="564"/>
    <cellStyle name="Comma_laroux_3_NEGS" xfId="565"/>
    <cellStyle name="Comma_laroux_3_~0022862" xfId="566"/>
    <cellStyle name="Comma_laroux_dimon" xfId="567"/>
    <cellStyle name="Comma_laroux_dimon_1" xfId="568"/>
    <cellStyle name="Comma_laroux_laroux" xfId="569"/>
    <cellStyle name="Comma_laroux_laroux_1" xfId="570"/>
    <cellStyle name="Comma_laroux_laroux_dimon" xfId="571"/>
    <cellStyle name="Comma_laroux_NEGS" xfId="572"/>
    <cellStyle name="Comma_laroux_pldt" xfId="573"/>
    <cellStyle name="Comma_laroux_pldt_1" xfId="574"/>
    <cellStyle name="Comma_laroux_pldt_dimon" xfId="575"/>
    <cellStyle name="Comma_laroux_pldt_NEGS" xfId="576"/>
    <cellStyle name="Comma_laroux_pldt_~0022862" xfId="577"/>
    <cellStyle name="Comma_laroux_VERA" xfId="578"/>
    <cellStyle name="Comma_laroux_VERA_1" xfId="579"/>
    <cellStyle name="Comma_laroux_VIRUS-EDY" xfId="580"/>
    <cellStyle name="Comma_Line Inst." xfId="581"/>
    <cellStyle name="Comma_MACRO1.XLM" xfId="582"/>
    <cellStyle name="Comma_MATERAL2" xfId="583"/>
    <cellStyle name="Comma_MATERAL2_dimon" xfId="584"/>
    <cellStyle name="Comma_MATERAL2_dimon_1" xfId="585"/>
    <cellStyle name="Comma_MATERAL2_dimon_2" xfId="586"/>
    <cellStyle name="Comma_MATERAL2_NEGS" xfId="587"/>
    <cellStyle name="Comma_MATERAL2_NEGS_1" xfId="588"/>
    <cellStyle name="Comma_MATERAL2_NEGS_~0022862" xfId="589"/>
    <cellStyle name="Comma_MATERAL2_~0022862" xfId="590"/>
    <cellStyle name="Comma_MKGOCPX" xfId="591"/>
    <cellStyle name="Comma_Mkt Shr" xfId="592"/>
    <cellStyle name="Comma_MOBCPX" xfId="593"/>
    <cellStyle name="Comma_mud plant bolted" xfId="594"/>
    <cellStyle name="Comma_NA (2)" xfId="595"/>
    <cellStyle name="Comma_NA WITHOUT GOV'T &amp; PNX" xfId="596"/>
    <cellStyle name="Comma_NAOBU10" xfId="597"/>
    <cellStyle name="Comma_NAT ACCT" xfId="598"/>
    <cellStyle name="Comma_NCR-C&amp;W Val" xfId="599"/>
    <cellStyle name="Comma_NCR-Cap intensity" xfId="600"/>
    <cellStyle name="Comma_NCR-Line per Staff" xfId="601"/>
    <cellStyle name="Comma_NCR-Rev dist" xfId="602"/>
    <cellStyle name="Comma_NSACTUAL.XLS" xfId="603"/>
    <cellStyle name="Comma_NX00" xfId="604"/>
    <cellStyle name="Comma_Odner" xfId="605"/>
    <cellStyle name="Comma_Odner (2)" xfId="606"/>
    <cellStyle name="Comma_Odner (3)" xfId="607"/>
    <cellStyle name="Comma_Op Cost Break" xfId="608"/>
    <cellStyle name="Comma_OSMOCPX" xfId="609"/>
    <cellStyle name="Comma_Other Months" xfId="610"/>
    <cellStyle name="Comma_Outlook" xfId="611"/>
    <cellStyle name="Comma_P&amp;L" xfId="612"/>
    <cellStyle name="Comma_pbdefault" xfId="613"/>
    <cellStyle name="Comma_pbdefault_1" xfId="614"/>
    <cellStyle name="Comma_percentages" xfId="615"/>
    <cellStyle name="Comma_PERSONAL" xfId="616"/>
    <cellStyle name="Comma_PGMKOCPX" xfId="617"/>
    <cellStyle name="Comma_PGNW1" xfId="618"/>
    <cellStyle name="Comma_PGNW2" xfId="619"/>
    <cellStyle name="Comma_PGNWOCPX" xfId="620"/>
    <cellStyle name="Comma_Pink" xfId="621"/>
    <cellStyle name="Comma_Plan" xfId="622"/>
    <cellStyle name="Comma_PLAN95" xfId="623"/>
    <cellStyle name="Comma_PLANT" xfId="624"/>
    <cellStyle name="Comma_PLDT" xfId="625"/>
    <cellStyle name="Comma_pldt_1" xfId="626"/>
    <cellStyle name="Comma_pldt_1_dimon" xfId="627"/>
    <cellStyle name="Comma_pldt_2" xfId="628"/>
    <cellStyle name="Comma_pldt_Calculations" xfId="629"/>
    <cellStyle name="Comma_PLDT_dimon" xfId="630"/>
    <cellStyle name="Comma_pldt_NEGS" xfId="631"/>
    <cellStyle name="Comma_priccurv" xfId="632"/>
    <cellStyle name="Comma_PROCDS&amp;G" xfId="633"/>
    <cellStyle name="Comma_Product" xfId="634"/>
    <cellStyle name="Comma_PROFILE4" xfId="635"/>
    <cellStyle name="Comma_Projects" xfId="636"/>
    <cellStyle name="Comma_Q1 FY96" xfId="637"/>
    <cellStyle name="Comma_Q2 FY96" xfId="638"/>
    <cellStyle name="Comma_Q3 FY96" xfId="639"/>
    <cellStyle name="Comma_Q4 FY96" xfId="640"/>
    <cellStyle name="Comma_QTR94_95" xfId="641"/>
    <cellStyle name="Comma_Quarter End Months" xfId="642"/>
    <cellStyle name="Comma_r1" xfId="643"/>
    <cellStyle name="Comma_r1_dimon" xfId="644"/>
    <cellStyle name="Comma_Real Opr Cf" xfId="645"/>
    <cellStyle name="Comma_Real Rev per Staff (1)" xfId="646"/>
    <cellStyle name="Comma_Real Rev per Staff (2)" xfId="647"/>
    <cellStyle name="Comma_Region 2-C&amp;W" xfId="648"/>
    <cellStyle name="Comma_Return on Rev" xfId="649"/>
    <cellStyle name="Comma_Rev p line" xfId="650"/>
    <cellStyle name="Comma_RFI" xfId="651"/>
    <cellStyle name="Comma_RFI_1" xfId="652"/>
    <cellStyle name="Comma_ROACE" xfId="653"/>
    <cellStyle name="Comma_ROCF (Tot)" xfId="654"/>
    <cellStyle name="Comma_RQSTFRM" xfId="655"/>
    <cellStyle name="Comma_Sales Order" xfId="656"/>
    <cellStyle name="Comma_SATOCPX" xfId="657"/>
    <cellStyle name="Comma_Sheet1" xfId="658"/>
    <cellStyle name="Comma_Sheet1_Book6" xfId="659"/>
    <cellStyle name="Comma_Sheet1_CTS - Ind excl Can" xfId="660"/>
    <cellStyle name="Comma_Sheet1_dimon" xfId="661"/>
    <cellStyle name="Comma_Sheet1_dimon_1" xfId="662"/>
    <cellStyle name="Comma_Sheet1_ECTPLAN" xfId="663"/>
    <cellStyle name="Comma_Sheet1_format1" xfId="664"/>
    <cellStyle name="Comma_Sheet1_laroux" xfId="665"/>
    <cellStyle name="Comma_Sheet1_NEGS" xfId="666"/>
    <cellStyle name="Comma_Sheet1_Other Ind  " xfId="667"/>
    <cellStyle name="Comma_Sheet1_PERSONAL" xfId="668"/>
    <cellStyle name="Comma_Sheet1_PLAN0398" xfId="669"/>
    <cellStyle name="Comma_Sheet1_PLDT" xfId="670"/>
    <cellStyle name="Comma_Sheet1_Var_2CE" xfId="671"/>
    <cellStyle name="Comma_Sheet1_~0022862" xfId="672"/>
    <cellStyle name="Comma_Sheet2" xfId="673"/>
    <cellStyle name="Comma_Sheet4" xfId="674"/>
    <cellStyle name="Comma_Sheet4_NEGS" xfId="675"/>
    <cellStyle name="Comma_Sheet4_pldt" xfId="676"/>
    <cellStyle name="Comma_Sheet4_~0022862" xfId="677"/>
    <cellStyle name="Comma_SHENREPT" xfId="678"/>
    <cellStyle name="Comma_Shipped" xfId="679"/>
    <cellStyle name="Comma_Snr. CO" xfId="680"/>
    <cellStyle name="Comma_sprint contr" xfId="681"/>
    <cellStyle name="Comma_Staff cost%rev" xfId="682"/>
    <cellStyle name="Comma_stats" xfId="683"/>
    <cellStyle name="Comma_Subcont File" xfId="684"/>
    <cellStyle name="Comma_Summary Info" xfId="685"/>
    <cellStyle name="Comma_SUMPAGE" xfId="686"/>
    <cellStyle name="Comma_SYSPLN98" xfId="687"/>
    <cellStyle name="Comma_Terms Defined" xfId="688"/>
    <cellStyle name="Comma_TMSNW1" xfId="689"/>
    <cellStyle name="Comma_TMSNW2" xfId="690"/>
    <cellStyle name="Comma_TMSOCPX" xfId="691"/>
    <cellStyle name="Comma_TOTAL MTH" xfId="692"/>
    <cellStyle name="Comma_TOTAL YTD" xfId="693"/>
    <cellStyle name="Comma_Total-Rev dist." xfId="694"/>
    <cellStyle name="Comma_TRANSDSC.XLS" xfId="695"/>
    <cellStyle name="Comma_TRANSFXA.XLS" xfId="696"/>
    <cellStyle name="Comma_TRANSFXA.XLS_1" xfId="697"/>
    <cellStyle name="Comma_TRANSIME.XLS" xfId="698"/>
    <cellStyle name="Comma_TRANSIME.XLS_TRANSDSC.XLS" xfId="699"/>
    <cellStyle name="Comma_TRANSIME.XLS_TRANSFXA.XLS" xfId="700"/>
    <cellStyle name="Comma_VIRUS-EDY" xfId="701"/>
    <cellStyle name="Comma_White" xfId="702"/>
    <cellStyle name="Comma_WIP Chart" xfId="703"/>
    <cellStyle name="Comma_WO Var. &amp; Tot. Exp." xfId="704"/>
    <cellStyle name="Comma_WSP" xfId="705"/>
    <cellStyle name="Comma_yrcao" xfId="706"/>
    <cellStyle name="Comma_YREND55" xfId="707"/>
    <cellStyle name="Comma_YREND57" xfId="708"/>
    <cellStyle name="Comma_YTDCUR" xfId="709"/>
    <cellStyle name="Currency [0]_1162" xfId="710"/>
    <cellStyle name="Currency [0]_12matrix" xfId="711"/>
    <cellStyle name="Currency [0]_12~3SO2" xfId="712"/>
    <cellStyle name="Currency [0]_1995" xfId="713"/>
    <cellStyle name="Currency [0]_1997" xfId="714"/>
    <cellStyle name="Currency [0]_29" xfId="715"/>
    <cellStyle name="Currency [0]_A" xfId="716"/>
    <cellStyle name="Currency [0]_A_dimon" xfId="717"/>
    <cellStyle name="Currency [0]_ACTUAL" xfId="718"/>
    <cellStyle name="Currency [0]_ACTUAL NA -OBU" xfId="719"/>
    <cellStyle name="Currency [0]_Actual vs." xfId="720"/>
    <cellStyle name="Currency [0]_algasdefault" xfId="721"/>
    <cellStyle name="Currency [0]_Alternative1" xfId="722"/>
    <cellStyle name="Currency [0]_Alternative1_1" xfId="723"/>
    <cellStyle name="Currency [0]_App E" xfId="724"/>
    <cellStyle name="Currency [0]_Apr" xfId="725"/>
    <cellStyle name="Currency [0]_Arapahoe" xfId="726"/>
    <cellStyle name="Currency [0]_Assumptions" xfId="727"/>
    <cellStyle name="Currency [0]_Assumptions_dimon" xfId="728"/>
    <cellStyle name="Currency [0]_bahiadefault" xfId="729"/>
    <cellStyle name="Currency [0]_Book3" xfId="730"/>
    <cellStyle name="Currency [0]_BOP" xfId="731"/>
    <cellStyle name="Currency [0]_BOPBAL1" xfId="732"/>
    <cellStyle name="Currency [0]_BOPCBU" xfId="733"/>
    <cellStyle name="Currency [0]_BOPCBU (2)" xfId="734"/>
    <cellStyle name="Currency [0]_BOPCBU96" xfId="735"/>
    <cellStyle name="Currency [0]_BSAPPE.XLS" xfId="736"/>
    <cellStyle name="Currency [0]_Calculations" xfId="737"/>
    <cellStyle name="Currency [0]_Calculations (2)" xfId="738"/>
    <cellStyle name="Currency [0]_Calculations (2)_dimon" xfId="739"/>
    <cellStyle name="Currency [0]_Calculations II" xfId="740"/>
    <cellStyle name="Currency [0]_Calculations II_dimon" xfId="741"/>
    <cellStyle name="Currency [0]_Calculations III" xfId="742"/>
    <cellStyle name="Currency [0]_Calculations III_dimon" xfId="743"/>
    <cellStyle name="Currency [0]_Calculations_1" xfId="744"/>
    <cellStyle name="Currency [0]_Calculations_1_dimon" xfId="745"/>
    <cellStyle name="Currency [0]_Calculations_dimon" xfId="746"/>
    <cellStyle name="Currency [0]_CAPEX" xfId="747"/>
    <cellStyle name="Currency [0]_CAPEX94" xfId="748"/>
    <cellStyle name="Currency [0]_Cardig GHS" xfId="749"/>
    <cellStyle name="Currency [0]_Cash Flows" xfId="750"/>
    <cellStyle name="Currency [0]_CBU BOX CHART V PLAN" xfId="751"/>
    <cellStyle name="Currency [0]_CCA" xfId="752"/>
    <cellStyle name="Currency [0]_CCOCPX" xfId="753"/>
    <cellStyle name="Currency [0]_CHANGES.XLS" xfId="754"/>
    <cellStyle name="Currency [0]_Channel Table" xfId="755"/>
    <cellStyle name="Currency [0]_Charts" xfId="756"/>
    <cellStyle name="Currency [0]_Comm File" xfId="757"/>
    <cellStyle name="Currency [0]_coperdefault" xfId="758"/>
    <cellStyle name="Currency [0]_Corp method" xfId="759"/>
    <cellStyle name="Currency [0]_Cost Code" xfId="760"/>
    <cellStyle name="Currency [0]_CTCUR" xfId="761"/>
    <cellStyle name="Currency [0]_CUMPLTCH" xfId="762"/>
    <cellStyle name="Currency [0]_Cur 5100" xfId="763"/>
    <cellStyle name="Currency [0]_DEFAULT" xfId="764"/>
    <cellStyle name="Currency [0]_dimon" xfId="765"/>
    <cellStyle name="Currency [0]_dimon_1" xfId="766"/>
    <cellStyle name="Currency [0]_dimon_2" xfId="767"/>
    <cellStyle name="Currency [0]_Dowell C1b" xfId="768"/>
    <cellStyle name="Currency [0]_Dowell-C1a" xfId="769"/>
    <cellStyle name="Currency [0]_E&amp;ONW1" xfId="770"/>
    <cellStyle name="Currency [0]_E&amp;ONW2" xfId="771"/>
    <cellStyle name="Currency [0]_E&amp;OOCPX" xfId="772"/>
    <cellStyle name="Currency [0]_emserdefault" xfId="773"/>
    <cellStyle name="Currency [0]_ENRGYOP1" xfId="774"/>
    <cellStyle name="Currency [0]_F&amp;COCPX" xfId="775"/>
    <cellStyle name="Currency [0]_FEBRUARY" xfId="776"/>
    <cellStyle name="Currency [0]_FF" xfId="777"/>
    <cellStyle name="Currency [0]_FP 20 A (1)" xfId="778"/>
    <cellStyle name="Currency [0]_FP 20 A (2)" xfId="779"/>
    <cellStyle name="Currency [0]_FP-20 (App. E)" xfId="780"/>
    <cellStyle name="Currency [0]_FP-20 (App.A) " xfId="781"/>
    <cellStyle name="Currency [0]_FP-20 (App.D)" xfId="782"/>
    <cellStyle name="Currency [0]_FP-20(App.B)" xfId="783"/>
    <cellStyle name="Currency [0]_FP-20(C1) (a)" xfId="784"/>
    <cellStyle name="Currency [0]_FP-20(C1) (a) (2)" xfId="785"/>
    <cellStyle name="Currency [0]_FP-20(C1) (b)" xfId="786"/>
    <cellStyle name="Currency [0]_FP-20(C1) (b) " xfId="787"/>
    <cellStyle name="Currency [0]_FP-20(C1) (b) (2)" xfId="788"/>
    <cellStyle name="Currency [0]_Full Year FY96" xfId="789"/>
    <cellStyle name="Currency [0]_GCM" xfId="790"/>
    <cellStyle name="Currency [0]_GenAssum" xfId="791"/>
    <cellStyle name="Currency [0]_GP C1a" xfId="792"/>
    <cellStyle name="Currency [0]_GP C1b" xfId="793"/>
    <cellStyle name="Currency [0]_GP_EI_3" xfId="794"/>
    <cellStyle name="Currency [0]_GQ C1A" xfId="795"/>
    <cellStyle name="Currency [0]_GQ C1B" xfId="796"/>
    <cellStyle name="Currency [0]_groups" xfId="797"/>
    <cellStyle name="Currency [0]_Inputs" xfId="798"/>
    <cellStyle name="Currency [0]_Inputs_NEGS" xfId="799"/>
    <cellStyle name="Currency [0]_Inputs_~0022862" xfId="800"/>
    <cellStyle name="Currency [0]_IPM C1b" xfId="801"/>
    <cellStyle name="Currency [0]_IPMC1a" xfId="802"/>
    <cellStyle name="Currency [0]_IS-Hold" xfId="803"/>
    <cellStyle name="Currency [0]_ITOCPX" xfId="804"/>
    <cellStyle name="Currency [0]_Janactuals" xfId="805"/>
    <cellStyle name="Currency [0]_jancf" xfId="806"/>
    <cellStyle name="Currency [0]_JUNMTH55" xfId="807"/>
    <cellStyle name="Currency [0]_JUNMTH57" xfId="808"/>
    <cellStyle name="Currency [0]_JUNYTD55" xfId="809"/>
    <cellStyle name="Currency [0]_JUNYTD57" xfId="810"/>
    <cellStyle name="Currency [0]_laroux" xfId="811"/>
    <cellStyle name="Currency [0]_laroux_1" xfId="812"/>
    <cellStyle name="Currency [0]_laroux_12~3SO2" xfId="813"/>
    <cellStyle name="Currency [0]_laroux_1995" xfId="814"/>
    <cellStyle name="Currency [0]_laroux_1_12~3SO2" xfId="815"/>
    <cellStyle name="Currency [0]_laroux_1_dimon" xfId="816"/>
    <cellStyle name="Currency [0]_laroux_1_dimon_1" xfId="817"/>
    <cellStyle name="Currency [0]_laroux_1_dimon_2" xfId="818"/>
    <cellStyle name="Currency [0]_laroux_1_dimon_3" xfId="819"/>
    <cellStyle name="Currency [0]_laroux_1_dimon_4" xfId="820"/>
    <cellStyle name="Currency [0]_laroux_1_laroux" xfId="821"/>
    <cellStyle name="Currency [0]_laroux_1_laroux_1" xfId="822"/>
    <cellStyle name="Currency [0]_laroux_1_laroux_dimon" xfId="823"/>
    <cellStyle name="Currency [0]_laroux_1_Locas" xfId="824"/>
    <cellStyle name="Currency [0]_laroux_1_NEGS" xfId="825"/>
    <cellStyle name="Currency [0]_laroux_1_NEGS_1" xfId="826"/>
    <cellStyle name="Currency [0]_laroux_1_NEGS_~0022862" xfId="827"/>
    <cellStyle name="Currency [0]_laroux_1_pldt" xfId="828"/>
    <cellStyle name="Currency [0]_laroux_1_pldt_dimon" xfId="829"/>
    <cellStyle name="Currency [0]_laroux_1_PLDT_dimon_1" xfId="830"/>
    <cellStyle name="Currency [0]_laroux_1_VERA" xfId="831"/>
    <cellStyle name="Currency [0]_laroux_1_VERA_1" xfId="832"/>
    <cellStyle name="Currency [0]_laroux_1_VIRUS-EDY" xfId="833"/>
    <cellStyle name="Currency [0]_laroux_1_~0022862" xfId="834"/>
    <cellStyle name="Currency [0]_laroux_2" xfId="835"/>
    <cellStyle name="Currency [0]_laroux_2_12~3SO2" xfId="836"/>
    <cellStyle name="Currency [0]_laroux_2_12~3SO2_NEGS" xfId="837"/>
    <cellStyle name="Currency [0]_laroux_2_12~3SO2_~0022862" xfId="838"/>
    <cellStyle name="Currency [0]_laroux_2_dimon" xfId="839"/>
    <cellStyle name="Currency [0]_laroux_2_dimon_1" xfId="840"/>
    <cellStyle name="Currency [0]_laroux_2_dimon_2" xfId="841"/>
    <cellStyle name="Currency [0]_laroux_2_dimon_3" xfId="842"/>
    <cellStyle name="Currency [0]_laroux_2_dimon_4" xfId="843"/>
    <cellStyle name="Currency [0]_laroux_2_laroux" xfId="844"/>
    <cellStyle name="Currency [0]_laroux_2_laroux_dimon" xfId="845"/>
    <cellStyle name="Currency [0]_laroux_2_Locas" xfId="846"/>
    <cellStyle name="Currency [0]_laroux_2_NEGS" xfId="847"/>
    <cellStyle name="Currency [0]_laroux_2_NEGS_1" xfId="848"/>
    <cellStyle name="Currency [0]_laroux_2_NEGS_1_~0022862" xfId="849"/>
    <cellStyle name="Currency [0]_laroux_2_NEGS_2" xfId="850"/>
    <cellStyle name="Currency [0]_laroux_2_NEGS_~0022862" xfId="851"/>
    <cellStyle name="Currency [0]_laroux_2_pldt" xfId="852"/>
    <cellStyle name="Currency [0]_laroux_2_PLDT_dimon" xfId="853"/>
    <cellStyle name="Currency [0]_laroux_2_VIRUS-EDY" xfId="854"/>
    <cellStyle name="Currency [0]_laroux_2_~0022862" xfId="855"/>
    <cellStyle name="Currency [0]_laroux_3" xfId="856"/>
    <cellStyle name="Currency [0]_laroux_3_12~3SO2" xfId="857"/>
    <cellStyle name="Currency [0]_laroux_3_12~3SO2_NEGS" xfId="858"/>
    <cellStyle name="Currency [0]_laroux_3_12~3SO2_~0022862" xfId="859"/>
    <cellStyle name="Currency [0]_laroux_3_dimon" xfId="860"/>
    <cellStyle name="Currency [0]_laroux_3_dimon_1" xfId="861"/>
    <cellStyle name="Currency [0]_laroux_3_dimon_2" xfId="862"/>
    <cellStyle name="Currency [0]_laroux_3_dimon_3" xfId="863"/>
    <cellStyle name="Currency [0]_laroux_3_dimon_4" xfId="864"/>
    <cellStyle name="Currency [0]_laroux_3_NEGS" xfId="865"/>
    <cellStyle name="Currency [0]_laroux_3_~0022862" xfId="866"/>
    <cellStyle name="Currency [0]_laroux_4" xfId="867"/>
    <cellStyle name="Currency [0]_laroux_4_dimon" xfId="868"/>
    <cellStyle name="Currency [0]_laroux_4_dimon_1" xfId="869"/>
    <cellStyle name="Currency [0]_laroux_4_dimon_2" xfId="870"/>
    <cellStyle name="Currency [0]_laroux_4_NEGS" xfId="871"/>
    <cellStyle name="Currency [0]_laroux_4_~0022862" xfId="872"/>
    <cellStyle name="Currency [0]_laroux_5" xfId="873"/>
    <cellStyle name="Currency [0]_laroux_6" xfId="874"/>
    <cellStyle name="Currency [0]_laroux_7" xfId="875"/>
    <cellStyle name="Currency [0]_laroux_dimon" xfId="876"/>
    <cellStyle name="Currency [0]_laroux_dimon_1" xfId="877"/>
    <cellStyle name="Currency [0]_laroux_dimon_2" xfId="878"/>
    <cellStyle name="Currency [0]_laroux_dimon_3" xfId="879"/>
    <cellStyle name="Currency [0]_laroux_dimon_4" xfId="880"/>
    <cellStyle name="Currency [0]_laroux_laroux" xfId="881"/>
    <cellStyle name="Currency [0]_laroux_laroux_1" xfId="882"/>
    <cellStyle name="Currency [0]_laroux_laroux_1_dimon" xfId="883"/>
    <cellStyle name="Currency [0]_laroux_laroux_dimon" xfId="884"/>
    <cellStyle name="Currency [0]_laroux_Locas" xfId="885"/>
    <cellStyle name="Currency [0]_laroux_MATERAL2" xfId="886"/>
    <cellStyle name="Currency [0]_laroux_MATERAL2_dimon" xfId="887"/>
    <cellStyle name="Currency [0]_laroux_MATERAL2_dimon_1" xfId="888"/>
    <cellStyle name="Currency [0]_laroux_MATERAL2_laroux" xfId="889"/>
    <cellStyle name="Currency [0]_laroux_MATERAL2_laroux_dimon" xfId="890"/>
    <cellStyle name="Currency [0]_laroux_MATERAL2_NEGS" xfId="891"/>
    <cellStyle name="Currency [0]_laroux_MATERAL2_pldt" xfId="892"/>
    <cellStyle name="Currency [0]_laroux_MATERAL2_VERA" xfId="893"/>
    <cellStyle name="Currency [0]_laroux_MATERAL2_VIRUS-EDY" xfId="894"/>
    <cellStyle name="Currency [0]_laroux_mud plant bolted" xfId="895"/>
    <cellStyle name="Currency [0]_laroux_mud plant bolted_dimon" xfId="896"/>
    <cellStyle name="Currency [0]_laroux_mud plant bolted_dimon_1" xfId="897"/>
    <cellStyle name="Currency [0]_laroux_mud plant bolted_dimon_2" xfId="898"/>
    <cellStyle name="Currency [0]_laroux_mud plant bolted_NEGS" xfId="899"/>
    <cellStyle name="Currency [0]_laroux_mud plant bolted_NEGS_1" xfId="900"/>
    <cellStyle name="Currency [0]_laroux_mud plant bolted_NEGS_~0022862" xfId="901"/>
    <cellStyle name="Currency [0]_laroux_mud plant bolted_~0022862" xfId="902"/>
    <cellStyle name="Currency [0]_laroux_NEGS" xfId="903"/>
    <cellStyle name="Currency [0]_laroux_pldt" xfId="904"/>
    <cellStyle name="Currency [0]_laroux_pldt_1" xfId="905"/>
    <cellStyle name="Currency [0]_laroux_VERA" xfId="906"/>
    <cellStyle name="Currency [0]_laroux_VERA_1" xfId="907"/>
    <cellStyle name="Currency [0]_laroux_VIRUS-EDY" xfId="908"/>
    <cellStyle name="Currency [0]_List" xfId="909"/>
    <cellStyle name="Currency [0]_MACRO1.XLM" xfId="910"/>
    <cellStyle name="Currency [0]_MATERAL2" xfId="911"/>
    <cellStyle name="Currency [0]_MATERAL2_dimon" xfId="912"/>
    <cellStyle name="Currency [0]_MATERAL2_dimon_1" xfId="913"/>
    <cellStyle name="Currency [0]_MATERAL2_dimon_2" xfId="914"/>
    <cellStyle name="Currency [0]_MATERAL2_NEGS" xfId="915"/>
    <cellStyle name="Currency [0]_MATERAL2_NEGS_1" xfId="916"/>
    <cellStyle name="Currency [0]_MATERAL2_NEGS_~0022862" xfId="917"/>
    <cellStyle name="Currency [0]_MATERAL2_~0022862" xfId="918"/>
    <cellStyle name="Currency [0]_MKGOCPX" xfId="919"/>
    <cellStyle name="Currency [0]_MOBCPX" xfId="920"/>
    <cellStyle name="Currency [0]_mud plant bolted" xfId="921"/>
    <cellStyle name="Currency [0]_mud plant bolted_dimon" xfId="922"/>
    <cellStyle name="Currency [0]_mud plant bolted_dimon_1" xfId="923"/>
    <cellStyle name="Currency [0]_mud plant bolted_laroux" xfId="924"/>
    <cellStyle name="Currency [0]_mud plant bolted_laroux_dimon" xfId="925"/>
    <cellStyle name="Currency [0]_mud plant bolted_NEGS" xfId="926"/>
    <cellStyle name="Currency [0]_mud plant bolted_pldt" xfId="927"/>
    <cellStyle name="Currency [0]_mud plant bolted_VERA" xfId="928"/>
    <cellStyle name="Currency [0]_mud plant bolted_VIRUS-EDY" xfId="929"/>
    <cellStyle name="Currency [0]_NA (2)" xfId="930"/>
    <cellStyle name="Currency [0]_NA WITHOUT GOV'T &amp; PNX" xfId="931"/>
    <cellStyle name="Currency [0]_NAOBU10" xfId="932"/>
    <cellStyle name="Currency [0]_NAT ACCT" xfId="933"/>
    <cellStyle name="Currency [0]_NEGS" xfId="934"/>
    <cellStyle name="Currency [0]_NSACTUAL.XLS" xfId="935"/>
    <cellStyle name="Currency [0]_NX00" xfId="936"/>
    <cellStyle name="Currency [0]_Odner" xfId="937"/>
    <cellStyle name="Currency [0]_Odner (2)" xfId="938"/>
    <cellStyle name="Currency [0]_Odner (3)" xfId="939"/>
    <cellStyle name="Currency [0]_OSMOCPX" xfId="940"/>
    <cellStyle name="Currency [0]_Other Months" xfId="941"/>
    <cellStyle name="Currency [0]_Outlook" xfId="942"/>
    <cellStyle name="Currency [0]_P&amp;L" xfId="943"/>
    <cellStyle name="Currency [0]_pbdefault" xfId="944"/>
    <cellStyle name="Currency [0]_percentages" xfId="945"/>
    <cellStyle name="Currency [0]_PERSONAL" xfId="946"/>
    <cellStyle name="Currency [0]_PGMKOCPX" xfId="947"/>
    <cellStyle name="Currency [0]_PGNW1" xfId="948"/>
    <cellStyle name="Currency [0]_PGNW2" xfId="949"/>
    <cellStyle name="Currency [0]_PGNWOCPX" xfId="950"/>
    <cellStyle name="Currency [0]_Pink" xfId="951"/>
    <cellStyle name="Currency [0]_Plan" xfId="952"/>
    <cellStyle name="Currency [0]_PLAN95" xfId="953"/>
    <cellStyle name="Currency [0]_PLANT" xfId="954"/>
    <cellStyle name="Currency [0]_PLDT" xfId="955"/>
    <cellStyle name="Currency [0]_pldt_1" xfId="956"/>
    <cellStyle name="Currency [0]_pldt_1_dimon" xfId="957"/>
    <cellStyle name="Currency [0]_PLDT_1_dimon_1" xfId="958"/>
    <cellStyle name="Currency [0]_pldt_1_dimon_2" xfId="959"/>
    <cellStyle name="Currency [0]_pldt_1_NEGS" xfId="960"/>
    <cellStyle name="Currency [0]_pldt_2" xfId="961"/>
    <cellStyle name="Currency [0]_pldt_2_NEGS" xfId="962"/>
    <cellStyle name="Currency [0]_pldt_2_~0022862" xfId="963"/>
    <cellStyle name="Currency [0]_pldt_Calculations" xfId="964"/>
    <cellStyle name="Currency [0]_pldt_Calculations_dimon" xfId="965"/>
    <cellStyle name="Currency [0]_PLDT_dimon" xfId="966"/>
    <cellStyle name="Currency [0]_PLDT_dimon_1" xfId="967"/>
    <cellStyle name="Currency [0]_pldt_dimon_2" xfId="968"/>
    <cellStyle name="Currency [0]_PLDT_NEGS" xfId="969"/>
    <cellStyle name="Currency [0]_priccurv" xfId="970"/>
    <cellStyle name="Currency [0]_PROCDS&amp;G" xfId="971"/>
    <cellStyle name="Currency [0]_Product" xfId="972"/>
    <cellStyle name="Currency [0]_PROFILE4" xfId="973"/>
    <cellStyle name="Currency [0]_Projects" xfId="974"/>
    <cellStyle name="Currency [0]_Q1 FY96" xfId="975"/>
    <cellStyle name="Currency [0]_Q2 FY96" xfId="976"/>
    <cellStyle name="Currency [0]_Q3 FY96" xfId="977"/>
    <cellStyle name="Currency [0]_Q4 FY96" xfId="978"/>
    <cellStyle name="Currency [0]_QTR94_95" xfId="979"/>
    <cellStyle name="Currency [0]_Quarter End Months" xfId="980"/>
    <cellStyle name="Currency [0]_r1" xfId="981"/>
    <cellStyle name="Currency [0]_r1_dimon" xfId="982"/>
    <cellStyle name="Currency [0]_r1_NEGS" xfId="983"/>
    <cellStyle name="Currency [0]_r1_~0022862" xfId="984"/>
    <cellStyle name="Currency [0]_RFI" xfId="985"/>
    <cellStyle name="Currency [0]_RFI_1" xfId="986"/>
    <cellStyle name="Currency [0]_RQSTFRM" xfId="987"/>
    <cellStyle name="Currency [0]_Sales Order" xfId="988"/>
    <cellStyle name="Currency [0]_SATOCPX" xfId="989"/>
    <cellStyle name="Currency [0]_Sheet1" xfId="990"/>
    <cellStyle name="Currency [0]_Sheet1 (2)" xfId="991"/>
    <cellStyle name="Currency [0]_Sheet1_Book6" xfId="992"/>
    <cellStyle name="Currency [0]_Sheet1_CTS - Ind excl Can" xfId="993"/>
    <cellStyle name="Currency [0]_Sheet1_dimon" xfId="994"/>
    <cellStyle name="Currency [0]_Sheet1_dimon_1" xfId="995"/>
    <cellStyle name="Currency [0]_Sheet1_ECTPLAN" xfId="996"/>
    <cellStyle name="Currency [0]_Sheet1_format1" xfId="997"/>
    <cellStyle name="Currency [0]_Sheet1_laroux" xfId="998"/>
    <cellStyle name="Currency [0]_Sheet1_NEGS" xfId="999"/>
    <cellStyle name="Currency [0]_Sheet1_Other Ind  " xfId="1000"/>
    <cellStyle name="Currency [0]_Sheet1_PERSONAL" xfId="1001"/>
    <cellStyle name="Currency [0]_Sheet1_PLAN0398" xfId="1002"/>
    <cellStyle name="Currency [0]_Sheet1_PLDT" xfId="1003"/>
    <cellStyle name="Currency [0]_Sheet1_Var_2CE" xfId="1004"/>
    <cellStyle name="Currency [0]_Sheet1_~0022862" xfId="1005"/>
    <cellStyle name="Currency [0]_Sheet2" xfId="1006"/>
    <cellStyle name="Currency [0]_Sheet4" xfId="1007"/>
    <cellStyle name="Currency [0]_Sheet4_NEGS" xfId="1008"/>
    <cellStyle name="Currency [0]_Sheet4_pldt" xfId="1009"/>
    <cellStyle name="Currency [0]_Sheet4_~0022862" xfId="1010"/>
    <cellStyle name="Currency [0]_SHENREPT" xfId="1011"/>
    <cellStyle name="Currency [0]_Shipped" xfId="1012"/>
    <cellStyle name="Currency [0]_Snr. CO" xfId="1013"/>
    <cellStyle name="Currency [0]_sprint contr" xfId="1014"/>
    <cellStyle name="Currency [0]_stats" xfId="1015"/>
    <cellStyle name="Currency [0]_Subcont File" xfId="1016"/>
    <cellStyle name="Currency [0]_Summary Info" xfId="1017"/>
    <cellStyle name="Currency [0]_SUMPAGE" xfId="1018"/>
    <cellStyle name="Currency [0]_SYSPLN98" xfId="1019"/>
    <cellStyle name="Currency [0]_Terms Defined" xfId="1020"/>
    <cellStyle name="Currency [0]_TMSNW1" xfId="1021"/>
    <cellStyle name="Currency [0]_TMSNW2" xfId="1022"/>
    <cellStyle name="Currency [0]_TMSOCPX" xfId="1023"/>
    <cellStyle name="Currency [0]_TOTAL MTH" xfId="1024"/>
    <cellStyle name="Currency [0]_TOTAL YTD" xfId="1025"/>
    <cellStyle name="Currency [0]_TRANSDSC.XLS" xfId="1026"/>
    <cellStyle name="Currency [0]_TRANSFXA.XLS" xfId="1027"/>
    <cellStyle name="Currency [0]_TRANSFXA.XLS_1" xfId="1028"/>
    <cellStyle name="Currency [0]_TRANSIME.XLS" xfId="1029"/>
    <cellStyle name="Currency [0]_TRANSIME.XLS_TRANSDSC.XLS" xfId="1030"/>
    <cellStyle name="Currency [0]_TRANSIME.XLS_TRANSFXA.XLS" xfId="1031"/>
    <cellStyle name="Currency [0]_VERA" xfId="1032"/>
    <cellStyle name="Currency [0]_VIRUS-EDY" xfId="1033"/>
    <cellStyle name="Currency [0]_VIRUS-EDY_1" xfId="1034"/>
    <cellStyle name="Currency [0]_White" xfId="1035"/>
    <cellStyle name="Currency [0]_WIP Chart" xfId="1036"/>
    <cellStyle name="Currency [0]_WO Var. &amp; Tot. Exp." xfId="1037"/>
    <cellStyle name="Currency [0]_WSP" xfId="1038"/>
    <cellStyle name="Currency [0]_yrcao" xfId="1039"/>
    <cellStyle name="Currency [0]_YREND55" xfId="1040"/>
    <cellStyle name="Currency [0]_YREND57" xfId="1041"/>
    <cellStyle name="Currency [0]_YTDCUR" xfId="1042"/>
    <cellStyle name="Currency_1162" xfId="1043"/>
    <cellStyle name="Currency_12matrix" xfId="1044"/>
    <cellStyle name="Currency_12~3SO2" xfId="1045"/>
    <cellStyle name="Currency_1995" xfId="1046"/>
    <cellStyle name="Currency_1997" xfId="1047"/>
    <cellStyle name="Currency_29" xfId="1048"/>
    <cellStyle name="Currency_A" xfId="1049"/>
    <cellStyle name="Currency_A_dimon" xfId="1050"/>
    <cellStyle name="Currency_ACTUAL" xfId="1051"/>
    <cellStyle name="Currency_ACTUAL NA -OBU" xfId="1052"/>
    <cellStyle name="Currency_Actual vs." xfId="1053"/>
    <cellStyle name="Currency_algasdefault" xfId="1054"/>
    <cellStyle name="Currency_algasdefault_1" xfId="1055"/>
    <cellStyle name="Currency_Alternative1" xfId="1056"/>
    <cellStyle name="Currency_Alternative1_1" xfId="1057"/>
    <cellStyle name="Currency_App E" xfId="1058"/>
    <cellStyle name="Currency_Apr" xfId="1059"/>
    <cellStyle name="Currency_Arapahoe" xfId="1060"/>
    <cellStyle name="Currency_Assumptions" xfId="1061"/>
    <cellStyle name="Currency_Assumptions_dimon" xfId="1062"/>
    <cellStyle name="Currency_bahiadefault" xfId="1063"/>
    <cellStyle name="Currency_bahiadefault_1" xfId="1064"/>
    <cellStyle name="Currency_BIGOUT" xfId="1065"/>
    <cellStyle name="Currency_Book3" xfId="1066"/>
    <cellStyle name="Currency_BOP" xfId="1067"/>
    <cellStyle name="Currency_BOPBAL1" xfId="1068"/>
    <cellStyle name="Currency_BOPCBU" xfId="1069"/>
    <cellStyle name="Currency_BOPCBU (2)" xfId="1070"/>
    <cellStyle name="Currency_BOPCBU96" xfId="1071"/>
    <cellStyle name="Currency_BSAPPE.XLS" xfId="1072"/>
    <cellStyle name="Currency_Calculations" xfId="1073"/>
    <cellStyle name="Currency_Calculations (2)" xfId="1074"/>
    <cellStyle name="Currency_Calculations (2)_dimon" xfId="1075"/>
    <cellStyle name="Currency_Calculations II" xfId="1076"/>
    <cellStyle name="Currency_Calculations II_dimon" xfId="1077"/>
    <cellStyle name="Currency_Calculations III" xfId="1078"/>
    <cellStyle name="Currency_Calculations III_dimon" xfId="1079"/>
    <cellStyle name="Currency_Calculations_1" xfId="1080"/>
    <cellStyle name="Currency_Calculations_1_dimon" xfId="1081"/>
    <cellStyle name="Currency_Calculations_dimon" xfId="1082"/>
    <cellStyle name="Currency_CAPEX" xfId="1083"/>
    <cellStyle name="Currency_CAPEX94" xfId="1084"/>
    <cellStyle name="Currency_Cardig GHS" xfId="1085"/>
    <cellStyle name="Currency_Cash Flows" xfId="1086"/>
    <cellStyle name="Currency_CBU BOX CHART V PLAN" xfId="1087"/>
    <cellStyle name="Currency_CCA" xfId="1088"/>
    <cellStyle name="Currency_CCOCPX" xfId="1089"/>
    <cellStyle name="Currency_CHANGES.XLS" xfId="1090"/>
    <cellStyle name="Currency_Channel Table" xfId="1091"/>
    <cellStyle name="Currency_Charts" xfId="1092"/>
    <cellStyle name="Currency_Comm File" xfId="1093"/>
    <cellStyle name="Currency_coperdefault" xfId="1094"/>
    <cellStyle name="Currency_coperdefault_1" xfId="1095"/>
    <cellStyle name="Currency_Corp method" xfId="1096"/>
    <cellStyle name="Currency_Cost Code" xfId="1097"/>
    <cellStyle name="Currency_CTCUR" xfId="1098"/>
    <cellStyle name="Currency_CUMPLTCH" xfId="1099"/>
    <cellStyle name="Currency_Cur 5100" xfId="1100"/>
    <cellStyle name="Currency_DEFAULT" xfId="1101"/>
    <cellStyle name="Currency_dimon" xfId="1102"/>
    <cellStyle name="Currency_dimon_1" xfId="1103"/>
    <cellStyle name="Currency_dimon_2" xfId="1104"/>
    <cellStyle name="Currency_Dowell C1b" xfId="1105"/>
    <cellStyle name="Currency_Dowell-C1a" xfId="1106"/>
    <cellStyle name="Currency_E&amp;ONW1" xfId="1107"/>
    <cellStyle name="Currency_E&amp;ONW2" xfId="1108"/>
    <cellStyle name="Currency_E&amp;OOCPX" xfId="1109"/>
    <cellStyle name="Currency_emserdefault" xfId="1110"/>
    <cellStyle name="Currency_emserdefault_1" xfId="1111"/>
    <cellStyle name="Currency_ENRGYOP1" xfId="1112"/>
    <cellStyle name="Currency_F&amp;COCPX" xfId="1113"/>
    <cellStyle name="Currency_FEBRUARY" xfId="1114"/>
    <cellStyle name="Currency_FF" xfId="1115"/>
    <cellStyle name="Currency_FP 20 A (1)" xfId="1116"/>
    <cellStyle name="Currency_FP 20 A (2)" xfId="1117"/>
    <cellStyle name="Currency_FP-20 (App. E)" xfId="1118"/>
    <cellStyle name="Currency_FP-20 (App.A) " xfId="1119"/>
    <cellStyle name="Currency_FP-20 (App.D)" xfId="1120"/>
    <cellStyle name="Currency_FP-20(App.B)" xfId="1121"/>
    <cellStyle name="Currency_FP-20(C1) (a)" xfId="1122"/>
    <cellStyle name="Currency_FP-20(C1) (a) (2)" xfId="1123"/>
    <cellStyle name="Currency_FP-20(C1) (b)" xfId="1124"/>
    <cellStyle name="Currency_FP-20(C1) (b) " xfId="1125"/>
    <cellStyle name="Currency_FP-20(C1) (b) (2)" xfId="1126"/>
    <cellStyle name="Currency_Full Year FY96" xfId="1127"/>
    <cellStyle name="Currency_GCM" xfId="1128"/>
    <cellStyle name="Currency_GenAssum" xfId="1129"/>
    <cellStyle name="Currency_GP C1a" xfId="1130"/>
    <cellStyle name="Currency_GP C1b" xfId="1131"/>
    <cellStyle name="Currency_GP_EI_3" xfId="1132"/>
    <cellStyle name="Currency_GQ C1A" xfId="1133"/>
    <cellStyle name="Currency_GQ C1B" xfId="1134"/>
    <cellStyle name="Currency_groups" xfId="1135"/>
    <cellStyle name="Currency_Inputs" xfId="1136"/>
    <cellStyle name="Currency_Inputs_NEGS" xfId="1137"/>
    <cellStyle name="Currency_Inputs_~0022862" xfId="1138"/>
    <cellStyle name="Currency_IPM C1b" xfId="1139"/>
    <cellStyle name="Currency_IPMC1a" xfId="1140"/>
    <cellStyle name="Currency_IS-Hold" xfId="1141"/>
    <cellStyle name="Currency_ITOCPX" xfId="1142"/>
    <cellStyle name="Currency_Janactuals" xfId="1143"/>
    <cellStyle name="Currency_jancf" xfId="1144"/>
    <cellStyle name="Currency_JUNMTH55" xfId="1145"/>
    <cellStyle name="Currency_JUNMTH57" xfId="1146"/>
    <cellStyle name="Currency_JUNYTD55" xfId="1147"/>
    <cellStyle name="Currency_JUNYTD57" xfId="1148"/>
    <cellStyle name="Currency_laroux" xfId="1149"/>
    <cellStyle name="Currency_laroux_1" xfId="1150"/>
    <cellStyle name="Currency_laroux_12~3SO2" xfId="1151"/>
    <cellStyle name="Currency_laroux_1995" xfId="1152"/>
    <cellStyle name="Currency_laroux_1_12~3SO2" xfId="1153"/>
    <cellStyle name="Currency_laroux_1_dimon" xfId="1154"/>
    <cellStyle name="Currency_laroux_1_dimon_1" xfId="1155"/>
    <cellStyle name="Currency_laroux_1_dimon_2" xfId="1156"/>
    <cellStyle name="Currency_laroux_1_dimon_3" xfId="1157"/>
    <cellStyle name="Currency_laroux_1_dimon_4" xfId="1158"/>
    <cellStyle name="Currency_laroux_1_laroux" xfId="1159"/>
    <cellStyle name="Currency_laroux_1_laroux_1" xfId="1160"/>
    <cellStyle name="Currency_laroux_1_laroux_dimon" xfId="1161"/>
    <cellStyle name="Currency_laroux_1_Locas" xfId="1162"/>
    <cellStyle name="Currency_laroux_1_NEGS" xfId="1163"/>
    <cellStyle name="Currency_laroux_1_NEGS_1" xfId="1164"/>
    <cellStyle name="Currency_laroux_1_NEGS_~0022862" xfId="1165"/>
    <cellStyle name="Currency_laroux_1_pldt" xfId="1166"/>
    <cellStyle name="Currency_laroux_1_pldt_dimon" xfId="1167"/>
    <cellStyle name="Currency_laroux_1_PLDT_dimon_1" xfId="1168"/>
    <cellStyle name="Currency_laroux_1_VERA" xfId="1169"/>
    <cellStyle name="Currency_laroux_1_VERA_1" xfId="1170"/>
    <cellStyle name="Currency_laroux_1_VIRUS-EDY" xfId="1171"/>
    <cellStyle name="Currency_laroux_1_~0022862" xfId="1172"/>
    <cellStyle name="Currency_laroux_2" xfId="1173"/>
    <cellStyle name="Currency_laroux_2_12~3SO2" xfId="1174"/>
    <cellStyle name="Currency_laroux_2_12~3SO2_NEGS" xfId="1175"/>
    <cellStyle name="Currency_laroux_2_12~3SO2_~0022862" xfId="1176"/>
    <cellStyle name="Currency_laroux_2_dimon" xfId="1177"/>
    <cellStyle name="Currency_laroux_2_dimon_1" xfId="1178"/>
    <cellStyle name="Currency_laroux_2_dimon_2" xfId="1179"/>
    <cellStyle name="Currency_laroux_2_dimon_3" xfId="1180"/>
    <cellStyle name="Currency_laroux_2_dimon_4" xfId="1181"/>
    <cellStyle name="Currency_laroux_2_laroux" xfId="1182"/>
    <cellStyle name="Currency_laroux_2_laroux_dimon" xfId="1183"/>
    <cellStyle name="Currency_laroux_2_Locas" xfId="1184"/>
    <cellStyle name="Currency_laroux_2_NEGS" xfId="1185"/>
    <cellStyle name="Currency_laroux_2_NEGS_1" xfId="1186"/>
    <cellStyle name="Currency_laroux_2_NEGS_1_~0022862" xfId="1187"/>
    <cellStyle name="Currency_laroux_2_NEGS_2" xfId="1188"/>
    <cellStyle name="Currency_laroux_2_NEGS_~0022862" xfId="1189"/>
    <cellStyle name="Currency_laroux_2_pldt" xfId="1190"/>
    <cellStyle name="Currency_laroux_2_PLDT_dimon" xfId="1191"/>
    <cellStyle name="Currency_laroux_2_VIRUS-EDY" xfId="1192"/>
    <cellStyle name="Currency_laroux_2_~0022862" xfId="1193"/>
    <cellStyle name="Currency_laroux_3" xfId="1194"/>
    <cellStyle name="Currency_laroux_3_12~3SO2" xfId="1195"/>
    <cellStyle name="Currency_laroux_3_12~3SO2_NEGS" xfId="1196"/>
    <cellStyle name="Currency_laroux_3_12~3SO2_~0022862" xfId="1197"/>
    <cellStyle name="Currency_laroux_3_dimon" xfId="1198"/>
    <cellStyle name="Currency_laroux_3_dimon_1" xfId="1199"/>
    <cellStyle name="Currency_laroux_3_dimon_2" xfId="1200"/>
    <cellStyle name="Currency_laroux_3_dimon_3" xfId="1201"/>
    <cellStyle name="Currency_laroux_3_dimon_4" xfId="1202"/>
    <cellStyle name="Currency_laroux_3_NEGS" xfId="1203"/>
    <cellStyle name="Currency_laroux_3_~0022862" xfId="1204"/>
    <cellStyle name="Currency_laroux_4" xfId="1205"/>
    <cellStyle name="Currency_laroux_4_dimon" xfId="1206"/>
    <cellStyle name="Currency_laroux_4_dimon_1" xfId="1207"/>
    <cellStyle name="Currency_laroux_4_dimon_2" xfId="1208"/>
    <cellStyle name="Currency_laroux_4_NEGS" xfId="1209"/>
    <cellStyle name="Currency_laroux_4_~0022862" xfId="1210"/>
    <cellStyle name="Currency_laroux_5" xfId="1211"/>
    <cellStyle name="Currency_laroux_6" xfId="1212"/>
    <cellStyle name="Currency_laroux_7" xfId="1213"/>
    <cellStyle name="Currency_laroux_8" xfId="1214"/>
    <cellStyle name="Currency_laroux_dimon" xfId="1215"/>
    <cellStyle name="Currency_laroux_dimon_1" xfId="1216"/>
    <cellStyle name="Currency_laroux_dimon_2" xfId="1217"/>
    <cellStyle name="Currency_laroux_dimon_3" xfId="1218"/>
    <cellStyle name="Currency_laroux_dimon_4" xfId="1219"/>
    <cellStyle name="Currency_laroux_laroux" xfId="1220"/>
    <cellStyle name="Currency_laroux_laroux_1" xfId="1221"/>
    <cellStyle name="Currency_laroux_laroux_1_dimon" xfId="1222"/>
    <cellStyle name="Currency_laroux_laroux_dimon" xfId="1223"/>
    <cellStyle name="Currency_laroux_Locas" xfId="1224"/>
    <cellStyle name="Currency_laroux_NEGS" xfId="1225"/>
    <cellStyle name="Currency_laroux_pldt" xfId="1226"/>
    <cellStyle name="Currency_laroux_pldt_1" xfId="1227"/>
    <cellStyle name="Currency_laroux_VERA" xfId="1228"/>
    <cellStyle name="Currency_laroux_VERA_1" xfId="1229"/>
    <cellStyle name="Currency_laroux_VIRUS-EDY" xfId="1230"/>
    <cellStyle name="Currency_List" xfId="1231"/>
    <cellStyle name="Currency_MACRO1.XLM" xfId="1232"/>
    <cellStyle name="Currency_MATERAL2" xfId="1233"/>
    <cellStyle name="Currency_MATERAL2_dimon" xfId="1234"/>
    <cellStyle name="Currency_MATERAL2_dimon_1" xfId="1235"/>
    <cellStyle name="Currency_MATERAL2_dimon_2" xfId="1236"/>
    <cellStyle name="Currency_MATERAL2_NEGS" xfId="1237"/>
    <cellStyle name="Currency_MATERAL2_NEGS_1" xfId="1238"/>
    <cellStyle name="Currency_MATERAL2_NEGS_~0022862" xfId="1239"/>
    <cellStyle name="Currency_MATERAL2_~0022862" xfId="1240"/>
    <cellStyle name="Currency_MKGOCPX" xfId="1241"/>
    <cellStyle name="Currency_MOBCPX" xfId="1242"/>
    <cellStyle name="Currency_mud plant bolted" xfId="1243"/>
    <cellStyle name="Currency_mud plant bolted_dimon" xfId="1244"/>
    <cellStyle name="Currency_mud plant bolted_dimon_1" xfId="1245"/>
    <cellStyle name="Currency_mud plant bolted_dimon_2" xfId="1246"/>
    <cellStyle name="Currency_mud plant bolted_NEGS" xfId="1247"/>
    <cellStyle name="Currency_mud plant bolted_NEGS_1" xfId="1248"/>
    <cellStyle name="Currency_mud plant bolted_NEGS_~0022862" xfId="1249"/>
    <cellStyle name="Currency_mud plant bolted_PLDT" xfId="1250"/>
    <cellStyle name="Currency_mud plant bolted_VERA" xfId="1251"/>
    <cellStyle name="Currency_mud plant bolted_VERA_1" xfId="1252"/>
    <cellStyle name="Currency_mud plant bolted_~0022862" xfId="1253"/>
    <cellStyle name="Currency_NA (2)" xfId="1254"/>
    <cellStyle name="Currency_NA WITHOUT GOV'T &amp; PNX" xfId="1255"/>
    <cellStyle name="Currency_NAOBU10" xfId="1256"/>
    <cellStyle name="Currency_NAT ACCT" xfId="1257"/>
    <cellStyle name="Currency_NEGS" xfId="1258"/>
    <cellStyle name="Currency_NSACTUAL.XLS" xfId="1259"/>
    <cellStyle name="Currency_NX00" xfId="1260"/>
    <cellStyle name="Currency_Odner" xfId="1261"/>
    <cellStyle name="Currency_Odner (2)" xfId="1262"/>
    <cellStyle name="Currency_Odner (3)" xfId="1263"/>
    <cellStyle name="Currency_OSMOCPX" xfId="1264"/>
    <cellStyle name="Currency_Other Months" xfId="1265"/>
    <cellStyle name="Currency_Outlook" xfId="1266"/>
    <cellStyle name="Currency_P&amp;L" xfId="1267"/>
    <cellStyle name="Currency_pbdefault" xfId="1268"/>
    <cellStyle name="Currency_pbdefault_1" xfId="1269"/>
    <cellStyle name="Currency_percentages" xfId="1270"/>
    <cellStyle name="Currency_PERSONAL" xfId="1271"/>
    <cellStyle name="Currency_PGMKOCPX" xfId="1272"/>
    <cellStyle name="Currency_PGNW1" xfId="1273"/>
    <cellStyle name="Currency_PGNW2" xfId="1274"/>
    <cellStyle name="Currency_PGNWOCPX" xfId="1275"/>
    <cellStyle name="Currency_Pink" xfId="1276"/>
    <cellStyle name="Currency_Plan" xfId="1277"/>
    <cellStyle name="Currency_PLAN95" xfId="1278"/>
    <cellStyle name="Currency_PLANT" xfId="1279"/>
    <cellStyle name="Currency_PLDT" xfId="1280"/>
    <cellStyle name="Currency_pldt_1" xfId="1281"/>
    <cellStyle name="Currency_pldt_1_dimon" xfId="1282"/>
    <cellStyle name="Currency_PLDT_1_dimon_1" xfId="1283"/>
    <cellStyle name="Currency_pldt_1_dimon_2" xfId="1284"/>
    <cellStyle name="Currency_pldt_1_NEGS" xfId="1285"/>
    <cellStyle name="Currency_pldt_2" xfId="1286"/>
    <cellStyle name="Currency_pldt_2_NEGS" xfId="1287"/>
    <cellStyle name="Currency_pldt_2_~0022862" xfId="1288"/>
    <cellStyle name="Currency_pldt_Calculations" xfId="1289"/>
    <cellStyle name="Currency_pldt_Calculations_dimon" xfId="1290"/>
    <cellStyle name="Currency_PLDT_dimon" xfId="1291"/>
    <cellStyle name="Currency_PLDT_dimon_1" xfId="1292"/>
    <cellStyle name="Currency_pldt_dimon_2" xfId="1293"/>
    <cellStyle name="Currency_PLDT_NEGS" xfId="1294"/>
    <cellStyle name="Currency_priccurv" xfId="1295"/>
    <cellStyle name="Currency_PROCDS&amp;G" xfId="1296"/>
    <cellStyle name="Currency_Product" xfId="1297"/>
    <cellStyle name="Currency_PROFILE4" xfId="1298"/>
    <cellStyle name="Currency_Projects" xfId="1299"/>
    <cellStyle name="Currency_Q1 FY96" xfId="1300"/>
    <cellStyle name="Currency_Q2 FY96" xfId="1301"/>
    <cellStyle name="Currency_Q3 FY96" xfId="1302"/>
    <cellStyle name="Currency_Q4 FY96" xfId="1303"/>
    <cellStyle name="Currency_QTR94_95" xfId="1304"/>
    <cellStyle name="Currency_Quarter End Months" xfId="1305"/>
    <cellStyle name="Currency_r1" xfId="1306"/>
    <cellStyle name="Currency_r1_dimon" xfId="1307"/>
    <cellStyle name="Currency_r1_NEGS" xfId="1308"/>
    <cellStyle name="Currency_r1_~0022862" xfId="1309"/>
    <cellStyle name="Currency_RFI" xfId="1310"/>
    <cellStyle name="Currency_RFI_1" xfId="1311"/>
    <cellStyle name="Currency_RQSTFRM" xfId="1312"/>
    <cellStyle name="Currency_Sales Order" xfId="1313"/>
    <cellStyle name="Currency_SATOCPX" xfId="1314"/>
    <cellStyle name="Currency_Sheet1" xfId="1315"/>
    <cellStyle name="Currency_Sheet1 (2)" xfId="1316"/>
    <cellStyle name="Currency_Sheet1_Book6" xfId="1317"/>
    <cellStyle name="Currency_Sheet1_CTS - Ind excl Can" xfId="1318"/>
    <cellStyle name="Currency_Sheet1_dimon" xfId="1319"/>
    <cellStyle name="Currency_Sheet1_dimon_1" xfId="1320"/>
    <cellStyle name="Currency_Sheet1_ECTPLAN" xfId="1321"/>
    <cellStyle name="Currency_Sheet1_format1" xfId="1322"/>
    <cellStyle name="Currency_Sheet1_laroux" xfId="1323"/>
    <cellStyle name="Currency_Sheet1_NEGS" xfId="1324"/>
    <cellStyle name="Currency_Sheet1_Other Ind  " xfId="1325"/>
    <cellStyle name="Currency_Sheet1_PERSONAL" xfId="1326"/>
    <cellStyle name="Currency_Sheet1_PLAN0398" xfId="1327"/>
    <cellStyle name="Currency_Sheet1_PLDT" xfId="1328"/>
    <cellStyle name="Currency_Sheet1_Var_2CE" xfId="1329"/>
    <cellStyle name="Currency_Sheet1_~0022862" xfId="1330"/>
    <cellStyle name="Currency_Sheet2" xfId="1331"/>
    <cellStyle name="Currency_Sheet4" xfId="1332"/>
    <cellStyle name="Currency_Sheet4_NEGS" xfId="1333"/>
    <cellStyle name="Currency_Sheet4_pldt" xfId="1334"/>
    <cellStyle name="Currency_Sheet4_~0022862" xfId="1335"/>
    <cellStyle name="Currency_SHENREPT" xfId="1336"/>
    <cellStyle name="Currency_Shipped" xfId="1337"/>
    <cellStyle name="Currency_Snr. CO" xfId="1338"/>
    <cellStyle name="Currency_sprint contr" xfId="1339"/>
    <cellStyle name="Currency_stats" xfId="1340"/>
    <cellStyle name="Currency_Subcont File" xfId="1341"/>
    <cellStyle name="Currency_Summary Info" xfId="1342"/>
    <cellStyle name="Currency_SUMPAGE" xfId="1343"/>
    <cellStyle name="Currency_SYSPLN98" xfId="1344"/>
    <cellStyle name="Currency_Terms Defined" xfId="1345"/>
    <cellStyle name="Currency_TMSNW1" xfId="1346"/>
    <cellStyle name="Currency_TMSNW2" xfId="1347"/>
    <cellStyle name="Currency_TMSOCPX" xfId="1348"/>
    <cellStyle name="Currency_TOTAL MTH" xfId="1349"/>
    <cellStyle name="Currency_TOTAL YTD" xfId="1350"/>
    <cellStyle name="Currency_TRANSDSC.XLS" xfId="1351"/>
    <cellStyle name="Currency_TRANSFXA.XLS" xfId="1352"/>
    <cellStyle name="Currency_TRANSFXA.XLS_1" xfId="1353"/>
    <cellStyle name="Currency_TRANSIME.XLS" xfId="1354"/>
    <cellStyle name="Currency_TRANSIME.XLS_TRANSDSC.XLS" xfId="1355"/>
    <cellStyle name="Currency_TRANSIME.XLS_TRANSFXA.XLS" xfId="1356"/>
    <cellStyle name="Currency_VERA" xfId="1357"/>
    <cellStyle name="Currency_VIRUS-EDY" xfId="1358"/>
    <cellStyle name="Currency_VIRUS-EDY_1" xfId="1359"/>
    <cellStyle name="Currency_White" xfId="1360"/>
    <cellStyle name="Currency_WIP Chart" xfId="1361"/>
    <cellStyle name="Currency_WO Var. &amp; Tot. Exp." xfId="1362"/>
    <cellStyle name="Currency_WSP" xfId="1363"/>
    <cellStyle name="Currency_yrcao" xfId="1364"/>
    <cellStyle name="Currency_YREND55" xfId="1365"/>
    <cellStyle name="Currency_YREND57" xfId="1366"/>
    <cellStyle name="Currency_YTDCUR" xfId="1367"/>
    <cellStyle name="Date" xfId="1368"/>
    <cellStyle name="Fixed" xfId="1369"/>
    <cellStyle name="Grey" xfId="1370"/>
    <cellStyle name="HEADER" xfId="1371"/>
    <cellStyle name="Header1" xfId="1372"/>
    <cellStyle name="Header1_NEGS" xfId="1373"/>
    <cellStyle name="Header1_~0022862" xfId="1374"/>
    <cellStyle name="Header2" xfId="1375"/>
    <cellStyle name="Header2_NEGS" xfId="1376"/>
    <cellStyle name="Header2_~0022862" xfId="1377"/>
    <cellStyle name="Heading 1" xfId="1378"/>
    <cellStyle name="Heading2" xfId="1379"/>
    <cellStyle name="HIGHLIGHT" xfId="1380"/>
    <cellStyle name="Input [yellow]" xfId="1381"/>
    <cellStyle name="no dec" xfId="1382"/>
    <cellStyle name="Normal - Style1" xfId="1383"/>
    <cellStyle name="Normal - Style1_dimon" xfId="1384"/>
    <cellStyle name="Normal - Style1_NEGS" xfId="1385"/>
    <cellStyle name="Normal - Style1_~0022862" xfId="1386"/>
    <cellStyle name="Normal_      CORP OBLIG. SCHED" xfId="1387"/>
    <cellStyle name="Normal_      DETAIL FOR OBLIGATIONS   " xfId="1388"/>
    <cellStyle name="Normal_      ROLL FOWARD OF OBLIGATION" xfId="1389"/>
    <cellStyle name="Normal_#10-Headcount" xfId="1390"/>
    <cellStyle name="Normal_#5-Headcount_1" xfId="1391"/>
    <cellStyle name="Normal_#6-Headcount" xfId="1392"/>
    <cellStyle name="Normal_'94-96 PLAN" xfId="1393"/>
    <cellStyle name="Normal_0183" xfId="1394"/>
    <cellStyle name="Normal_03_06_98 list _ecm deals 030998 excel95" xfId="1395"/>
    <cellStyle name="Normal_063" xfId="1396"/>
    <cellStyle name="Normal_0635" xfId="1397"/>
    <cellStyle name="Normal_0688" xfId="1398"/>
    <cellStyle name="Normal_0758" xfId="1399"/>
    <cellStyle name="Normal_0761" xfId="1400"/>
    <cellStyle name="Normal_0834" xfId="1401"/>
    <cellStyle name="Normal_0847" xfId="1402"/>
    <cellStyle name="Normal_0929" xfId="1403"/>
    <cellStyle name="Normal_1160" xfId="1404"/>
    <cellStyle name="Normal_1162" xfId="1405"/>
    <cellStyle name="Normal_1191" xfId="1406"/>
    <cellStyle name="Normal_12" xfId="1407"/>
    <cellStyle name="Normal_12matrix" xfId="1408"/>
    <cellStyle name="Normal_12~3SO2" xfId="1409"/>
    <cellStyle name="Normal_1497" xfId="1410"/>
    <cellStyle name="Normal_1498" xfId="1411"/>
    <cellStyle name="Normal_1499" xfId="1412"/>
    <cellStyle name="Normal_1997" xfId="1413"/>
    <cellStyle name="Normal_1997C" xfId="1414"/>
    <cellStyle name="Normal_1997C_1" xfId="1415"/>
    <cellStyle name="Normal_1997D" xfId="1416"/>
    <cellStyle name="Normal_1997I" xfId="1417"/>
    <cellStyle name="Normal_1998-2000" xfId="1418"/>
    <cellStyle name="Normal_20196" xfId="1419"/>
    <cellStyle name="Normal_236" xfId="1420"/>
    <cellStyle name="Normal_29" xfId="1421"/>
    <cellStyle name="Normal_332" xfId="1422"/>
    <cellStyle name="Normal_4018fin" xfId="1423"/>
    <cellStyle name="Normal_4021fin" xfId="1424"/>
    <cellStyle name="Normal_4131251" xfId="1425"/>
    <cellStyle name="Normal_448" xfId="1426"/>
    <cellStyle name="Normal_475" xfId="1427"/>
    <cellStyle name="Normal_660 Balance" xfId="1428"/>
    <cellStyle name="Normal_661" xfId="1429"/>
    <cellStyle name="Normal_719" xfId="1430"/>
    <cellStyle name="Normal_720" xfId="1431"/>
    <cellStyle name="Normal_721" xfId="1432"/>
    <cellStyle name="Normal_818" xfId="1433"/>
    <cellStyle name="Normal_95CHART" xfId="1434"/>
    <cellStyle name="Normal_A" xfId="1435"/>
    <cellStyle name="Normal_A (2)" xfId="1436"/>
    <cellStyle name="Normal_A_dimon" xfId="1437"/>
    <cellStyle name="Normal_A_dimon_1" xfId="1438"/>
    <cellStyle name="Normal_A_format1" xfId="1439"/>
    <cellStyle name="Normal_A_oblig monthly" xfId="1440"/>
    <cellStyle name="Normal_A_obligations qtrly" xfId="1441"/>
    <cellStyle name="Normal_A_obligations qtrly (2)" xfId="1442"/>
    <cellStyle name="Normal_A_Var_2CE" xfId="1443"/>
    <cellStyle name="Normal_A_VERA" xfId="1444"/>
    <cellStyle name="Normal_ACTUAL" xfId="1445"/>
    <cellStyle name="Normal_ACTUAL NA -OBU" xfId="1446"/>
    <cellStyle name="Normal_Actual vs." xfId="1447"/>
    <cellStyle name="Normal_ACTUAL_1" xfId="1448"/>
    <cellStyle name="Normal_ACTUAL_NA WITHOUT GOV'T &amp; PNX" xfId="1449"/>
    <cellStyle name="Normal_actuals" xfId="1450"/>
    <cellStyle name="Normal_algasdefault" xfId="1451"/>
    <cellStyle name="Normal_algasdefault_1" xfId="1452"/>
    <cellStyle name="Normal_Allocation" xfId="1453"/>
    <cellStyle name="Normal_Allocation_1" xfId="1454"/>
    <cellStyle name="Normal_Alternative1" xfId="1455"/>
    <cellStyle name="Normal_Alternative1_1" xfId="1456"/>
    <cellStyle name="Normal_AOPS" xfId="1457"/>
    <cellStyle name="Normal_App E" xfId="1458"/>
    <cellStyle name="Normal_Approved_Not_Shipping_1" xfId="1459"/>
    <cellStyle name="Normal_APR" xfId="1460"/>
    <cellStyle name="Normal_APR_laroux" xfId="1461"/>
    <cellStyle name="Normal_Apr_pldt" xfId="1462"/>
    <cellStyle name="Normal_APRDSS" xfId="1463"/>
    <cellStyle name="Normal_April" xfId="1464"/>
    <cellStyle name="Normal_Apwo" xfId="1465"/>
    <cellStyle name="Normal_Arapahoe" xfId="1466"/>
    <cellStyle name="Normal_Asset Direct" xfId="1467"/>
    <cellStyle name="Normal_Asset Ind " xfId="1468"/>
    <cellStyle name="Normal_Assortment &amp; Depth" xfId="1469"/>
    <cellStyle name="Normal_Assortment-DMR" xfId="1470"/>
    <cellStyle name="Normal_Assortment-Retail" xfId="1471"/>
    <cellStyle name="Normal_Assumptions" xfId="1472"/>
    <cellStyle name="Normal_Assumptions_dimon" xfId="1473"/>
    <cellStyle name="Normal_Attach Rates" xfId="1474"/>
    <cellStyle name="Normal_B-ACEH.XLS" xfId="1475"/>
    <cellStyle name="Normal_bahiadefault" xfId="1476"/>
    <cellStyle name="Normal_bahiadefault_1" xfId="1477"/>
    <cellStyle name="Normal_Bid" xfId="1478"/>
    <cellStyle name="Normal_BIGOUT" xfId="1479"/>
    <cellStyle name="Normal_Book2" xfId="1480"/>
    <cellStyle name="Normal_Book3" xfId="1481"/>
    <cellStyle name="Normal_Book4" xfId="1482"/>
    <cellStyle name="Normal_BOP" xfId="1483"/>
    <cellStyle name="Normal_BOPBAL1" xfId="1484"/>
    <cellStyle name="Normal_BOPCBU" xfId="1485"/>
    <cellStyle name="Normal_BOPCBU (2)" xfId="1486"/>
    <cellStyle name="Normal_BOPCBU96" xfId="1487"/>
    <cellStyle name="Normal_BREPAIR" xfId="1488"/>
    <cellStyle name="Normal_BSAPPE.XLS" xfId="1489"/>
    <cellStyle name="Normal_BUDGET" xfId="1490"/>
    <cellStyle name="Normal_Budget Variance" xfId="1491"/>
    <cellStyle name="Normal_Burchfield" xfId="1492"/>
    <cellStyle name="Normal_Bus. Impact" xfId="1493"/>
    <cellStyle name="Normal_C-Cap intensity" xfId="1494"/>
    <cellStyle name="Normal_C-Capex%rev" xfId="1495"/>
    <cellStyle name="Normal_C-Line per Staff" xfId="1496"/>
    <cellStyle name="Normal_C-lines distribution" xfId="1497"/>
    <cellStyle name="Normal_C-Orig PLDT lines" xfId="1498"/>
    <cellStyle name="Normal_C-Ret on Rev" xfId="1499"/>
    <cellStyle name="Normal_C-ROACE" xfId="1500"/>
    <cellStyle name="Normal_Calculations" xfId="1501"/>
    <cellStyle name="Normal_Calculations (2)" xfId="1502"/>
    <cellStyle name="Normal_Calculations (2)_dimon" xfId="1503"/>
    <cellStyle name="Normal_Calculations II" xfId="1504"/>
    <cellStyle name="Normal_Calculations II_1" xfId="1505"/>
    <cellStyle name="Normal_Calculations II_1_dimon" xfId="1506"/>
    <cellStyle name="Normal_Calculations II_dimon" xfId="1507"/>
    <cellStyle name="Normal_Calculations III" xfId="1508"/>
    <cellStyle name="Normal_Calculations III_dimon" xfId="1509"/>
    <cellStyle name="Normal_Calculations_1" xfId="1510"/>
    <cellStyle name="Normal_Calculations_1_dimon" xfId="1511"/>
    <cellStyle name="Normal_Calculations_2" xfId="1512"/>
    <cellStyle name="Normal_Calculations_2_dimon" xfId="1513"/>
    <cellStyle name="Normal_Calculations_dimon" xfId="1514"/>
    <cellStyle name="Normal_Canada" xfId="1515"/>
    <cellStyle name="Normal_Canada Direct " xfId="1516"/>
    <cellStyle name="Normal_Canada Ind  " xfId="1517"/>
    <cellStyle name="Normal_Capex" xfId="1518"/>
    <cellStyle name="Normal_Capex per line" xfId="1519"/>
    <cellStyle name="Normal_Capex%rev" xfId="1520"/>
    <cellStyle name="Normal_CAPEX2" xfId="1521"/>
    <cellStyle name="Normal_CAPEX94" xfId="1522"/>
    <cellStyle name="Normal_CAPEX_AN" xfId="1523"/>
    <cellStyle name="Normal_CAPEX_dimon" xfId="1524"/>
    <cellStyle name="Normal_CAPEX_VERA" xfId="1525"/>
    <cellStyle name="Normal_CAPEXPWI.XLS" xfId="1526"/>
    <cellStyle name="Normal_CAPEXPWO.XLS" xfId="1527"/>
    <cellStyle name="Normal_Capital" xfId="1528"/>
    <cellStyle name="Normal_Capital (2)" xfId="1529"/>
    <cellStyle name="Normal_Cardig GHS" xfId="1530"/>
    <cellStyle name="Normal_Cash Flow" xfId="1531"/>
    <cellStyle name="Normal_Cash Flow Actual" xfId="1532"/>
    <cellStyle name="Normal_Cash Flow_1" xfId="1533"/>
    <cellStyle name="Normal_Cash Flow_Oblig Detail" xfId="1534"/>
    <cellStyle name="Normal_Cash Flows" xfId="1535"/>
    <cellStyle name="Normal_Cashflow" xfId="1536"/>
    <cellStyle name="Normal_Cashflow Financial" xfId="1537"/>
    <cellStyle name="Normal_CBU BOX CHART V PLAN" xfId="1538"/>
    <cellStyle name="Normal_CBU BOX CHART V PLAN_1" xfId="1539"/>
    <cellStyle name="Normal_CCOCPX" xfId="1540"/>
    <cellStyle name="Normal_CEL-C-CO.XLS" xfId="1541"/>
    <cellStyle name="Normal_Certs Q2" xfId="1542"/>
    <cellStyle name="Normal_Certs Q2 (2)" xfId="1543"/>
    <cellStyle name="Normal_Certs Q2 (2)_dimon" xfId="1544"/>
    <cellStyle name="Normal_Certs Q2_NEGS" xfId="1545"/>
    <cellStyle name="Normal_Certs Q2_~0022862" xfId="1546"/>
    <cellStyle name="Normal_CFMACROS.XLM" xfId="1547"/>
    <cellStyle name="Normal_CFMODEL.XLS" xfId="1548"/>
    <cellStyle name="Normal_CHANGES.XLS" xfId="1549"/>
    <cellStyle name="Normal_CHANGES.XLS_1" xfId="1550"/>
    <cellStyle name="Normal_Channel - Actual" xfId="1551"/>
    <cellStyle name="Normal_Channel Table" xfId="1552"/>
    <cellStyle name="Normal_Channel Table_1" xfId="1553"/>
    <cellStyle name="Normal_Channel Table_1_Macro2" xfId="1554"/>
    <cellStyle name="Normal_Channel Table_1_Module1" xfId="1555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modity Logic 2001 Plan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ast Midstream Orig IS" xfId="0"/>
    <cellStyle name="Normal_EastMidOrig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2001 Plan" xfId="0"/>
    <cellStyle name="Normal_Finance St Dir" xfId="0"/>
    <cellStyle name="Normal_Focus goals" xfId="0"/>
    <cellStyle name="Normal_Forecast" xfId="0"/>
    <cellStyle name="Normal_FORMA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Hyp-SAP COA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gin-4132017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DIR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esentation summary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Upload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belle1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Upload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201960</xdr:colOff>
      <xdr:row>0</xdr:row>
      <xdr:rowOff>56880</xdr:rowOff>
    </xdr:to>
    <xdr:sp>
      <xdr:nvSpPr>
        <xdr:cNvPr id="0" name="Line 1"/>
        <xdr:cNvSpPr/>
      </xdr:nvSpPr>
      <xdr:spPr>
        <a:xfrm flipH="1" flipV="1">
          <a:off x="0" y="47160"/>
          <a:ext cx="8150400" cy="9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80640</xdr:colOff>
      <xdr:row>3</xdr:row>
      <xdr:rowOff>28800</xdr:rowOff>
    </xdr:from>
    <xdr:to>
      <xdr:col>15</xdr:col>
      <xdr:colOff>664560</xdr:colOff>
      <xdr:row>3</xdr:row>
      <xdr:rowOff>28800</xdr:rowOff>
    </xdr:to>
    <xdr:sp>
      <xdr:nvSpPr>
        <xdr:cNvPr id="1" name="Line 2"/>
        <xdr:cNvSpPr/>
      </xdr:nvSpPr>
      <xdr:spPr>
        <a:xfrm flipH="1">
          <a:off x="5523840" y="838440"/>
          <a:ext cx="80992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47160</xdr:rowOff>
    </xdr:from>
    <xdr:to>
      <xdr:col>9</xdr:col>
      <xdr:colOff>201600</xdr:colOff>
      <xdr:row>0</xdr:row>
      <xdr:rowOff>56880</xdr:rowOff>
    </xdr:to>
    <xdr:sp>
      <xdr:nvSpPr>
        <xdr:cNvPr id="2" name="Line 1"/>
        <xdr:cNvSpPr/>
      </xdr:nvSpPr>
      <xdr:spPr>
        <a:xfrm flipH="1" flipV="1">
          <a:off x="0" y="47160"/>
          <a:ext cx="7899840" cy="972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79920</xdr:colOff>
      <xdr:row>3</xdr:row>
      <xdr:rowOff>28800</xdr:rowOff>
    </xdr:from>
    <xdr:to>
      <xdr:col>15</xdr:col>
      <xdr:colOff>664920</xdr:colOff>
      <xdr:row>3</xdr:row>
      <xdr:rowOff>28800</xdr:rowOff>
    </xdr:to>
    <xdr:sp>
      <xdr:nvSpPr>
        <xdr:cNvPr id="3" name="Line 2"/>
        <xdr:cNvSpPr/>
      </xdr:nvSpPr>
      <xdr:spPr>
        <a:xfrm flipH="1">
          <a:off x="5635080" y="838440"/>
          <a:ext cx="70142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ommodity%20Logic%202001%20Pl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Accounting/2001%20Plan/Corporate%20Alloca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Headcount"/>
      <sheetName val="Direct Expense"/>
      <sheetName val="Margin"/>
      <sheetName val="Assumption"/>
      <sheetName val="Capital"/>
      <sheetName val="Income Statement"/>
      <sheetName val="Cash and Non-Cash"/>
      <sheetName val="INDIRECT"/>
      <sheetName val="DIRECT"/>
      <sheetName val="Schedule A - Capital Exp Detail"/>
      <sheetName val="Schedule B - Investing"/>
      <sheetName val="Schedule C - Asset Sales"/>
      <sheetName val="Schedule D - PRM Detail"/>
      <sheetName val="Schedule E - Other"/>
      <sheetName val="Capital Charge"/>
      <sheetName val="Upload"/>
    </sheetNames>
    <sheetDataSet>
      <sheetData sheetId="0"/>
      <sheetData sheetId="1"/>
      <sheetData sheetId="2"/>
      <sheetData sheetId="3"/>
      <sheetData sheetId="4"/>
      <sheetData sheetId="5">
        <row r="25">
          <cell r="C25">
            <v>19</v>
          </cell>
        </row>
        <row r="25">
          <cell r="F25">
            <v>144083.333333333</v>
          </cell>
        </row>
        <row r="28">
          <cell r="G28">
            <v>13207.6388888889</v>
          </cell>
        </row>
        <row r="33">
          <cell r="F33">
            <v>7250</v>
          </cell>
        </row>
        <row r="56">
          <cell r="F56">
            <v>7916.66666666667</v>
          </cell>
        </row>
        <row r="57">
          <cell r="F57">
            <v>760</v>
          </cell>
        </row>
        <row r="58">
          <cell r="F58">
            <v>5000</v>
          </cell>
        </row>
        <row r="59">
          <cell r="F59">
            <v>2375</v>
          </cell>
        </row>
        <row r="60">
          <cell r="F60">
            <v>200</v>
          </cell>
        </row>
        <row r="61">
          <cell r="F61">
            <v>500</v>
          </cell>
        </row>
        <row r="62">
          <cell r="F62">
            <v>2500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5000</v>
          </cell>
        </row>
        <row r="69">
          <cell r="F69">
            <v>0</v>
          </cell>
        </row>
        <row r="70">
          <cell r="F70">
            <v>0</v>
          </cell>
        </row>
        <row r="74">
          <cell r="F74">
            <v>7000</v>
          </cell>
        </row>
        <row r="75">
          <cell r="F75">
            <v>500</v>
          </cell>
        </row>
        <row r="76">
          <cell r="F76">
            <v>5700</v>
          </cell>
        </row>
        <row r="81">
          <cell r="F81">
            <v>0</v>
          </cell>
        </row>
        <row r="83">
          <cell r="F83">
            <v>0</v>
          </cell>
        </row>
        <row r="85">
          <cell r="F85">
            <v>0</v>
          </cell>
        </row>
        <row r="86">
          <cell r="F86">
            <v>1700</v>
          </cell>
        </row>
        <row r="87">
          <cell r="F87">
            <v>75</v>
          </cell>
        </row>
        <row r="88">
          <cell r="F88">
            <v>25</v>
          </cell>
        </row>
        <row r="89">
          <cell r="F89">
            <v>100</v>
          </cell>
        </row>
        <row r="93">
          <cell r="F93">
            <v>2083.33333333333</v>
          </cell>
        </row>
        <row r="94">
          <cell r="F94">
            <v>0</v>
          </cell>
        </row>
        <row r="95">
          <cell r="F95">
            <v>0</v>
          </cell>
        </row>
        <row r="103">
          <cell r="F103">
            <v>0</v>
          </cell>
        </row>
        <row r="104">
          <cell r="F104">
            <v>416.666666666667</v>
          </cell>
        </row>
        <row r="115">
          <cell r="F115">
            <v>0</v>
          </cell>
        </row>
        <row r="119">
          <cell r="F119">
            <v>7083.33333333333</v>
          </cell>
        </row>
        <row r="120">
          <cell r="F120">
            <v>8626.20130451162</v>
          </cell>
        </row>
      </sheetData>
      <sheetData sheetId="6"/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18">
          <cell r="B18">
            <v>42101.6153764599</v>
          </cell>
          <cell r="C18">
            <v>17057.5512601405</v>
          </cell>
          <cell r="D18">
            <v>21965.4812596104</v>
          </cell>
          <cell r="E18">
            <v>17938.7920920496</v>
          </cell>
          <cell r="F18">
            <v>18030.3075420152</v>
          </cell>
          <cell r="G18">
            <v>17768.5727461237</v>
          </cell>
          <cell r="H18">
            <v>17774.5212503715</v>
          </cell>
          <cell r="I18">
            <v>17757.5084886385</v>
          </cell>
          <cell r="J18">
            <v>17757.8951414146</v>
          </cell>
          <cell r="K18">
            <v>17756.789311902</v>
          </cell>
          <cell r="L18">
            <v>17756.8144443324</v>
          </cell>
          <cell r="M18">
            <v>17756.7425654141</v>
          </cell>
        </row>
        <row r="23">
          <cell r="B23">
            <v>144083.333333333</v>
          </cell>
          <cell r="C23">
            <v>157290.972222222</v>
          </cell>
          <cell r="D23">
            <v>187290.972222222</v>
          </cell>
          <cell r="E23">
            <v>157290.972222222</v>
          </cell>
          <cell r="F23">
            <v>157290.972222222</v>
          </cell>
          <cell r="G23">
            <v>157290.972222222</v>
          </cell>
          <cell r="H23">
            <v>157290.972222222</v>
          </cell>
          <cell r="I23">
            <v>157290.972222222</v>
          </cell>
          <cell r="J23">
            <v>157290.972222222</v>
          </cell>
          <cell r="K23">
            <v>157290.972222222</v>
          </cell>
          <cell r="L23">
            <v>157290.972222222</v>
          </cell>
          <cell r="M23">
            <v>157290.972222222</v>
          </cell>
        </row>
        <row r="24">
          <cell r="B24">
            <v>31822.625</v>
          </cell>
          <cell r="C24">
            <v>33321.6920138889</v>
          </cell>
          <cell r="D24">
            <v>36726.6920138889</v>
          </cell>
          <cell r="E24">
            <v>33321.6920138889</v>
          </cell>
          <cell r="F24">
            <v>33321.6920138889</v>
          </cell>
          <cell r="G24">
            <v>33321.6920138889</v>
          </cell>
          <cell r="H24">
            <v>33321.6920138889</v>
          </cell>
          <cell r="I24">
            <v>33321.6920138889</v>
          </cell>
          <cell r="J24">
            <v>33321.6920138889</v>
          </cell>
          <cell r="K24">
            <v>33321.6920138889</v>
          </cell>
          <cell r="L24">
            <v>33321.6920138889</v>
          </cell>
          <cell r="M24">
            <v>33321.6920138889</v>
          </cell>
        </row>
        <row r="25">
          <cell r="B25">
            <v>19251.6666666667</v>
          </cell>
          <cell r="C25">
            <v>19251.6666666667</v>
          </cell>
          <cell r="D25">
            <v>19251.6666666667</v>
          </cell>
          <cell r="E25">
            <v>19251.6666666667</v>
          </cell>
          <cell r="F25">
            <v>19251.6666666667</v>
          </cell>
          <cell r="G25">
            <v>19251.6666666667</v>
          </cell>
          <cell r="H25">
            <v>19251.6666666667</v>
          </cell>
          <cell r="I25">
            <v>19251.6666666667</v>
          </cell>
          <cell r="J25">
            <v>19251.6666666667</v>
          </cell>
          <cell r="K25">
            <v>19251.6666666667</v>
          </cell>
          <cell r="L25">
            <v>19251.6666666667</v>
          </cell>
          <cell r="M25">
            <v>19251.6666666667</v>
          </cell>
        </row>
        <row r="26">
          <cell r="B26">
            <v>5000</v>
          </cell>
          <cell r="C26">
            <v>5000</v>
          </cell>
          <cell r="D26">
            <v>5000</v>
          </cell>
          <cell r="E26">
            <v>5000</v>
          </cell>
          <cell r="F26">
            <v>5000</v>
          </cell>
          <cell r="G26">
            <v>5000</v>
          </cell>
          <cell r="H26">
            <v>5000</v>
          </cell>
          <cell r="I26">
            <v>5000</v>
          </cell>
          <cell r="J26">
            <v>5000</v>
          </cell>
          <cell r="K26">
            <v>5000</v>
          </cell>
          <cell r="L26">
            <v>5000</v>
          </cell>
          <cell r="M26">
            <v>5000</v>
          </cell>
        </row>
        <row r="27">
          <cell r="B27">
            <v>13200</v>
          </cell>
          <cell r="C27">
            <v>13200</v>
          </cell>
          <cell r="D27">
            <v>13200</v>
          </cell>
          <cell r="E27">
            <v>13200</v>
          </cell>
          <cell r="F27">
            <v>13200</v>
          </cell>
          <cell r="G27">
            <v>13200</v>
          </cell>
          <cell r="H27">
            <v>13200</v>
          </cell>
          <cell r="I27">
            <v>13200</v>
          </cell>
          <cell r="J27">
            <v>13200</v>
          </cell>
          <cell r="K27">
            <v>13200</v>
          </cell>
          <cell r="L27">
            <v>13200</v>
          </cell>
          <cell r="M27">
            <v>13200</v>
          </cell>
        </row>
        <row r="28">
          <cell r="B28">
            <v>1900</v>
          </cell>
          <cell r="C28">
            <v>1900</v>
          </cell>
          <cell r="D28">
            <v>1900</v>
          </cell>
          <cell r="E28">
            <v>1900</v>
          </cell>
          <cell r="F28">
            <v>1900</v>
          </cell>
          <cell r="G28">
            <v>1900</v>
          </cell>
          <cell r="H28">
            <v>1900</v>
          </cell>
          <cell r="I28">
            <v>1900</v>
          </cell>
          <cell r="J28">
            <v>1900</v>
          </cell>
          <cell r="K28">
            <v>1900</v>
          </cell>
          <cell r="L28">
            <v>1900</v>
          </cell>
          <cell r="M28">
            <v>1900</v>
          </cell>
        </row>
        <row r="29">
          <cell r="B29">
            <v>2083.33333333333</v>
          </cell>
          <cell r="C29">
            <v>2083.33333333333</v>
          </cell>
          <cell r="D29">
            <v>2083.33333333333</v>
          </cell>
          <cell r="E29">
            <v>2083.33333333333</v>
          </cell>
          <cell r="F29">
            <v>2083.33333333333</v>
          </cell>
          <cell r="G29">
            <v>2083.33333333333</v>
          </cell>
          <cell r="H29">
            <v>2083.33333333333</v>
          </cell>
          <cell r="I29">
            <v>2083.33333333333</v>
          </cell>
          <cell r="J29">
            <v>2083.33333333333</v>
          </cell>
          <cell r="K29">
            <v>2083.33333333333</v>
          </cell>
          <cell r="L29">
            <v>2083.33333333333</v>
          </cell>
          <cell r="M29">
            <v>2083.33333333333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416.666666666667</v>
          </cell>
          <cell r="C31">
            <v>416.666666666667</v>
          </cell>
          <cell r="D31">
            <v>416.666666666667</v>
          </cell>
          <cell r="E31">
            <v>416.666666666667</v>
          </cell>
          <cell r="F31">
            <v>416.666666666667</v>
          </cell>
          <cell r="G31">
            <v>416.666666666667</v>
          </cell>
          <cell r="H31">
            <v>416.666666666667</v>
          </cell>
          <cell r="I31">
            <v>416.666666666667</v>
          </cell>
          <cell r="J31">
            <v>416.666666666667</v>
          </cell>
          <cell r="K31">
            <v>416.666666666667</v>
          </cell>
          <cell r="L31">
            <v>416.666666666667</v>
          </cell>
          <cell r="M31">
            <v>416.666666666667</v>
          </cell>
        </row>
        <row r="32">
          <cell r="B32">
            <v>7000</v>
          </cell>
          <cell r="C32">
            <v>7000</v>
          </cell>
          <cell r="D32">
            <v>7000</v>
          </cell>
          <cell r="E32">
            <v>3500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8626.20130451162</v>
          </cell>
          <cell r="C34">
            <v>8626.20130451162</v>
          </cell>
          <cell r="D34">
            <v>8626.20130451162</v>
          </cell>
          <cell r="E34">
            <v>8626.20130451162</v>
          </cell>
          <cell r="F34">
            <v>8626.20130451162</v>
          </cell>
          <cell r="G34">
            <v>8626.20130451162</v>
          </cell>
          <cell r="H34">
            <v>8626.20130451162</v>
          </cell>
          <cell r="I34">
            <v>8626.20130451162</v>
          </cell>
          <cell r="J34">
            <v>8626.20130451162</v>
          </cell>
          <cell r="K34">
            <v>8626.20130451162</v>
          </cell>
          <cell r="L34">
            <v>8626.20130451162</v>
          </cell>
          <cell r="M34">
            <v>8626.20130451162</v>
          </cell>
        </row>
        <row r="35">
          <cell r="B35">
            <v>7083.33333333333</v>
          </cell>
          <cell r="C35">
            <v>7083.33333333333</v>
          </cell>
          <cell r="D35">
            <v>7083.33333333333</v>
          </cell>
          <cell r="E35">
            <v>7083.33333333333</v>
          </cell>
          <cell r="F35">
            <v>7083.33333333333</v>
          </cell>
          <cell r="G35">
            <v>7083.33333333333</v>
          </cell>
          <cell r="H35">
            <v>7083.33333333333</v>
          </cell>
          <cell r="I35">
            <v>7083.33333333333</v>
          </cell>
          <cell r="J35">
            <v>7083.33333333333</v>
          </cell>
          <cell r="K35">
            <v>7083.33333333333</v>
          </cell>
          <cell r="L35">
            <v>7083.33333333333</v>
          </cell>
          <cell r="M35">
            <v>7083.33333333333</v>
          </cell>
        </row>
        <row r="36">
          <cell r="B36">
            <v>7250</v>
          </cell>
          <cell r="C36">
            <v>7250</v>
          </cell>
          <cell r="D36">
            <v>7250</v>
          </cell>
          <cell r="E36">
            <v>7250</v>
          </cell>
          <cell r="F36">
            <v>7250</v>
          </cell>
          <cell r="G36">
            <v>7250</v>
          </cell>
          <cell r="H36">
            <v>7250</v>
          </cell>
          <cell r="I36">
            <v>7250</v>
          </cell>
          <cell r="J36">
            <v>7250</v>
          </cell>
          <cell r="K36">
            <v>7250</v>
          </cell>
          <cell r="L36">
            <v>7250</v>
          </cell>
          <cell r="M36">
            <v>7250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5">
          <cell r="I25">
            <v>2</v>
          </cell>
        </row>
        <row r="37">
          <cell r="I37">
            <v>0.216322517207473</v>
          </cell>
        </row>
        <row r="72">
          <cell r="I72">
            <v>17.9980334316618</v>
          </cell>
        </row>
        <row r="83">
          <cell r="I83">
            <v>25</v>
          </cell>
        </row>
        <row r="86">
          <cell r="I86">
            <v>0.540806293018682</v>
          </cell>
        </row>
        <row r="89">
          <cell r="I89">
            <v>0.540806293018682</v>
          </cell>
        </row>
        <row r="116">
          <cell r="I116">
            <v>0</v>
          </cell>
        </row>
        <row r="134">
          <cell r="I134">
            <v>1.21140609636185</v>
          </cell>
        </row>
        <row r="183">
          <cell r="I183">
            <v>60.7649950835792</v>
          </cell>
        </row>
        <row r="200">
          <cell r="I200">
            <v>72.7059980334317</v>
          </cell>
        </row>
        <row r="237">
          <cell r="I237">
            <v>11.5083579154376</v>
          </cell>
        </row>
        <row r="257">
          <cell r="I257">
            <v>50</v>
          </cell>
        </row>
        <row r="258">
          <cell r="I258">
            <v>0</v>
          </cell>
        </row>
        <row r="259">
          <cell r="I259">
            <v>213.794</v>
          </cell>
        </row>
        <row r="260">
          <cell r="I260">
            <v>79.57</v>
          </cell>
        </row>
        <row r="261">
          <cell r="I261">
            <v>261.452845067405</v>
          </cell>
        </row>
        <row r="263">
          <cell r="I263">
            <v>105.903425517942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true" outlineLevel="0" max="1" min="1" style="1" width="19.56"/>
    <col collapsed="false" customWidth="true" hidden="true" outlineLevel="0" max="2" min="2" style="1" width="24.41"/>
    <col collapsed="false" customWidth="true" hidden="false" outlineLevel="0" max="3" min="3" style="1" width="23.99"/>
    <col collapsed="false" customWidth="true" hidden="false" outlineLevel="0" max="15" min="4" style="1" width="10.13"/>
    <col collapsed="false" customWidth="true" hidden="false" outlineLevel="0" max="16" min="16" style="2" width="10.13"/>
    <col collapsed="false" customWidth="true" hidden="false" outlineLevel="0" max="18" min="17" style="1" width="10.13"/>
    <col collapsed="false" customWidth="false" hidden="false" outlineLevel="0" max="257" min="19" style="1" width="9.14"/>
  </cols>
  <sheetData>
    <row r="1" customFormat="false" ht="12.75" hidden="true" customHeight="true" outlineLevel="0" collapsed="false">
      <c r="B1" s="1" t="s">
        <v>0</v>
      </c>
      <c r="C1" s="1" t="s">
        <v>1</v>
      </c>
      <c r="E1" s="1" t="n">
        <v>2</v>
      </c>
    </row>
    <row r="2" customFormat="false" ht="12.75" hidden="true" customHeight="true" outlineLevel="0" collapsed="false">
      <c r="B2" s="1" t="e">
        <f aca="false">LOOKUP(#REF!,#REF!,#REF!)</f>
        <v>#REF!</v>
      </c>
      <c r="C2" s="1" t="e">
        <f aca="false">IF(#REF!=38,,"")</f>
        <v>#N/A</v>
      </c>
    </row>
    <row r="3" customFormat="false" ht="12.75" hidden="true" customHeight="true" outlineLevel="0" collapsed="false">
      <c r="B3" s="1" t="e">
        <f aca="false">LOOKUP(#REF!,#REF!,#REF!)</f>
        <v>#REF!</v>
      </c>
      <c r="C3" s="1" t="e">
        <f aca="false">LOOKUP(E1,E7:E8,H7:H8)</f>
        <v>#N/A</v>
      </c>
    </row>
    <row r="4" customFormat="false" ht="11.25" hidden="false" customHeight="false" outlineLevel="0" collapsed="false">
      <c r="B4" s="3"/>
      <c r="C4" s="3" t="s">
        <v>2</v>
      </c>
    </row>
    <row r="5" customFormat="false" ht="11.25" hidden="false" customHeight="false" outlineLevel="0" collapsed="false">
      <c r="B5" s="4"/>
      <c r="C5" s="3" t="str">
        <f aca="false">"Income Statement"</f>
        <v>Income Statement</v>
      </c>
      <c r="N5" s="5" t="str">
        <f aca="true">CELL("FILENAME")</f>
        <v>'file:///mnt/12tb/@roms/datasets/enron/EDRM Enron Email Data Set v2 XML/filtered-attachments/xls/Quick_Review_of_Commodity_Logic.xls'#$Comm Logic</v>
      </c>
      <c r="P5" s="6"/>
    </row>
    <row r="6" customFormat="false" ht="11.25" hidden="false" customHeight="false" outlineLevel="0" collapsed="false">
      <c r="C6" s="7" t="s">
        <v>3</v>
      </c>
    </row>
    <row r="7" customFormat="false" ht="11.25" hidden="false" customHeight="false" outlineLevel="0" collapsed="false"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15</v>
      </c>
      <c r="P7" s="3"/>
    </row>
    <row r="8" customFormat="false" ht="11.25" hidden="false" customHeight="false" outlineLevel="0" collapsed="false">
      <c r="D8" s="8" t="s">
        <v>16</v>
      </c>
      <c r="E8" s="8" t="s">
        <v>16</v>
      </c>
      <c r="F8" s="8" t="s">
        <v>16</v>
      </c>
      <c r="G8" s="8" t="s">
        <v>16</v>
      </c>
      <c r="H8" s="8" t="s">
        <v>16</v>
      </c>
      <c r="I8" s="8" t="s">
        <v>16</v>
      </c>
      <c r="J8" s="8" t="s">
        <v>16</v>
      </c>
      <c r="K8" s="8" t="s">
        <v>16</v>
      </c>
      <c r="L8" s="8" t="s">
        <v>16</v>
      </c>
      <c r="M8" s="8" t="s">
        <v>16</v>
      </c>
      <c r="N8" s="8" t="s">
        <v>16</v>
      </c>
      <c r="O8" s="8" t="s">
        <v>16</v>
      </c>
      <c r="P8" s="9" t="s">
        <v>17</v>
      </c>
    </row>
    <row r="9" customFormat="false" ht="11.25" hidden="false" customHeight="false" outlineLevel="0" collapsed="false">
      <c r="A9" s="1" t="s">
        <v>18</v>
      </c>
      <c r="C9" s="1" t="s">
        <v>19</v>
      </c>
      <c r="P9" s="2" t="n">
        <f aca="false">SUM(D9:O9)</f>
        <v>0</v>
      </c>
    </row>
    <row r="10" customFormat="false" ht="11.25" hidden="false" customHeight="false" outlineLevel="0" collapsed="false">
      <c r="A10" s="1" t="s">
        <v>20</v>
      </c>
      <c r="C10" s="1" t="s">
        <v>21</v>
      </c>
      <c r="P10" s="2" t="n">
        <f aca="false">SUM(D10:O10)</f>
        <v>0</v>
      </c>
    </row>
    <row r="11" customFormat="false" ht="13.5" hidden="false" customHeight="true" outlineLevel="0" collapsed="false">
      <c r="A11" s="1" t="s">
        <v>22</v>
      </c>
      <c r="C11" s="1" t="s">
        <v>23</v>
      </c>
      <c r="P11" s="2" t="n">
        <f aca="false">SUM(D11:O11)</f>
        <v>0</v>
      </c>
    </row>
    <row r="12" customFormat="false" ht="11.25" hidden="false" customHeight="false" outlineLevel="0" collapsed="false">
      <c r="A12" s="1" t="s">
        <v>24</v>
      </c>
      <c r="C12" s="1" t="s">
        <v>25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2" t="n">
        <f aca="false">SUM(D12:O12)</f>
        <v>0</v>
      </c>
    </row>
    <row r="13" customFormat="false" ht="11.25" hidden="false" customHeight="false" outlineLevel="0" collapsed="false">
      <c r="C13" s="2" t="s">
        <v>26</v>
      </c>
      <c r="D13" s="1" t="n">
        <f aca="false">SUM(D9:D12)</f>
        <v>0</v>
      </c>
      <c r="E13" s="1" t="n">
        <f aca="false">SUM(E9:E12)</f>
        <v>0</v>
      </c>
      <c r="F13" s="1" t="n">
        <f aca="false">SUM(F9:F12)</f>
        <v>0</v>
      </c>
      <c r="G13" s="1" t="n">
        <f aca="false">SUM(G9:G12)</f>
        <v>0</v>
      </c>
      <c r="H13" s="1" t="n">
        <f aca="false">SUM(H9:H12)</f>
        <v>0</v>
      </c>
      <c r="I13" s="1" t="n">
        <f aca="false">SUM(I9:I12)</f>
        <v>0</v>
      </c>
      <c r="J13" s="1" t="n">
        <f aca="false">SUM(J9:J12)</f>
        <v>0</v>
      </c>
      <c r="K13" s="1" t="n">
        <f aca="false">SUM(K9:K12)</f>
        <v>0</v>
      </c>
      <c r="L13" s="1" t="n">
        <f aca="false">SUM(L9:L12)</f>
        <v>0</v>
      </c>
      <c r="M13" s="1" t="n">
        <f aca="false">SUM(M9:M12)</f>
        <v>0</v>
      </c>
      <c r="N13" s="1" t="n">
        <f aca="false">SUM(N9:N12)</f>
        <v>0</v>
      </c>
      <c r="O13" s="1" t="n">
        <f aca="false">SUM(O9:O12)</f>
        <v>0</v>
      </c>
      <c r="P13" s="1" t="n">
        <f aca="false">SUM(P9:P12)</f>
        <v>0</v>
      </c>
    </row>
    <row r="15" customFormat="false" ht="11.25" hidden="false" customHeight="false" outlineLevel="0" collapsed="false">
      <c r="A15" s="1" t="s">
        <v>27</v>
      </c>
      <c r="C15" s="2" t="s">
        <v>28</v>
      </c>
      <c r="D15" s="1" t="n">
        <f aca="false">'[1]Income Statement'!B18</f>
        <v>42101.6153764599</v>
      </c>
      <c r="E15" s="1" t="n">
        <f aca="false">'[1]Income Statement'!C18</f>
        <v>17057.5512601405</v>
      </c>
      <c r="F15" s="1" t="n">
        <f aca="false">'[1]Income Statement'!D18</f>
        <v>21965.4812596104</v>
      </c>
      <c r="G15" s="1" t="n">
        <f aca="false">'[1]Income Statement'!E18</f>
        <v>17938.7920920496</v>
      </c>
      <c r="H15" s="1" t="n">
        <f aca="false">'[1]Income Statement'!F18</f>
        <v>18030.3075420152</v>
      </c>
      <c r="I15" s="1" t="n">
        <f aca="false">'[1]Income Statement'!G18</f>
        <v>17768.5727461237</v>
      </c>
      <c r="J15" s="1" t="n">
        <f aca="false">'[1]Income Statement'!H18</f>
        <v>17774.5212503715</v>
      </c>
      <c r="K15" s="1" t="n">
        <f aca="false">'[1]Income Statement'!I18</f>
        <v>17757.5084886385</v>
      </c>
      <c r="L15" s="1" t="n">
        <f aca="false">'[1]Income Statement'!J18</f>
        <v>17757.8951414146</v>
      </c>
      <c r="M15" s="1" t="n">
        <f aca="false">'[1]Income Statement'!K18</f>
        <v>17756.789311902</v>
      </c>
      <c r="N15" s="1" t="n">
        <f aca="false">'[1]Income Statement'!L18</f>
        <v>17756.8144443324</v>
      </c>
      <c r="O15" s="1" t="n">
        <f aca="false">'[1]Income Statement'!M18</f>
        <v>17756.7425654141</v>
      </c>
      <c r="P15" s="2" t="n">
        <f aca="false">SUM(D15:O15)</f>
        <v>241422.591478472</v>
      </c>
    </row>
    <row r="17" customFormat="false" ht="11.25" hidden="false" customHeight="false" outlineLevel="0" collapsed="false">
      <c r="C17" s="2" t="s">
        <v>29</v>
      </c>
      <c r="D17" s="11" t="n">
        <f aca="false">D13-D15</f>
        <v>-42101.6153764599</v>
      </c>
      <c r="E17" s="11" t="n">
        <f aca="false">E13-E15</f>
        <v>-17057.5512601405</v>
      </c>
      <c r="F17" s="11" t="n">
        <f aca="false">F13-F15</f>
        <v>-21965.4812596104</v>
      </c>
      <c r="G17" s="11" t="n">
        <f aca="false">G13-G15</f>
        <v>-17938.7920920496</v>
      </c>
      <c r="H17" s="11" t="n">
        <f aca="false">H13-H15</f>
        <v>-18030.3075420152</v>
      </c>
      <c r="I17" s="11" t="n">
        <f aca="false">I13-I15</f>
        <v>-17768.5727461237</v>
      </c>
      <c r="J17" s="11" t="n">
        <f aca="false">J13-J15</f>
        <v>-17774.5212503715</v>
      </c>
      <c r="K17" s="11" t="n">
        <f aca="false">K13-K15</f>
        <v>-17757.5084886385</v>
      </c>
      <c r="L17" s="11" t="n">
        <f aca="false">L13-L15</f>
        <v>-17757.8951414146</v>
      </c>
      <c r="M17" s="11" t="n">
        <f aca="false">M13-M15</f>
        <v>-17756.789311902</v>
      </c>
      <c r="N17" s="11" t="n">
        <f aca="false">N13-N15</f>
        <v>-17756.8144443324</v>
      </c>
      <c r="O17" s="11" t="n">
        <f aca="false">O13-O15</f>
        <v>-17756.7425654141</v>
      </c>
      <c r="P17" s="12" t="n">
        <f aca="false">P13-P15</f>
        <v>-241422.591478472</v>
      </c>
    </row>
    <row r="19" customFormat="false" ht="11.25" hidden="false" customHeight="false" outlineLevel="0" collapsed="false">
      <c r="A19" s="1" t="s">
        <v>30</v>
      </c>
      <c r="C19" s="1" t="s">
        <v>31</v>
      </c>
      <c r="D19" s="1" t="n">
        <f aca="false">'[1]Income Statement'!B23</f>
        <v>144083.333333333</v>
      </c>
      <c r="E19" s="1" t="n">
        <f aca="false">'[1]Income Statement'!C23</f>
        <v>157290.972222222</v>
      </c>
      <c r="F19" s="1" t="n">
        <f aca="false">'[1]Income Statement'!D23</f>
        <v>187290.972222222</v>
      </c>
      <c r="G19" s="1" t="n">
        <f aca="false">'[1]Income Statement'!E23</f>
        <v>157290.972222222</v>
      </c>
      <c r="H19" s="1" t="n">
        <f aca="false">'[1]Income Statement'!F23</f>
        <v>157290.972222222</v>
      </c>
      <c r="I19" s="1" t="n">
        <f aca="false">'[1]Income Statement'!G23</f>
        <v>157290.972222222</v>
      </c>
      <c r="J19" s="1" t="n">
        <f aca="false">'[1]Income Statement'!H23</f>
        <v>157290.972222222</v>
      </c>
      <c r="K19" s="1" t="n">
        <f aca="false">'[1]Income Statement'!I23</f>
        <v>157290.972222222</v>
      </c>
      <c r="L19" s="1" t="n">
        <f aca="false">'[1]Income Statement'!J23</f>
        <v>157290.972222222</v>
      </c>
      <c r="M19" s="1" t="n">
        <f aca="false">'[1]Income Statement'!K23</f>
        <v>157290.972222222</v>
      </c>
      <c r="N19" s="1" t="n">
        <f aca="false">'[1]Income Statement'!L23</f>
        <v>157290.972222222</v>
      </c>
      <c r="O19" s="1" t="n">
        <f aca="false">'[1]Income Statement'!M23</f>
        <v>157290.972222222</v>
      </c>
      <c r="P19" s="2" t="n">
        <f aca="false">SUM(D19:O19)</f>
        <v>1904284.02777778</v>
      </c>
    </row>
    <row r="20" customFormat="false" ht="11.25" hidden="false" customHeight="false" outlineLevel="0" collapsed="false">
      <c r="A20" s="1" t="s">
        <v>32</v>
      </c>
      <c r="C20" s="1" t="s">
        <v>33</v>
      </c>
      <c r="D20" s="1" t="n">
        <f aca="false">'[1]Income Statement'!B24</f>
        <v>31822.625</v>
      </c>
      <c r="E20" s="1" t="n">
        <f aca="false">'[1]Income Statement'!C24</f>
        <v>33321.6920138889</v>
      </c>
      <c r="F20" s="1" t="n">
        <f aca="false">'[1]Income Statement'!D24</f>
        <v>36726.6920138889</v>
      </c>
      <c r="G20" s="1" t="n">
        <f aca="false">'[1]Income Statement'!E24</f>
        <v>33321.6920138889</v>
      </c>
      <c r="H20" s="1" t="n">
        <f aca="false">'[1]Income Statement'!F24</f>
        <v>33321.6920138889</v>
      </c>
      <c r="I20" s="1" t="n">
        <f aca="false">'[1]Income Statement'!G24</f>
        <v>33321.6920138889</v>
      </c>
      <c r="J20" s="1" t="n">
        <f aca="false">'[1]Income Statement'!H24</f>
        <v>33321.6920138889</v>
      </c>
      <c r="K20" s="1" t="n">
        <f aca="false">'[1]Income Statement'!I24</f>
        <v>33321.6920138889</v>
      </c>
      <c r="L20" s="1" t="n">
        <f aca="false">'[1]Income Statement'!J24</f>
        <v>33321.6920138889</v>
      </c>
      <c r="M20" s="1" t="n">
        <f aca="false">'[1]Income Statement'!K24</f>
        <v>33321.6920138889</v>
      </c>
      <c r="N20" s="1" t="n">
        <f aca="false">'[1]Income Statement'!L24</f>
        <v>33321.6920138889</v>
      </c>
      <c r="O20" s="1" t="n">
        <f aca="false">'[1]Income Statement'!M24</f>
        <v>33321.6920138889</v>
      </c>
      <c r="P20" s="2" t="n">
        <f aca="false">SUM(D20:O20)</f>
        <v>401766.237152778</v>
      </c>
    </row>
    <row r="21" customFormat="false" ht="11.25" hidden="false" customHeight="false" outlineLevel="0" collapsed="false">
      <c r="A21" s="1" t="s">
        <v>34</v>
      </c>
      <c r="C21" s="1" t="s">
        <v>35</v>
      </c>
      <c r="D21" s="1" t="n">
        <f aca="false">'[1]Income Statement'!B25</f>
        <v>19251.6666666667</v>
      </c>
      <c r="E21" s="1" t="n">
        <f aca="false">'[1]Income Statement'!C25</f>
        <v>19251.6666666667</v>
      </c>
      <c r="F21" s="1" t="n">
        <f aca="false">'[1]Income Statement'!D25</f>
        <v>19251.6666666667</v>
      </c>
      <c r="G21" s="1" t="n">
        <f aca="false">'[1]Income Statement'!E25</f>
        <v>19251.6666666667</v>
      </c>
      <c r="H21" s="1" t="n">
        <f aca="false">'[1]Income Statement'!F25</f>
        <v>19251.6666666667</v>
      </c>
      <c r="I21" s="1" t="n">
        <f aca="false">'[1]Income Statement'!G25</f>
        <v>19251.6666666667</v>
      </c>
      <c r="J21" s="1" t="n">
        <f aca="false">'[1]Income Statement'!H25</f>
        <v>19251.6666666667</v>
      </c>
      <c r="K21" s="1" t="n">
        <f aca="false">'[1]Income Statement'!I25</f>
        <v>19251.6666666667</v>
      </c>
      <c r="L21" s="1" t="n">
        <f aca="false">'[1]Income Statement'!J25</f>
        <v>19251.6666666667</v>
      </c>
      <c r="M21" s="1" t="n">
        <f aca="false">'[1]Income Statement'!K25</f>
        <v>19251.6666666667</v>
      </c>
      <c r="N21" s="1" t="n">
        <f aca="false">'[1]Income Statement'!L25</f>
        <v>19251.6666666667</v>
      </c>
      <c r="O21" s="1" t="n">
        <f aca="false">'[1]Income Statement'!M25</f>
        <v>19251.6666666667</v>
      </c>
      <c r="P21" s="2" t="n">
        <f aca="false">SUM(D21:O21)</f>
        <v>231020</v>
      </c>
    </row>
    <row r="22" customFormat="false" ht="11.25" hidden="false" customHeight="false" outlineLevel="0" collapsed="false">
      <c r="A22" s="1" t="s">
        <v>36</v>
      </c>
      <c r="C22" s="1" t="s">
        <v>37</v>
      </c>
      <c r="D22" s="1" t="n">
        <f aca="false">'[1]Income Statement'!B26</f>
        <v>5000</v>
      </c>
      <c r="E22" s="1" t="n">
        <f aca="false">'[1]Income Statement'!C26</f>
        <v>5000</v>
      </c>
      <c r="F22" s="1" t="n">
        <f aca="false">'[1]Income Statement'!D26</f>
        <v>5000</v>
      </c>
      <c r="G22" s="1" t="n">
        <f aca="false">'[1]Income Statement'!E26</f>
        <v>5000</v>
      </c>
      <c r="H22" s="1" t="n">
        <f aca="false">'[1]Income Statement'!F26</f>
        <v>5000</v>
      </c>
      <c r="I22" s="1" t="n">
        <f aca="false">'[1]Income Statement'!G26</f>
        <v>5000</v>
      </c>
      <c r="J22" s="1" t="n">
        <f aca="false">'[1]Income Statement'!H26</f>
        <v>5000</v>
      </c>
      <c r="K22" s="1" t="n">
        <f aca="false">'[1]Income Statement'!I26</f>
        <v>5000</v>
      </c>
      <c r="L22" s="1" t="n">
        <f aca="false">'[1]Income Statement'!J26</f>
        <v>5000</v>
      </c>
      <c r="M22" s="1" t="n">
        <f aca="false">'[1]Income Statement'!K26</f>
        <v>5000</v>
      </c>
      <c r="N22" s="1" t="n">
        <f aca="false">'[1]Income Statement'!L26</f>
        <v>5000</v>
      </c>
      <c r="O22" s="1" t="n">
        <f aca="false">'[1]Income Statement'!M26</f>
        <v>5000</v>
      </c>
      <c r="P22" s="2" t="n">
        <f aca="false">SUM(D22:O22)</f>
        <v>60000</v>
      </c>
    </row>
    <row r="23" customFormat="false" ht="11.25" hidden="false" customHeight="false" outlineLevel="0" collapsed="false">
      <c r="A23" s="1" t="s">
        <v>38</v>
      </c>
      <c r="C23" s="1" t="s">
        <v>39</v>
      </c>
      <c r="D23" s="1" t="n">
        <f aca="false">'[1]Income Statement'!B27</f>
        <v>13200</v>
      </c>
      <c r="E23" s="1" t="n">
        <f aca="false">'[1]Income Statement'!C27</f>
        <v>13200</v>
      </c>
      <c r="F23" s="1" t="n">
        <f aca="false">'[1]Income Statement'!D27</f>
        <v>13200</v>
      </c>
      <c r="G23" s="1" t="n">
        <f aca="false">'[1]Income Statement'!E27</f>
        <v>13200</v>
      </c>
      <c r="H23" s="1" t="n">
        <f aca="false">'[1]Income Statement'!F27</f>
        <v>13200</v>
      </c>
      <c r="I23" s="1" t="n">
        <f aca="false">'[1]Income Statement'!G27</f>
        <v>13200</v>
      </c>
      <c r="J23" s="1" t="n">
        <f aca="false">'[1]Income Statement'!H27</f>
        <v>13200</v>
      </c>
      <c r="K23" s="1" t="n">
        <f aca="false">'[1]Income Statement'!I27</f>
        <v>13200</v>
      </c>
      <c r="L23" s="1" t="n">
        <f aca="false">'[1]Income Statement'!J27</f>
        <v>13200</v>
      </c>
      <c r="M23" s="1" t="n">
        <f aca="false">'[1]Income Statement'!K27</f>
        <v>13200</v>
      </c>
      <c r="N23" s="1" t="n">
        <f aca="false">'[1]Income Statement'!L27</f>
        <v>13200</v>
      </c>
      <c r="O23" s="1" t="n">
        <f aca="false">'[1]Income Statement'!M27</f>
        <v>13200</v>
      </c>
      <c r="P23" s="2" t="n">
        <f aca="false">SUM(D23:O23)</f>
        <v>158400</v>
      </c>
    </row>
    <row r="24" customFormat="false" ht="11.25" hidden="false" customHeight="false" outlineLevel="0" collapsed="false">
      <c r="A24" s="1" t="s">
        <v>40</v>
      </c>
      <c r="C24" s="1" t="s">
        <v>41</v>
      </c>
      <c r="D24" s="1" t="n">
        <f aca="false">'[1]Income Statement'!B28</f>
        <v>1900</v>
      </c>
      <c r="E24" s="1" t="n">
        <f aca="false">'[1]Income Statement'!C28</f>
        <v>1900</v>
      </c>
      <c r="F24" s="1" t="n">
        <f aca="false">'[1]Income Statement'!D28</f>
        <v>1900</v>
      </c>
      <c r="G24" s="1" t="n">
        <f aca="false">'[1]Income Statement'!E28</f>
        <v>1900</v>
      </c>
      <c r="H24" s="1" t="n">
        <f aca="false">'[1]Income Statement'!F28</f>
        <v>1900</v>
      </c>
      <c r="I24" s="1" t="n">
        <f aca="false">'[1]Income Statement'!G28</f>
        <v>1900</v>
      </c>
      <c r="J24" s="1" t="n">
        <f aca="false">'[1]Income Statement'!H28</f>
        <v>1900</v>
      </c>
      <c r="K24" s="1" t="n">
        <f aca="false">'[1]Income Statement'!I28</f>
        <v>1900</v>
      </c>
      <c r="L24" s="1" t="n">
        <f aca="false">'[1]Income Statement'!J28</f>
        <v>1900</v>
      </c>
      <c r="M24" s="1" t="n">
        <f aca="false">'[1]Income Statement'!K28</f>
        <v>1900</v>
      </c>
      <c r="N24" s="1" t="n">
        <f aca="false">'[1]Income Statement'!L28</f>
        <v>1900</v>
      </c>
      <c r="O24" s="1" t="n">
        <f aca="false">'[1]Income Statement'!M28</f>
        <v>1900</v>
      </c>
      <c r="P24" s="2" t="n">
        <f aca="false">SUM(D24:O24)</f>
        <v>22800</v>
      </c>
    </row>
    <row r="25" customFormat="false" ht="11.25" hidden="false" customHeight="false" outlineLevel="0" collapsed="false">
      <c r="A25" s="1" t="s">
        <v>42</v>
      </c>
      <c r="C25" s="1" t="s">
        <v>43</v>
      </c>
      <c r="D25" s="1" t="n">
        <f aca="false">'[1]Income Statement'!B29</f>
        <v>2083.33333333333</v>
      </c>
      <c r="E25" s="1" t="n">
        <f aca="false">'[1]Income Statement'!C29</f>
        <v>2083.33333333333</v>
      </c>
      <c r="F25" s="1" t="n">
        <f aca="false">'[1]Income Statement'!D29</f>
        <v>2083.33333333333</v>
      </c>
      <c r="G25" s="1" t="n">
        <f aca="false">'[1]Income Statement'!E29</f>
        <v>2083.33333333333</v>
      </c>
      <c r="H25" s="1" t="n">
        <f aca="false">'[1]Income Statement'!F29</f>
        <v>2083.33333333333</v>
      </c>
      <c r="I25" s="1" t="n">
        <f aca="false">'[1]Income Statement'!G29</f>
        <v>2083.33333333333</v>
      </c>
      <c r="J25" s="1" t="n">
        <f aca="false">'[1]Income Statement'!H29</f>
        <v>2083.33333333333</v>
      </c>
      <c r="K25" s="1" t="n">
        <f aca="false">'[1]Income Statement'!I29</f>
        <v>2083.33333333333</v>
      </c>
      <c r="L25" s="1" t="n">
        <f aca="false">'[1]Income Statement'!J29</f>
        <v>2083.33333333333</v>
      </c>
      <c r="M25" s="1" t="n">
        <f aca="false">'[1]Income Statement'!K29</f>
        <v>2083.33333333333</v>
      </c>
      <c r="N25" s="1" t="n">
        <f aca="false">'[1]Income Statement'!L29</f>
        <v>2083.33333333333</v>
      </c>
      <c r="O25" s="1" t="n">
        <f aca="false">'[1]Income Statement'!M29</f>
        <v>2083.33333333333</v>
      </c>
      <c r="P25" s="2" t="n">
        <f aca="false">SUM(D25:O25)</f>
        <v>25000</v>
      </c>
    </row>
    <row r="26" customFormat="false" ht="11.25" hidden="false" customHeight="false" outlineLevel="0" collapsed="false">
      <c r="A26" s="1" t="s">
        <v>44</v>
      </c>
      <c r="C26" s="1" t="s">
        <v>45</v>
      </c>
      <c r="D26" s="1" t="n">
        <f aca="false">'[1]Income Statement'!B30</f>
        <v>0</v>
      </c>
      <c r="E26" s="1" t="n">
        <f aca="false">'[1]Income Statement'!C30</f>
        <v>0</v>
      </c>
      <c r="F26" s="1" t="n">
        <f aca="false">'[1]Income Statement'!D30</f>
        <v>0</v>
      </c>
      <c r="G26" s="1" t="n">
        <f aca="false">'[1]Income Statement'!E30</f>
        <v>0</v>
      </c>
      <c r="H26" s="1" t="n">
        <f aca="false">'[1]Income Statement'!F30</f>
        <v>0</v>
      </c>
      <c r="I26" s="1" t="n">
        <f aca="false">'[1]Income Statement'!G30</f>
        <v>0</v>
      </c>
      <c r="J26" s="1" t="n">
        <f aca="false">'[1]Income Statement'!H30</f>
        <v>0</v>
      </c>
      <c r="K26" s="1" t="n">
        <f aca="false">'[1]Income Statement'!I30</f>
        <v>0</v>
      </c>
      <c r="L26" s="1" t="n">
        <f aca="false">'[1]Income Statement'!J30</f>
        <v>0</v>
      </c>
      <c r="M26" s="1" t="n">
        <f aca="false">'[1]Income Statement'!K30</f>
        <v>0</v>
      </c>
      <c r="N26" s="1" t="n">
        <f aca="false">'[1]Income Statement'!L30</f>
        <v>0</v>
      </c>
      <c r="O26" s="1" t="n">
        <f aca="false">'[1]Income Statement'!M30</f>
        <v>0</v>
      </c>
      <c r="P26" s="2" t="n">
        <f aca="false">SUM(D26:O26)</f>
        <v>0</v>
      </c>
    </row>
    <row r="27" customFormat="false" ht="11.25" hidden="false" customHeight="false" outlineLevel="0" collapsed="false">
      <c r="A27" s="1" t="s">
        <v>46</v>
      </c>
      <c r="C27" s="1" t="s">
        <v>47</v>
      </c>
      <c r="D27" s="1" t="n">
        <f aca="false">'[1]Income Statement'!B31</f>
        <v>416.666666666667</v>
      </c>
      <c r="E27" s="1" t="n">
        <f aca="false">'[1]Income Statement'!C31</f>
        <v>416.666666666667</v>
      </c>
      <c r="F27" s="1" t="n">
        <f aca="false">'[1]Income Statement'!D31</f>
        <v>416.666666666667</v>
      </c>
      <c r="G27" s="1" t="n">
        <f aca="false">'[1]Income Statement'!E31</f>
        <v>416.666666666667</v>
      </c>
      <c r="H27" s="1" t="n">
        <f aca="false">'[1]Income Statement'!F31</f>
        <v>416.666666666667</v>
      </c>
      <c r="I27" s="1" t="n">
        <f aca="false">'[1]Income Statement'!G31</f>
        <v>416.666666666667</v>
      </c>
      <c r="J27" s="1" t="n">
        <f aca="false">'[1]Income Statement'!H31</f>
        <v>416.666666666667</v>
      </c>
      <c r="K27" s="1" t="n">
        <f aca="false">'[1]Income Statement'!I31</f>
        <v>416.666666666667</v>
      </c>
      <c r="L27" s="1" t="n">
        <f aca="false">'[1]Income Statement'!J31</f>
        <v>416.666666666667</v>
      </c>
      <c r="M27" s="1" t="n">
        <f aca="false">'[1]Income Statement'!K31</f>
        <v>416.666666666667</v>
      </c>
      <c r="N27" s="1" t="n">
        <f aca="false">'[1]Income Statement'!L31</f>
        <v>416.666666666667</v>
      </c>
      <c r="O27" s="1" t="n">
        <f aca="false">'[1]Income Statement'!M31</f>
        <v>416.666666666667</v>
      </c>
      <c r="P27" s="2" t="n">
        <f aca="false">SUM(D27:O27)</f>
        <v>5000</v>
      </c>
    </row>
    <row r="28" customFormat="false" ht="11.25" hidden="false" customHeight="false" outlineLevel="0" collapsed="false">
      <c r="A28" s="1" t="s">
        <v>48</v>
      </c>
      <c r="C28" s="1" t="s">
        <v>49</v>
      </c>
      <c r="D28" s="1" t="n">
        <f aca="false">'[1]Income Statement'!B32</f>
        <v>7000</v>
      </c>
      <c r="E28" s="1" t="n">
        <f aca="false">'[1]Income Statement'!C32</f>
        <v>7000</v>
      </c>
      <c r="F28" s="1" t="n">
        <f aca="false">'[1]Income Statement'!D32</f>
        <v>7000</v>
      </c>
      <c r="G28" s="1" t="n">
        <f aca="false">'[1]Income Statement'!E32</f>
        <v>3500</v>
      </c>
      <c r="H28" s="1" t="n">
        <f aca="false">'[1]Income Statement'!F32</f>
        <v>0</v>
      </c>
      <c r="I28" s="1" t="n">
        <f aca="false">'[1]Income Statement'!G32</f>
        <v>0</v>
      </c>
      <c r="J28" s="1" t="n">
        <f aca="false">'[1]Income Statement'!H32</f>
        <v>0</v>
      </c>
      <c r="K28" s="1" t="n">
        <f aca="false">'[1]Income Statement'!I32</f>
        <v>0</v>
      </c>
      <c r="L28" s="1" t="n">
        <f aca="false">'[1]Income Statement'!J32</f>
        <v>0</v>
      </c>
      <c r="M28" s="1" t="n">
        <f aca="false">'[1]Income Statement'!K32</f>
        <v>0</v>
      </c>
      <c r="N28" s="1" t="n">
        <f aca="false">'[1]Income Statement'!L32</f>
        <v>0</v>
      </c>
      <c r="O28" s="1" t="n">
        <f aca="false">'[1]Income Statement'!M32</f>
        <v>0</v>
      </c>
      <c r="P28" s="2" t="n">
        <f aca="false">SUM(D28:O28)</f>
        <v>24500</v>
      </c>
    </row>
    <row r="29" customFormat="false" ht="11.25" hidden="false" customHeight="false" outlineLevel="0" collapsed="false">
      <c r="A29" s="1" t="s">
        <v>50</v>
      </c>
      <c r="C29" s="1" t="s">
        <v>51</v>
      </c>
      <c r="D29" s="1" t="n">
        <f aca="false">'[1]Income Statement'!B33</f>
        <v>0</v>
      </c>
      <c r="E29" s="1" t="n">
        <f aca="false">'[1]Income Statement'!C33</f>
        <v>0</v>
      </c>
      <c r="F29" s="1" t="n">
        <f aca="false">'[1]Income Statement'!D33</f>
        <v>0</v>
      </c>
      <c r="G29" s="1" t="n">
        <f aca="false">'[1]Income Statement'!E33</f>
        <v>0</v>
      </c>
      <c r="H29" s="1" t="n">
        <f aca="false">'[1]Income Statement'!F33</f>
        <v>0</v>
      </c>
      <c r="I29" s="1" t="n">
        <f aca="false">'[1]Income Statement'!G33</f>
        <v>0</v>
      </c>
      <c r="J29" s="1" t="n">
        <f aca="false">'[1]Income Statement'!H33</f>
        <v>0</v>
      </c>
      <c r="K29" s="1" t="n">
        <f aca="false">'[1]Income Statement'!I33</f>
        <v>0</v>
      </c>
      <c r="L29" s="1" t="n">
        <f aca="false">'[1]Income Statement'!J33</f>
        <v>0</v>
      </c>
      <c r="M29" s="1" t="n">
        <f aca="false">'[1]Income Statement'!K33</f>
        <v>0</v>
      </c>
      <c r="N29" s="1" t="n">
        <f aca="false">'[1]Income Statement'!L33</f>
        <v>0</v>
      </c>
      <c r="O29" s="1" t="n">
        <f aca="false">'[1]Income Statement'!M33</f>
        <v>0</v>
      </c>
      <c r="P29" s="2" t="n">
        <f aca="false">SUM(D29:O29)</f>
        <v>0</v>
      </c>
    </row>
    <row r="30" customFormat="false" ht="11.25" hidden="false" customHeight="false" outlineLevel="0" collapsed="false">
      <c r="A30" s="1" t="s">
        <v>52</v>
      </c>
      <c r="C30" s="1" t="s">
        <v>53</v>
      </c>
      <c r="D30" s="1" t="n">
        <f aca="false">'[1]Income Statement'!B34</f>
        <v>8626.20130451162</v>
      </c>
      <c r="E30" s="1" t="n">
        <f aca="false">'[1]Income Statement'!C34</f>
        <v>8626.20130451162</v>
      </c>
      <c r="F30" s="1" t="n">
        <f aca="false">'[1]Income Statement'!D34</f>
        <v>8626.20130451162</v>
      </c>
      <c r="G30" s="1" t="n">
        <f aca="false">'[1]Income Statement'!E34</f>
        <v>8626.20130451162</v>
      </c>
      <c r="H30" s="1" t="n">
        <f aca="false">'[1]Income Statement'!F34</f>
        <v>8626.20130451162</v>
      </c>
      <c r="I30" s="1" t="n">
        <f aca="false">'[1]Income Statement'!G34</f>
        <v>8626.20130451162</v>
      </c>
      <c r="J30" s="1" t="n">
        <f aca="false">'[1]Income Statement'!H34</f>
        <v>8626.20130451162</v>
      </c>
      <c r="K30" s="1" t="n">
        <f aca="false">'[1]Income Statement'!I34</f>
        <v>8626.20130451162</v>
      </c>
      <c r="L30" s="1" t="n">
        <f aca="false">'[1]Income Statement'!J34</f>
        <v>8626.20130451162</v>
      </c>
      <c r="M30" s="1" t="n">
        <f aca="false">'[1]Income Statement'!K34</f>
        <v>8626.20130451162</v>
      </c>
      <c r="N30" s="1" t="n">
        <f aca="false">'[1]Income Statement'!L34</f>
        <v>8626.20130451162</v>
      </c>
      <c r="O30" s="1" t="n">
        <f aca="false">'[1]Income Statement'!M34</f>
        <v>8626.20130451162</v>
      </c>
      <c r="P30" s="2" t="n">
        <f aca="false">SUM(D30:O30)</f>
        <v>103514.415654139</v>
      </c>
    </row>
    <row r="31" customFormat="false" ht="11.25" hidden="false" customHeight="false" outlineLevel="0" collapsed="false">
      <c r="A31" s="1" t="s">
        <v>54</v>
      </c>
      <c r="C31" s="1" t="s">
        <v>55</v>
      </c>
      <c r="D31" s="1" t="n">
        <f aca="false">'[1]Income Statement'!B35</f>
        <v>7083.33333333333</v>
      </c>
      <c r="E31" s="1" t="n">
        <f aca="false">'[1]Income Statement'!C35</f>
        <v>7083.33333333333</v>
      </c>
      <c r="F31" s="1" t="n">
        <f aca="false">'[1]Income Statement'!D35</f>
        <v>7083.33333333333</v>
      </c>
      <c r="G31" s="1" t="n">
        <f aca="false">'[1]Income Statement'!E35</f>
        <v>7083.33333333333</v>
      </c>
      <c r="H31" s="1" t="n">
        <f aca="false">'[1]Income Statement'!F35</f>
        <v>7083.33333333333</v>
      </c>
      <c r="I31" s="1" t="n">
        <f aca="false">'[1]Income Statement'!G35</f>
        <v>7083.33333333333</v>
      </c>
      <c r="J31" s="1" t="n">
        <f aca="false">'[1]Income Statement'!H35</f>
        <v>7083.33333333333</v>
      </c>
      <c r="K31" s="1" t="n">
        <f aca="false">'[1]Income Statement'!I35</f>
        <v>7083.33333333333</v>
      </c>
      <c r="L31" s="1" t="n">
        <f aca="false">'[1]Income Statement'!J35</f>
        <v>7083.33333333333</v>
      </c>
      <c r="M31" s="1" t="n">
        <f aca="false">'[1]Income Statement'!K35</f>
        <v>7083.33333333333</v>
      </c>
      <c r="N31" s="1" t="n">
        <f aca="false">'[1]Income Statement'!L35</f>
        <v>7083.33333333333</v>
      </c>
      <c r="O31" s="1" t="n">
        <f aca="false">'[1]Income Statement'!M35</f>
        <v>7083.33333333333</v>
      </c>
      <c r="P31" s="2" t="n">
        <f aca="false">SUM(D31:O31)</f>
        <v>85000</v>
      </c>
    </row>
    <row r="32" customFormat="false" ht="11.25" hidden="false" customHeight="false" outlineLevel="0" collapsed="false">
      <c r="C32" s="1" t="s">
        <v>56</v>
      </c>
      <c r="D32" s="1" t="n">
        <f aca="false">'[1]Income Statement'!B36</f>
        <v>7250</v>
      </c>
      <c r="E32" s="1" t="n">
        <f aca="false">'[1]Income Statement'!C36</f>
        <v>7250</v>
      </c>
      <c r="F32" s="1" t="n">
        <f aca="false">'[1]Income Statement'!D36</f>
        <v>7250</v>
      </c>
      <c r="G32" s="1" t="n">
        <f aca="false">'[1]Income Statement'!E36</f>
        <v>7250</v>
      </c>
      <c r="H32" s="1" t="n">
        <f aca="false">'[1]Income Statement'!F36</f>
        <v>7250</v>
      </c>
      <c r="I32" s="1" t="n">
        <f aca="false">'[1]Income Statement'!G36</f>
        <v>7250</v>
      </c>
      <c r="J32" s="1" t="n">
        <f aca="false">'[1]Income Statement'!H36</f>
        <v>7250</v>
      </c>
      <c r="K32" s="1" t="n">
        <f aca="false">'[1]Income Statement'!I36</f>
        <v>7250</v>
      </c>
      <c r="L32" s="1" t="n">
        <f aca="false">'[1]Income Statement'!J36</f>
        <v>7250</v>
      </c>
      <c r="M32" s="1" t="n">
        <f aca="false">'[1]Income Statement'!K36</f>
        <v>7250</v>
      </c>
      <c r="N32" s="1" t="n">
        <f aca="false">'[1]Income Statement'!L36</f>
        <v>7250</v>
      </c>
      <c r="O32" s="1" t="n">
        <f aca="false">'[1]Income Statement'!M36</f>
        <v>7250</v>
      </c>
      <c r="P32" s="2" t="n">
        <f aca="false">SUM(D32:O32)</f>
        <v>87000</v>
      </c>
    </row>
    <row r="33" customFormat="false" ht="11.25" hidden="false" customHeight="false" outlineLevel="0" collapsed="false">
      <c r="A33" s="1" t="s">
        <v>57</v>
      </c>
      <c r="C33" s="1" t="s">
        <v>58</v>
      </c>
      <c r="D33" s="1" t="n">
        <f aca="false">'[1]Income Statement'!B37</f>
        <v>0</v>
      </c>
      <c r="E33" s="1" t="n">
        <f aca="false">'[1]Income Statement'!C37</f>
        <v>0</v>
      </c>
      <c r="F33" s="1" t="n">
        <f aca="false">'[1]Income Statement'!D37</f>
        <v>0</v>
      </c>
      <c r="G33" s="1" t="n">
        <f aca="false">'[1]Income Statement'!E37</f>
        <v>0</v>
      </c>
      <c r="H33" s="1" t="n">
        <f aca="false">'[1]Income Statement'!F37</f>
        <v>0</v>
      </c>
      <c r="I33" s="1" t="n">
        <f aca="false">'[1]Income Statement'!G37</f>
        <v>0</v>
      </c>
      <c r="J33" s="1" t="n">
        <f aca="false">'[1]Income Statement'!H37</f>
        <v>0</v>
      </c>
      <c r="K33" s="1" t="n">
        <f aca="false">'[1]Income Statement'!I37</f>
        <v>0</v>
      </c>
      <c r="L33" s="1" t="n">
        <f aca="false">'[1]Income Statement'!J37</f>
        <v>0</v>
      </c>
      <c r="M33" s="1" t="n">
        <f aca="false">'[1]Income Statement'!K37</f>
        <v>0</v>
      </c>
      <c r="N33" s="1" t="n">
        <f aca="false">'[1]Income Statement'!L37</f>
        <v>0</v>
      </c>
      <c r="O33" s="1" t="n">
        <f aca="false">'[1]Income Statement'!M37</f>
        <v>0</v>
      </c>
      <c r="P33" s="2" t="n">
        <f aca="false">SUM(D33:O33)</f>
        <v>0</v>
      </c>
    </row>
    <row r="34" customFormat="false" ht="11.25" hidden="false" customHeight="false" outlineLevel="0" collapsed="false">
      <c r="A34" s="1" t="s">
        <v>59</v>
      </c>
      <c r="C34" s="1" t="s">
        <v>60</v>
      </c>
      <c r="D34" s="10" t="n">
        <f aca="false">'[1]Income Statement'!B6</f>
        <v>0</v>
      </c>
      <c r="E34" s="10" t="n">
        <f aca="false">'[1]Income Statement'!C6</f>
        <v>0</v>
      </c>
      <c r="F34" s="10" t="n">
        <f aca="false">'[1]Income Statement'!D6</f>
        <v>0</v>
      </c>
      <c r="G34" s="10" t="n">
        <f aca="false">'[1]Income Statement'!E6</f>
        <v>0</v>
      </c>
      <c r="H34" s="10" t="n">
        <f aca="false">'[1]Income Statement'!F6</f>
        <v>0</v>
      </c>
      <c r="I34" s="10" t="n">
        <f aca="false">'[1]Income Statement'!G6</f>
        <v>0</v>
      </c>
      <c r="J34" s="10" t="n">
        <f aca="false">'[1]Income Statement'!H6</f>
        <v>0</v>
      </c>
      <c r="K34" s="10" t="n">
        <f aca="false">'[1]Income Statement'!I6</f>
        <v>0</v>
      </c>
      <c r="L34" s="10" t="n">
        <f aca="false">'[1]Income Statement'!J6</f>
        <v>0</v>
      </c>
      <c r="M34" s="10" t="n">
        <f aca="false">'[1]Income Statement'!K6</f>
        <v>0</v>
      </c>
      <c r="N34" s="10" t="n">
        <f aca="false">'[1]Income Statement'!L6</f>
        <v>0</v>
      </c>
      <c r="O34" s="10" t="n">
        <f aca="false">'[1]Income Statement'!M6</f>
        <v>0</v>
      </c>
      <c r="P34" s="13" t="n">
        <f aca="false">SUM(D34:O34)</f>
        <v>0</v>
      </c>
    </row>
    <row r="35" customFormat="false" ht="11.25" hidden="false" customHeight="false" outlineLevel="0" collapsed="false">
      <c r="C35" s="2" t="s">
        <v>61</v>
      </c>
      <c r="D35" s="1" t="n">
        <f aca="false">SUM(D19:D34)</f>
        <v>247717.159637845</v>
      </c>
      <c r="E35" s="1" t="n">
        <f aca="false">SUM(E19:E34)</f>
        <v>262423.865540623</v>
      </c>
      <c r="F35" s="1" t="n">
        <f aca="false">SUM(F19:F34)</f>
        <v>295828.865540623</v>
      </c>
      <c r="G35" s="1" t="n">
        <f aca="false">SUM(G19:G34)</f>
        <v>258923.865540623</v>
      </c>
      <c r="H35" s="1" t="n">
        <f aca="false">SUM(H19:H34)</f>
        <v>255423.865540623</v>
      </c>
      <c r="I35" s="1" t="n">
        <f aca="false">SUM(I19:I34)</f>
        <v>255423.865540623</v>
      </c>
      <c r="J35" s="1" t="n">
        <f aca="false">SUM(J19:J34)</f>
        <v>255423.865540623</v>
      </c>
      <c r="K35" s="1" t="n">
        <f aca="false">SUM(K19:K34)</f>
        <v>255423.865540623</v>
      </c>
      <c r="L35" s="1" t="n">
        <f aca="false">SUM(L19:L34)</f>
        <v>255423.865540623</v>
      </c>
      <c r="M35" s="1" t="n">
        <f aca="false">SUM(M19:M34)</f>
        <v>255423.865540623</v>
      </c>
      <c r="N35" s="1" t="n">
        <f aca="false">SUM(N19:N34)</f>
        <v>255423.865540623</v>
      </c>
      <c r="O35" s="1" t="n">
        <f aca="false">SUM(O19:O34)</f>
        <v>255423.865540623</v>
      </c>
      <c r="P35" s="2" t="n">
        <f aca="false">SUM(P19:P34)</f>
        <v>3108284.6805847</v>
      </c>
    </row>
    <row r="37" customFormat="false" ht="11.25" hidden="false" customHeight="false" outlineLevel="0" collapsed="false">
      <c r="C37" s="2" t="s">
        <v>62</v>
      </c>
    </row>
    <row r="38" customFormat="false" ht="11.25" hidden="false" customHeight="false" outlineLevel="0" collapsed="false">
      <c r="C38" s="1" t="s">
        <v>63</v>
      </c>
      <c r="D38" s="1" t="n">
        <f aca="false">[2]Sheet1!$I$261/12*1000</f>
        <v>21787.7370889505</v>
      </c>
      <c r="E38" s="1" t="n">
        <f aca="false">[2]Sheet1!$I$261/12*1000</f>
        <v>21787.7370889505</v>
      </c>
      <c r="F38" s="1" t="n">
        <f aca="false">[2]Sheet1!$I$261/12*1000</f>
        <v>21787.7370889505</v>
      </c>
      <c r="G38" s="1" t="n">
        <f aca="false">[2]Sheet1!$I$261/12*1000</f>
        <v>21787.7370889505</v>
      </c>
      <c r="H38" s="1" t="n">
        <f aca="false">[2]Sheet1!$I$261/12*1000</f>
        <v>21787.7370889505</v>
      </c>
      <c r="I38" s="1" t="n">
        <f aca="false">[2]Sheet1!$I$261/12*1000</f>
        <v>21787.7370889505</v>
      </c>
      <c r="J38" s="1" t="n">
        <f aca="false">[2]Sheet1!$I$261/12*1000</f>
        <v>21787.7370889505</v>
      </c>
      <c r="K38" s="1" t="n">
        <f aca="false">[2]Sheet1!$I$261/12*1000</f>
        <v>21787.7370889505</v>
      </c>
      <c r="L38" s="1" t="n">
        <f aca="false">[2]Sheet1!$I$261/12*1000</f>
        <v>21787.7370889505</v>
      </c>
      <c r="M38" s="1" t="n">
        <f aca="false">[2]Sheet1!$I$261/12*1000</f>
        <v>21787.7370889505</v>
      </c>
      <c r="N38" s="1" t="n">
        <f aca="false">[2]Sheet1!$I$261/12*1000</f>
        <v>21787.7370889505</v>
      </c>
      <c r="O38" s="1" t="n">
        <f aca="false">[2]Sheet1!$I$261/12*1000</f>
        <v>21787.7370889505</v>
      </c>
      <c r="P38" s="2" t="n">
        <f aca="false">SUM(D38:O38)</f>
        <v>261452.845067405</v>
      </c>
    </row>
    <row r="39" customFormat="false" ht="11.25" hidden="false" customHeight="false" outlineLevel="0" collapsed="false">
      <c r="C39" s="1" t="s">
        <v>64</v>
      </c>
      <c r="D39" s="1" t="n">
        <f aca="false">[2]Sheet1!$I$258/12*1000</f>
        <v>0</v>
      </c>
      <c r="E39" s="1" t="n">
        <f aca="false">[2]Sheet1!$I$258/12*1000</f>
        <v>0</v>
      </c>
      <c r="F39" s="1" t="n">
        <f aca="false">[2]Sheet1!$I$258/12*1000</f>
        <v>0</v>
      </c>
      <c r="G39" s="1" t="n">
        <f aca="false">[2]Sheet1!$I$258/12*1000</f>
        <v>0</v>
      </c>
      <c r="H39" s="1" t="n">
        <f aca="false">[2]Sheet1!$I$258/12*1000</f>
        <v>0</v>
      </c>
      <c r="I39" s="1" t="n">
        <f aca="false">[2]Sheet1!$I$258/12*1000</f>
        <v>0</v>
      </c>
      <c r="J39" s="1" t="n">
        <f aca="false">[2]Sheet1!$I$258/12*1000</f>
        <v>0</v>
      </c>
      <c r="K39" s="1" t="n">
        <f aca="false">[2]Sheet1!$I$258/12*1000</f>
        <v>0</v>
      </c>
      <c r="L39" s="1" t="n">
        <f aca="false">[2]Sheet1!$I$258/12*1000</f>
        <v>0</v>
      </c>
      <c r="M39" s="1" t="n">
        <f aca="false">[2]Sheet1!$I$258/12*1000</f>
        <v>0</v>
      </c>
      <c r="N39" s="1" t="n">
        <f aca="false">[2]Sheet1!$I$258/12*1000</f>
        <v>0</v>
      </c>
      <c r="O39" s="1" t="n">
        <f aca="false">[2]Sheet1!$I$258/12*1000</f>
        <v>0</v>
      </c>
      <c r="P39" s="2" t="n">
        <f aca="false">SUM(D39:O39)</f>
        <v>0</v>
      </c>
    </row>
    <row r="40" customFormat="false" ht="11.25" hidden="false" customHeight="false" outlineLevel="0" collapsed="false">
      <c r="C40" s="1" t="s">
        <v>65</v>
      </c>
      <c r="D40" s="1" t="n">
        <f aca="false">[2]Sheet1!$I$263/12*1000</f>
        <v>8825.28545982847</v>
      </c>
      <c r="E40" s="1" t="n">
        <f aca="false">[2]Sheet1!$I$263/12*1000</f>
        <v>8825.28545982847</v>
      </c>
      <c r="F40" s="1" t="n">
        <f aca="false">[2]Sheet1!$I$263/12*1000</f>
        <v>8825.28545982847</v>
      </c>
      <c r="G40" s="1" t="n">
        <f aca="false">[2]Sheet1!$I$263/12*1000</f>
        <v>8825.28545982847</v>
      </c>
      <c r="H40" s="1" t="n">
        <f aca="false">[2]Sheet1!$I$263/12*1000</f>
        <v>8825.28545982847</v>
      </c>
      <c r="I40" s="1" t="n">
        <f aca="false">[2]Sheet1!$I$263/12*1000</f>
        <v>8825.28545982847</v>
      </c>
      <c r="J40" s="1" t="n">
        <f aca="false">[2]Sheet1!$I$263/12*1000</f>
        <v>8825.28545982847</v>
      </c>
      <c r="K40" s="1" t="n">
        <f aca="false">[2]Sheet1!$I$263/12*1000</f>
        <v>8825.28545982847</v>
      </c>
      <c r="L40" s="1" t="n">
        <f aca="false">[2]Sheet1!$I$263/12*1000</f>
        <v>8825.28545982847</v>
      </c>
      <c r="M40" s="1" t="n">
        <f aca="false">[2]Sheet1!$I$263/12*1000</f>
        <v>8825.28545982847</v>
      </c>
      <c r="N40" s="1" t="n">
        <f aca="false">[2]Sheet1!$I$263/12*1000</f>
        <v>8825.28545982847</v>
      </c>
      <c r="O40" s="1" t="n">
        <f aca="false">[2]Sheet1!$I$263/12*1000</f>
        <v>8825.28545982847</v>
      </c>
      <c r="P40" s="2" t="n">
        <f aca="false">SUM(D40:O40)</f>
        <v>105903.425517942</v>
      </c>
    </row>
    <row r="41" customFormat="false" ht="11.25" hidden="false" customHeight="false" outlineLevel="0" collapsed="false">
      <c r="C41" s="1" t="s">
        <v>66</v>
      </c>
      <c r="D41" s="1" t="n">
        <f aca="false">[2]Sheet1!$I$260/12*1000</f>
        <v>6630.83333333333</v>
      </c>
      <c r="E41" s="1" t="n">
        <f aca="false">[2]Sheet1!$I$260/12*1000</f>
        <v>6630.83333333333</v>
      </c>
      <c r="F41" s="1" t="n">
        <f aca="false">[2]Sheet1!$I$260/12*1000</f>
        <v>6630.83333333333</v>
      </c>
      <c r="G41" s="1" t="n">
        <f aca="false">[2]Sheet1!$I$260/12*1000</f>
        <v>6630.83333333333</v>
      </c>
      <c r="H41" s="1" t="n">
        <f aca="false">[2]Sheet1!$I$260/12*1000</f>
        <v>6630.83333333333</v>
      </c>
      <c r="I41" s="1" t="n">
        <f aca="false">[2]Sheet1!$I$260/12*1000</f>
        <v>6630.83333333333</v>
      </c>
      <c r="J41" s="1" t="n">
        <f aca="false">[2]Sheet1!$I$260/12*1000</f>
        <v>6630.83333333333</v>
      </c>
      <c r="K41" s="1" t="n">
        <f aca="false">[2]Sheet1!$I$260/12*1000</f>
        <v>6630.83333333333</v>
      </c>
      <c r="L41" s="1" t="n">
        <f aca="false">[2]Sheet1!$I$260/12*1000</f>
        <v>6630.83333333333</v>
      </c>
      <c r="M41" s="1" t="n">
        <f aca="false">[2]Sheet1!$I$260/12*1000</f>
        <v>6630.83333333333</v>
      </c>
      <c r="N41" s="1" t="n">
        <f aca="false">[2]Sheet1!$I$260/12*1000</f>
        <v>6630.83333333333</v>
      </c>
      <c r="O41" s="1" t="n">
        <f aca="false">[2]Sheet1!$I$260/12*1000</f>
        <v>6630.83333333333</v>
      </c>
      <c r="P41" s="2" t="n">
        <f aca="false">SUM(D41:O41)</f>
        <v>79570</v>
      </c>
    </row>
    <row r="42" customFormat="false" ht="11.25" hidden="false" customHeight="false" outlineLevel="0" collapsed="false">
      <c r="C42" s="1" t="s">
        <v>67</v>
      </c>
      <c r="D42" s="1" t="n">
        <f aca="false">[2]Sheet1!$I$259/12*1000</f>
        <v>17816.1666666667</v>
      </c>
      <c r="E42" s="1" t="n">
        <f aca="false">[2]Sheet1!$I$259/12*1000</f>
        <v>17816.1666666667</v>
      </c>
      <c r="F42" s="1" t="n">
        <f aca="false">[2]Sheet1!$I$259/12*1000</f>
        <v>17816.1666666667</v>
      </c>
      <c r="G42" s="1" t="n">
        <f aca="false">[2]Sheet1!$I$259/12*1000</f>
        <v>17816.1666666667</v>
      </c>
      <c r="H42" s="1" t="n">
        <f aca="false">[2]Sheet1!$I$259/12*1000</f>
        <v>17816.1666666667</v>
      </c>
      <c r="I42" s="1" t="n">
        <f aca="false">[2]Sheet1!$I$259/12*1000</f>
        <v>17816.1666666667</v>
      </c>
      <c r="J42" s="1" t="n">
        <f aca="false">[2]Sheet1!$I$259/12*1000</f>
        <v>17816.1666666667</v>
      </c>
      <c r="K42" s="1" t="n">
        <f aca="false">[2]Sheet1!$I$259/12*1000</f>
        <v>17816.1666666667</v>
      </c>
      <c r="L42" s="1" t="n">
        <f aca="false">[2]Sheet1!$I$259/12*1000</f>
        <v>17816.1666666667</v>
      </c>
      <c r="M42" s="1" t="n">
        <f aca="false">[2]Sheet1!$I$259/12*1000</f>
        <v>17816.1666666667</v>
      </c>
      <c r="N42" s="1" t="n">
        <f aca="false">[2]Sheet1!$I$259/12*1000</f>
        <v>17816.1666666667</v>
      </c>
      <c r="O42" s="1" t="n">
        <f aca="false">[2]Sheet1!$I$259/12*1000</f>
        <v>17816.1666666667</v>
      </c>
      <c r="P42" s="2" t="n">
        <f aca="false">SUM(D42:O42)</f>
        <v>213794</v>
      </c>
    </row>
    <row r="43" customFormat="false" ht="11.25" hidden="false" customHeight="false" outlineLevel="0" collapsed="false">
      <c r="C43" s="14" t="s">
        <v>68</v>
      </c>
      <c r="D43" s="1" t="n">
        <v>985000</v>
      </c>
      <c r="E43" s="1" t="n">
        <v>985000</v>
      </c>
      <c r="F43" s="1" t="n">
        <v>985000</v>
      </c>
      <c r="G43" s="1" t="n">
        <v>875000</v>
      </c>
      <c r="H43" s="1" t="n">
        <v>875000</v>
      </c>
      <c r="I43" s="1" t="n">
        <v>875000</v>
      </c>
      <c r="J43" s="1" t="n">
        <v>204000</v>
      </c>
      <c r="K43" s="1" t="n">
        <v>204000</v>
      </c>
      <c r="L43" s="1" t="n">
        <v>204000</v>
      </c>
      <c r="M43" s="1" t="n">
        <v>204000</v>
      </c>
      <c r="N43" s="1" t="n">
        <v>204000</v>
      </c>
      <c r="O43" s="1" t="n">
        <v>204000</v>
      </c>
      <c r="P43" s="2" t="n">
        <f aca="false">SUM(D43:O43)</f>
        <v>6804000</v>
      </c>
    </row>
    <row r="44" customFormat="false" ht="11.25" hidden="false" customHeight="false" outlineLevel="0" collapsed="false">
      <c r="C44" s="1" t="s">
        <v>58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3" t="n">
        <f aca="false">SUM(D44:O44)</f>
        <v>0</v>
      </c>
    </row>
    <row r="45" customFormat="false" ht="11.25" hidden="false" customHeight="false" outlineLevel="0" collapsed="false">
      <c r="C45" s="2" t="s">
        <v>69</v>
      </c>
      <c r="D45" s="1" t="n">
        <f aca="false">SUM(D38:D44)</f>
        <v>1040060.02254878</v>
      </c>
      <c r="E45" s="1" t="n">
        <f aca="false">SUM(E38:E44)</f>
        <v>1040060.02254878</v>
      </c>
      <c r="F45" s="1" t="n">
        <f aca="false">SUM(F38:F44)</f>
        <v>1040060.02254878</v>
      </c>
      <c r="G45" s="1" t="n">
        <f aca="false">SUM(G38:G44)</f>
        <v>930060.022548779</v>
      </c>
      <c r="H45" s="1" t="n">
        <f aca="false">SUM(H38:H44)</f>
        <v>930060.022548779</v>
      </c>
      <c r="I45" s="1" t="n">
        <f aca="false">SUM(I38:I44)</f>
        <v>930060.022548779</v>
      </c>
      <c r="J45" s="1" t="n">
        <f aca="false">SUM(J38:J44)</f>
        <v>259060.022548779</v>
      </c>
      <c r="K45" s="1" t="n">
        <f aca="false">SUM(K38:K44)</f>
        <v>259060.022548779</v>
      </c>
      <c r="L45" s="1" t="n">
        <f aca="false">SUM(L38:L44)</f>
        <v>259060.022548779</v>
      </c>
      <c r="M45" s="1" t="n">
        <f aca="false">SUM(M38:M44)</f>
        <v>259060.022548779</v>
      </c>
      <c r="N45" s="1" t="n">
        <f aca="false">SUM(N38:N44)</f>
        <v>259060.022548779</v>
      </c>
      <c r="O45" s="1" t="n">
        <f aca="false">SUM(O38:O44)</f>
        <v>259060.022548779</v>
      </c>
      <c r="P45" s="2" t="n">
        <f aca="false">SUM(P38:P44)</f>
        <v>7464720.27058535</v>
      </c>
    </row>
    <row r="47" customFormat="false" ht="11.25" hidden="false" customHeight="false" outlineLevel="0" collapsed="false">
      <c r="C47" s="2" t="s">
        <v>70</v>
      </c>
    </row>
    <row r="48" customFormat="false" ht="11.25" hidden="false" customHeight="false" outlineLevel="0" collapsed="false">
      <c r="A48" s="1" t="s">
        <v>71</v>
      </c>
      <c r="C48" s="1" t="s">
        <v>72</v>
      </c>
      <c r="D48" s="1" t="n">
        <f aca="false">[2]Sheet1!$I$37/12*1000</f>
        <v>18.0268764339561</v>
      </c>
      <c r="E48" s="1" t="n">
        <f aca="false">[2]Sheet1!$I$37/12*1000</f>
        <v>18.0268764339561</v>
      </c>
      <c r="F48" s="1" t="n">
        <f aca="false">[2]Sheet1!$I$37/12*1000</f>
        <v>18.0268764339561</v>
      </c>
      <c r="G48" s="1" t="n">
        <f aca="false">[2]Sheet1!$I$37/12*1000</f>
        <v>18.0268764339561</v>
      </c>
      <c r="H48" s="1" t="n">
        <f aca="false">[2]Sheet1!$I$37/12*1000</f>
        <v>18.0268764339561</v>
      </c>
      <c r="I48" s="1" t="n">
        <f aca="false">[2]Sheet1!$I$37/12*1000</f>
        <v>18.0268764339561</v>
      </c>
      <c r="J48" s="1" t="n">
        <f aca="false">[2]Sheet1!$I$37/12*1000</f>
        <v>18.0268764339561</v>
      </c>
      <c r="K48" s="1" t="n">
        <f aca="false">[2]Sheet1!$I$37/12*1000</f>
        <v>18.0268764339561</v>
      </c>
      <c r="L48" s="1" t="n">
        <f aca="false">[2]Sheet1!$I$37/12*1000</f>
        <v>18.0268764339561</v>
      </c>
      <c r="M48" s="1" t="n">
        <f aca="false">[2]Sheet1!$I$37/12*1000</f>
        <v>18.0268764339561</v>
      </c>
      <c r="N48" s="1" t="n">
        <f aca="false">[2]Sheet1!$I$37/12*1000</f>
        <v>18.0268764339561</v>
      </c>
      <c r="O48" s="1" t="n">
        <f aca="false">[2]Sheet1!$I$37/12*1000</f>
        <v>18.0268764339561</v>
      </c>
      <c r="P48" s="2" t="n">
        <f aca="false">SUM(D48:O48)</f>
        <v>216.322517207473</v>
      </c>
    </row>
    <row r="49" customFormat="false" ht="11.25" hidden="false" customHeight="false" outlineLevel="0" collapsed="false">
      <c r="A49" s="1" t="s">
        <v>73</v>
      </c>
      <c r="C49" s="1" t="s">
        <v>74</v>
      </c>
      <c r="D49" s="1" t="n">
        <f aca="false">[2]Sheet1!$I$72/12*1000</f>
        <v>1499.83611930515</v>
      </c>
      <c r="E49" s="1" t="n">
        <f aca="false">[2]Sheet1!$I$72/12*1000</f>
        <v>1499.83611930515</v>
      </c>
      <c r="F49" s="1" t="n">
        <f aca="false">[2]Sheet1!$I$72/12*1000</f>
        <v>1499.83611930515</v>
      </c>
      <c r="G49" s="1" t="n">
        <f aca="false">[2]Sheet1!$I$72/12*1000</f>
        <v>1499.83611930515</v>
      </c>
      <c r="H49" s="1" t="n">
        <f aca="false">[2]Sheet1!$I$72/12*1000</f>
        <v>1499.83611930515</v>
      </c>
      <c r="I49" s="1" t="n">
        <f aca="false">[2]Sheet1!$I$72/12*1000</f>
        <v>1499.83611930515</v>
      </c>
      <c r="J49" s="1" t="n">
        <f aca="false">[2]Sheet1!$I$72/12*1000</f>
        <v>1499.83611930515</v>
      </c>
      <c r="K49" s="1" t="n">
        <f aca="false">[2]Sheet1!$I$72/12*1000</f>
        <v>1499.83611930515</v>
      </c>
      <c r="L49" s="1" t="n">
        <f aca="false">[2]Sheet1!$I$72/12*1000</f>
        <v>1499.83611930515</v>
      </c>
      <c r="M49" s="1" t="n">
        <f aca="false">[2]Sheet1!$I$72/12*1000</f>
        <v>1499.83611930515</v>
      </c>
      <c r="N49" s="1" t="n">
        <f aca="false">[2]Sheet1!$I$72/12*1000</f>
        <v>1499.83611930515</v>
      </c>
      <c r="O49" s="1" t="n">
        <f aca="false">[2]Sheet1!$I$72/12*1000</f>
        <v>1499.83611930515</v>
      </c>
      <c r="P49" s="2" t="n">
        <f aca="false">SUM(D49:O49)</f>
        <v>17998.0334316618</v>
      </c>
    </row>
    <row r="50" customFormat="false" ht="11.25" hidden="false" customHeight="false" outlineLevel="0" collapsed="false">
      <c r="A50" s="1" t="s">
        <v>75</v>
      </c>
      <c r="C50" s="1" t="s">
        <v>76</v>
      </c>
      <c r="D50" s="1" t="n">
        <f aca="false">[2]Sheet1!$I$83/12*1000</f>
        <v>2083.33333333333</v>
      </c>
      <c r="E50" s="1" t="n">
        <f aca="false">[2]Sheet1!$I$83/12*1000</f>
        <v>2083.33333333333</v>
      </c>
      <c r="F50" s="1" t="n">
        <f aca="false">[2]Sheet1!$I$83/12*1000</f>
        <v>2083.33333333333</v>
      </c>
      <c r="G50" s="1" t="n">
        <f aca="false">[2]Sheet1!$I$83/12*1000</f>
        <v>2083.33333333333</v>
      </c>
      <c r="H50" s="1" t="n">
        <f aca="false">[2]Sheet1!$I$83/12*1000</f>
        <v>2083.33333333333</v>
      </c>
      <c r="I50" s="1" t="n">
        <f aca="false">[2]Sheet1!$I$83/12*1000</f>
        <v>2083.33333333333</v>
      </c>
      <c r="J50" s="1" t="n">
        <f aca="false">[2]Sheet1!$I$83/12*1000</f>
        <v>2083.33333333333</v>
      </c>
      <c r="K50" s="1" t="n">
        <f aca="false">[2]Sheet1!$I$83/12*1000</f>
        <v>2083.33333333333</v>
      </c>
      <c r="L50" s="1" t="n">
        <f aca="false">[2]Sheet1!$I$83/12*1000</f>
        <v>2083.33333333333</v>
      </c>
      <c r="M50" s="1" t="n">
        <f aca="false">[2]Sheet1!$I$83/12*1000</f>
        <v>2083.33333333333</v>
      </c>
      <c r="N50" s="1" t="n">
        <f aca="false">[2]Sheet1!$I$83/12*1000</f>
        <v>2083.33333333333</v>
      </c>
      <c r="O50" s="1" t="n">
        <f aca="false">[2]Sheet1!$I$83/12*1000</f>
        <v>2083.33333333333</v>
      </c>
      <c r="P50" s="2" t="n">
        <f aca="false">SUM(D50:O50)</f>
        <v>25000</v>
      </c>
    </row>
    <row r="51" customFormat="false" ht="11.25" hidden="false" customHeight="false" outlineLevel="0" collapsed="false">
      <c r="A51" s="1" t="s">
        <v>77</v>
      </c>
      <c r="C51" s="1" t="s">
        <v>78</v>
      </c>
      <c r="D51" s="1" t="n">
        <f aca="false">[2]Sheet1!$I$257/12*1000</f>
        <v>4166.66666666667</v>
      </c>
      <c r="E51" s="1" t="n">
        <f aca="false">[2]Sheet1!$I$257/12*1000</f>
        <v>4166.66666666667</v>
      </c>
      <c r="F51" s="1" t="n">
        <f aca="false">[2]Sheet1!$I$257/12*1000</f>
        <v>4166.66666666667</v>
      </c>
      <c r="G51" s="1" t="n">
        <f aca="false">[2]Sheet1!$I$257/12*1000</f>
        <v>4166.66666666667</v>
      </c>
      <c r="H51" s="1" t="n">
        <f aca="false">[2]Sheet1!$I$257/12*1000</f>
        <v>4166.66666666667</v>
      </c>
      <c r="I51" s="1" t="n">
        <f aca="false">[2]Sheet1!$I$257/12*1000</f>
        <v>4166.66666666667</v>
      </c>
      <c r="J51" s="1" t="n">
        <f aca="false">[2]Sheet1!$I$257/12*1000</f>
        <v>4166.66666666667</v>
      </c>
      <c r="K51" s="1" t="n">
        <f aca="false">[2]Sheet1!$I$257/12*1000</f>
        <v>4166.66666666667</v>
      </c>
      <c r="L51" s="1" t="n">
        <f aca="false">[2]Sheet1!$I$257/12*1000</f>
        <v>4166.66666666667</v>
      </c>
      <c r="M51" s="1" t="n">
        <f aca="false">[2]Sheet1!$I$257/12*1000</f>
        <v>4166.66666666667</v>
      </c>
      <c r="N51" s="1" t="n">
        <f aca="false">[2]Sheet1!$I$257/12*1000</f>
        <v>4166.66666666667</v>
      </c>
      <c r="O51" s="1" t="n">
        <f aca="false">[2]Sheet1!$I$257/12*1000</f>
        <v>4166.66666666667</v>
      </c>
      <c r="P51" s="2" t="n">
        <f aca="false">SUM(D51:O51)</f>
        <v>50000</v>
      </c>
    </row>
    <row r="52" customFormat="false" ht="11.25" hidden="false" customHeight="false" outlineLevel="0" collapsed="false">
      <c r="A52" s="1" t="s">
        <v>79</v>
      </c>
      <c r="C52" s="1" t="s">
        <v>80</v>
      </c>
      <c r="D52" s="1" t="n">
        <f aca="false">[2]Sheet1!$I$86/12*1000</f>
        <v>45.0671910848902</v>
      </c>
      <c r="E52" s="1" t="n">
        <f aca="false">[2]Sheet1!$I$86/12*1000</f>
        <v>45.0671910848902</v>
      </c>
      <c r="F52" s="1" t="n">
        <f aca="false">[2]Sheet1!$I$86/12*1000</f>
        <v>45.0671910848902</v>
      </c>
      <c r="G52" s="1" t="n">
        <f aca="false">[2]Sheet1!$I$86/12*1000</f>
        <v>45.0671910848902</v>
      </c>
      <c r="H52" s="1" t="n">
        <f aca="false">[2]Sheet1!$I$86/12*1000</f>
        <v>45.0671910848902</v>
      </c>
      <c r="I52" s="1" t="n">
        <f aca="false">[2]Sheet1!$I$86/12*1000</f>
        <v>45.0671910848902</v>
      </c>
      <c r="J52" s="1" t="n">
        <f aca="false">[2]Sheet1!$I$86/12*1000</f>
        <v>45.0671910848902</v>
      </c>
      <c r="K52" s="1" t="n">
        <f aca="false">[2]Sheet1!$I$86/12*1000</f>
        <v>45.0671910848902</v>
      </c>
      <c r="L52" s="1" t="n">
        <f aca="false">[2]Sheet1!$I$86/12*1000</f>
        <v>45.0671910848902</v>
      </c>
      <c r="M52" s="1" t="n">
        <f aca="false">[2]Sheet1!$I$86/12*1000</f>
        <v>45.0671910848902</v>
      </c>
      <c r="N52" s="1" t="n">
        <f aca="false">[2]Sheet1!$I$86/12*1000</f>
        <v>45.0671910848902</v>
      </c>
      <c r="O52" s="1" t="n">
        <f aca="false">[2]Sheet1!$I$86/12*1000</f>
        <v>45.0671910848902</v>
      </c>
      <c r="P52" s="2" t="n">
        <f aca="false">SUM(D52:O52)</f>
        <v>540.806293018683</v>
      </c>
    </row>
    <row r="53" customFormat="false" ht="11.25" hidden="false" customHeight="false" outlineLevel="0" collapsed="false">
      <c r="C53" s="1" t="s">
        <v>81</v>
      </c>
      <c r="D53" s="1" t="n">
        <f aca="false">[2]Sheet1!$I$89/12*1000</f>
        <v>45.0671910848902</v>
      </c>
      <c r="E53" s="1" t="n">
        <f aca="false">[2]Sheet1!$I$89/12*1000</f>
        <v>45.0671910848902</v>
      </c>
      <c r="F53" s="1" t="n">
        <f aca="false">[2]Sheet1!$I$89/12*1000</f>
        <v>45.0671910848902</v>
      </c>
      <c r="G53" s="1" t="n">
        <f aca="false">[2]Sheet1!$I$89/12*1000</f>
        <v>45.0671910848902</v>
      </c>
      <c r="H53" s="1" t="n">
        <f aca="false">[2]Sheet1!$I$89/12*1000</f>
        <v>45.0671910848902</v>
      </c>
      <c r="I53" s="1" t="n">
        <f aca="false">[2]Sheet1!$I$89/12*1000</f>
        <v>45.0671910848902</v>
      </c>
      <c r="J53" s="1" t="n">
        <f aca="false">[2]Sheet1!$I$89/12*1000</f>
        <v>45.0671910848902</v>
      </c>
      <c r="K53" s="1" t="n">
        <f aca="false">[2]Sheet1!$I$89/12*1000</f>
        <v>45.0671910848902</v>
      </c>
      <c r="L53" s="1" t="n">
        <f aca="false">[2]Sheet1!$I$89/12*1000</f>
        <v>45.0671910848902</v>
      </c>
      <c r="M53" s="1" t="n">
        <f aca="false">[2]Sheet1!$I$89/12*1000</f>
        <v>45.0671910848902</v>
      </c>
      <c r="N53" s="1" t="n">
        <f aca="false">[2]Sheet1!$I$89/12*1000</f>
        <v>45.0671910848902</v>
      </c>
      <c r="O53" s="1" t="n">
        <f aca="false">[2]Sheet1!$I$89/12*1000</f>
        <v>45.0671910848902</v>
      </c>
      <c r="P53" s="2" t="n">
        <f aca="false">SUM(D53:O53)</f>
        <v>540.806293018683</v>
      </c>
    </row>
    <row r="54" customFormat="false" ht="11.25" hidden="false" customHeight="false" outlineLevel="0" collapsed="false">
      <c r="C54" s="1" t="s">
        <v>82</v>
      </c>
      <c r="D54" s="1" t="n">
        <f aca="false">[2]Sheet1!$I$116/12*1000</f>
        <v>0</v>
      </c>
      <c r="E54" s="1" t="n">
        <f aca="false">[2]Sheet1!$I$116/12*1000</f>
        <v>0</v>
      </c>
      <c r="F54" s="1" t="n">
        <f aca="false">[2]Sheet1!$I$116/12*1000</f>
        <v>0</v>
      </c>
      <c r="G54" s="1" t="n">
        <f aca="false">[2]Sheet1!$I$116/12*1000</f>
        <v>0</v>
      </c>
      <c r="H54" s="1" t="n">
        <f aca="false">[2]Sheet1!$I$116/12*1000</f>
        <v>0</v>
      </c>
      <c r="I54" s="1" t="n">
        <f aca="false">[2]Sheet1!$I$116/12*1000</f>
        <v>0</v>
      </c>
      <c r="J54" s="1" t="n">
        <f aca="false">[2]Sheet1!$I$116/12*1000</f>
        <v>0</v>
      </c>
      <c r="K54" s="1" t="n">
        <f aca="false">[2]Sheet1!$I$116/12*1000</f>
        <v>0</v>
      </c>
      <c r="L54" s="1" t="n">
        <f aca="false">[2]Sheet1!$I$116/12*1000</f>
        <v>0</v>
      </c>
      <c r="M54" s="1" t="n">
        <f aca="false">[2]Sheet1!$I$116/12*1000</f>
        <v>0</v>
      </c>
      <c r="N54" s="1" t="n">
        <f aca="false">[2]Sheet1!$I$116/12*1000</f>
        <v>0</v>
      </c>
      <c r="O54" s="1" t="n">
        <f aca="false">[2]Sheet1!$I$116/12*1000</f>
        <v>0</v>
      </c>
      <c r="P54" s="2" t="n">
        <f aca="false">SUM(D54:O54)</f>
        <v>0</v>
      </c>
    </row>
    <row r="55" customFormat="false" ht="11.25" hidden="false" customHeight="false" outlineLevel="0" collapsed="false">
      <c r="C55" s="1" t="s">
        <v>83</v>
      </c>
      <c r="D55" s="1" t="n">
        <f aca="false">[2]Sheet1!$I$134/12*1000</f>
        <v>100.950508030154</v>
      </c>
      <c r="E55" s="1" t="n">
        <f aca="false">[2]Sheet1!$I$134/12*1000</f>
        <v>100.950508030154</v>
      </c>
      <c r="F55" s="1" t="n">
        <f aca="false">[2]Sheet1!$I$134/12*1000</f>
        <v>100.950508030154</v>
      </c>
      <c r="G55" s="1" t="n">
        <f aca="false">[2]Sheet1!$I$134/12*1000</f>
        <v>100.950508030154</v>
      </c>
      <c r="H55" s="1" t="n">
        <f aca="false">[2]Sheet1!$I$134/12*1000</f>
        <v>100.950508030154</v>
      </c>
      <c r="I55" s="1" t="n">
        <f aca="false">[2]Sheet1!$I$134/12*1000</f>
        <v>100.950508030154</v>
      </c>
      <c r="J55" s="1" t="n">
        <f aca="false">[2]Sheet1!$I$134/12*1000</f>
        <v>100.950508030154</v>
      </c>
      <c r="K55" s="1" t="n">
        <f aca="false">[2]Sheet1!$I$134/12*1000</f>
        <v>100.950508030154</v>
      </c>
      <c r="L55" s="1" t="n">
        <f aca="false">[2]Sheet1!$I$134/12*1000</f>
        <v>100.950508030154</v>
      </c>
      <c r="M55" s="1" t="n">
        <f aca="false">[2]Sheet1!$I$134/12*1000</f>
        <v>100.950508030154</v>
      </c>
      <c r="N55" s="1" t="n">
        <f aca="false">[2]Sheet1!$I$134/12*1000</f>
        <v>100.950508030154</v>
      </c>
      <c r="O55" s="1" t="n">
        <f aca="false">[2]Sheet1!$I$134/12*1000</f>
        <v>100.950508030154</v>
      </c>
      <c r="P55" s="2" t="n">
        <f aca="false">SUM(D55:O55)</f>
        <v>1211.40609636185</v>
      </c>
    </row>
    <row r="56" customFormat="false" ht="11.25" hidden="false" customHeight="false" outlineLevel="0" collapsed="false">
      <c r="C56" s="1" t="s">
        <v>84</v>
      </c>
      <c r="D56" s="1" t="n">
        <f aca="false">[2]Sheet1!$I$183/12*1000</f>
        <v>5063.74959029826</v>
      </c>
      <c r="E56" s="1" t="n">
        <f aca="false">[2]Sheet1!$I$183/12*1000</f>
        <v>5063.74959029826</v>
      </c>
      <c r="F56" s="1" t="n">
        <f aca="false">[2]Sheet1!$I$183/12*1000</f>
        <v>5063.74959029826</v>
      </c>
      <c r="G56" s="1" t="n">
        <f aca="false">[2]Sheet1!$I$183/12*1000</f>
        <v>5063.74959029826</v>
      </c>
      <c r="H56" s="1" t="n">
        <f aca="false">[2]Sheet1!$I$183/12*1000</f>
        <v>5063.74959029826</v>
      </c>
      <c r="I56" s="1" t="n">
        <f aca="false">[2]Sheet1!$I$183/12*1000</f>
        <v>5063.74959029826</v>
      </c>
      <c r="J56" s="1" t="n">
        <f aca="false">[2]Sheet1!$I$183/12*1000</f>
        <v>5063.74959029826</v>
      </c>
      <c r="K56" s="1" t="n">
        <f aca="false">[2]Sheet1!$I$183/12*1000</f>
        <v>5063.74959029826</v>
      </c>
      <c r="L56" s="1" t="n">
        <f aca="false">[2]Sheet1!$I$183/12*1000</f>
        <v>5063.74959029826</v>
      </c>
      <c r="M56" s="1" t="n">
        <f aca="false">[2]Sheet1!$I$183/12*1000</f>
        <v>5063.74959029826</v>
      </c>
      <c r="N56" s="1" t="n">
        <f aca="false">[2]Sheet1!$I$183/12*1000</f>
        <v>5063.74959029826</v>
      </c>
      <c r="O56" s="1" t="n">
        <f aca="false">[2]Sheet1!$I$183/12*1000</f>
        <v>5063.74959029826</v>
      </c>
      <c r="P56" s="2" t="n">
        <f aca="false">SUM(D56:O56)</f>
        <v>60764.9950835792</v>
      </c>
    </row>
    <row r="57" customFormat="false" ht="11.25" hidden="false" customHeight="false" outlineLevel="0" collapsed="false">
      <c r="C57" s="1" t="s">
        <v>85</v>
      </c>
      <c r="D57" s="1" t="n">
        <f aca="false">[2]Sheet1!$I$200/12*1000</f>
        <v>6058.83316945264</v>
      </c>
      <c r="E57" s="1" t="n">
        <f aca="false">[2]Sheet1!$I$200/12*1000</f>
        <v>6058.83316945264</v>
      </c>
      <c r="F57" s="1" t="n">
        <f aca="false">[2]Sheet1!$I$200/12*1000</f>
        <v>6058.83316945264</v>
      </c>
      <c r="G57" s="1" t="n">
        <f aca="false">[2]Sheet1!$I$200/12*1000</f>
        <v>6058.83316945264</v>
      </c>
      <c r="H57" s="1" t="n">
        <f aca="false">[2]Sheet1!$I$200/12*1000</f>
        <v>6058.83316945264</v>
      </c>
      <c r="I57" s="1" t="n">
        <f aca="false">[2]Sheet1!$I$200/12*1000</f>
        <v>6058.83316945264</v>
      </c>
      <c r="J57" s="1" t="n">
        <f aca="false">[2]Sheet1!$I$200/12*1000</f>
        <v>6058.83316945264</v>
      </c>
      <c r="K57" s="1" t="n">
        <f aca="false">[2]Sheet1!$I$200/12*1000</f>
        <v>6058.83316945264</v>
      </c>
      <c r="L57" s="1" t="n">
        <f aca="false">[2]Sheet1!$I$200/12*1000</f>
        <v>6058.83316945264</v>
      </c>
      <c r="M57" s="1" t="n">
        <f aca="false">[2]Sheet1!$I$200/12*1000</f>
        <v>6058.83316945264</v>
      </c>
      <c r="N57" s="1" t="n">
        <f aca="false">[2]Sheet1!$I$200/12*1000</f>
        <v>6058.83316945264</v>
      </c>
      <c r="O57" s="1" t="n">
        <f aca="false">[2]Sheet1!$I$200/12*1000</f>
        <v>6058.83316945264</v>
      </c>
      <c r="P57" s="2" t="n">
        <f aca="false">SUM(D57:O57)</f>
        <v>72705.9980334317</v>
      </c>
    </row>
    <row r="58" customFormat="false" ht="11.25" hidden="false" customHeight="false" outlineLevel="0" collapsed="false">
      <c r="C58" s="1" t="s">
        <v>86</v>
      </c>
      <c r="D58" s="1" t="n">
        <f aca="false">[2]Sheet1!$I$237/12*1000</f>
        <v>959.029826286464</v>
      </c>
      <c r="E58" s="1" t="n">
        <f aca="false">[2]Sheet1!$I$237/12*1000</f>
        <v>959.029826286464</v>
      </c>
      <c r="F58" s="1" t="n">
        <f aca="false">[2]Sheet1!$I$237/12*1000</f>
        <v>959.029826286464</v>
      </c>
      <c r="G58" s="1" t="n">
        <f aca="false">[2]Sheet1!$I$237/12*1000</f>
        <v>959.029826286464</v>
      </c>
      <c r="H58" s="1" t="n">
        <f aca="false">[2]Sheet1!$I$237/12*1000</f>
        <v>959.029826286464</v>
      </c>
      <c r="I58" s="1" t="n">
        <f aca="false">[2]Sheet1!$I$237/12*1000</f>
        <v>959.029826286464</v>
      </c>
      <c r="J58" s="1" t="n">
        <f aca="false">[2]Sheet1!$I$237/12*1000</f>
        <v>959.029826286464</v>
      </c>
      <c r="K58" s="1" t="n">
        <f aca="false">[2]Sheet1!$I$237/12*1000</f>
        <v>959.029826286464</v>
      </c>
      <c r="L58" s="1" t="n">
        <f aca="false">[2]Sheet1!$I$237/12*1000</f>
        <v>959.029826286464</v>
      </c>
      <c r="M58" s="1" t="n">
        <f aca="false">[2]Sheet1!$I$237/12*1000</f>
        <v>959.029826286464</v>
      </c>
      <c r="N58" s="1" t="n">
        <f aca="false">[2]Sheet1!$I$237/12*1000</f>
        <v>959.029826286464</v>
      </c>
      <c r="O58" s="1" t="n">
        <f aca="false">[2]Sheet1!$I$237/12*1000</f>
        <v>959.029826286464</v>
      </c>
      <c r="P58" s="2" t="n">
        <f aca="false">SUM(D58:O58)</f>
        <v>11508.3579154376</v>
      </c>
    </row>
    <row r="59" customFormat="false" ht="11.25" hidden="false" customHeight="false" outlineLevel="0" collapsed="false">
      <c r="C59" s="1" t="s">
        <v>58</v>
      </c>
      <c r="D59" s="10" t="n">
        <f aca="false">[2]Sheet1!$I$25/12*1000</f>
        <v>166.666666666667</v>
      </c>
      <c r="E59" s="10" t="n">
        <f aca="false">[2]Sheet1!$I$25/12*1000</f>
        <v>166.666666666667</v>
      </c>
      <c r="F59" s="10" t="n">
        <f aca="false">[2]Sheet1!$I$25/12*1000</f>
        <v>166.666666666667</v>
      </c>
      <c r="G59" s="10" t="n">
        <f aca="false">[2]Sheet1!$I$25/12*1000</f>
        <v>166.666666666667</v>
      </c>
      <c r="H59" s="10" t="n">
        <f aca="false">[2]Sheet1!$I$25/12*1000</f>
        <v>166.666666666667</v>
      </c>
      <c r="I59" s="10" t="n">
        <f aca="false">[2]Sheet1!$I$25/12*1000</f>
        <v>166.666666666667</v>
      </c>
      <c r="J59" s="10" t="n">
        <f aca="false">[2]Sheet1!$I$25/12*1000</f>
        <v>166.666666666667</v>
      </c>
      <c r="K59" s="10" t="n">
        <f aca="false">[2]Sheet1!$I$25/12*1000</f>
        <v>166.666666666667</v>
      </c>
      <c r="L59" s="10" t="n">
        <f aca="false">[2]Sheet1!$I$25/12*1000</f>
        <v>166.666666666667</v>
      </c>
      <c r="M59" s="10" t="n">
        <f aca="false">[2]Sheet1!$I$25/12*1000</f>
        <v>166.666666666667</v>
      </c>
      <c r="N59" s="10" t="n">
        <f aca="false">[2]Sheet1!$I$25/12*1000</f>
        <v>166.666666666667</v>
      </c>
      <c r="O59" s="10" t="n">
        <f aca="false">[2]Sheet1!$I$25/12*1000</f>
        <v>166.666666666667</v>
      </c>
      <c r="P59" s="13" t="n">
        <f aca="false">SUM(D59:O59)</f>
        <v>2000</v>
      </c>
    </row>
    <row r="60" customFormat="false" ht="11.25" hidden="false" customHeight="false" outlineLevel="0" collapsed="false">
      <c r="C60" s="2" t="s">
        <v>87</v>
      </c>
      <c r="D60" s="1" t="n">
        <f aca="false">SUM(D48:D59)</f>
        <v>20207.2271386431</v>
      </c>
      <c r="E60" s="1" t="n">
        <f aca="false">SUM(E48:E59)</f>
        <v>20207.2271386431</v>
      </c>
      <c r="F60" s="1" t="n">
        <f aca="false">SUM(F48:F59)</f>
        <v>20207.2271386431</v>
      </c>
      <c r="G60" s="1" t="n">
        <f aca="false">SUM(G48:G59)</f>
        <v>20207.2271386431</v>
      </c>
      <c r="H60" s="1" t="n">
        <f aca="false">SUM(H48:H59)</f>
        <v>20207.2271386431</v>
      </c>
      <c r="I60" s="1" t="n">
        <f aca="false">SUM(I48:I59)</f>
        <v>20207.2271386431</v>
      </c>
      <c r="J60" s="1" t="n">
        <f aca="false">SUM(J48:J59)</f>
        <v>20207.2271386431</v>
      </c>
      <c r="K60" s="1" t="n">
        <f aca="false">SUM(K48:K59)</f>
        <v>20207.2271386431</v>
      </c>
      <c r="L60" s="1" t="n">
        <f aca="false">SUM(L48:L59)</f>
        <v>20207.2271386431</v>
      </c>
      <c r="M60" s="1" t="n">
        <f aca="false">SUM(M48:M59)</f>
        <v>20207.2271386431</v>
      </c>
      <c r="N60" s="1" t="n">
        <f aca="false">SUM(N48:N59)</f>
        <v>20207.2271386431</v>
      </c>
      <c r="O60" s="1" t="n">
        <f aca="false">SUM(O48:O59)</f>
        <v>20207.2271386431</v>
      </c>
      <c r="P60" s="2" t="n">
        <f aca="false">SUM(P48:P59)</f>
        <v>242486.725663717</v>
      </c>
    </row>
    <row r="61" customFormat="false" ht="11.25" hidden="false" customHeight="false" outlineLevel="0" collapsed="false">
      <c r="C61" s="2"/>
    </row>
    <row r="62" customFormat="false" ht="11.25" hidden="false" customHeight="false" outlineLevel="0" collapsed="false">
      <c r="C62" s="2" t="s">
        <v>88</v>
      </c>
      <c r="D62" s="10" t="n">
        <f aca="false">D35+D45+D60</f>
        <v>1307984.40932527</v>
      </c>
      <c r="E62" s="10" t="n">
        <f aca="false">E35+E45+E60</f>
        <v>1322691.11522804</v>
      </c>
      <c r="F62" s="10" t="n">
        <f aca="false">F35+F45+F60</f>
        <v>1356096.11522804</v>
      </c>
      <c r="G62" s="10" t="n">
        <f aca="false">G35+G45+G60</f>
        <v>1209191.11522804</v>
      </c>
      <c r="H62" s="10" t="n">
        <f aca="false">H35+H45+H60</f>
        <v>1205691.11522804</v>
      </c>
      <c r="I62" s="10" t="n">
        <f aca="false">I35+I45+I60</f>
        <v>1205691.11522804</v>
      </c>
      <c r="J62" s="10" t="n">
        <f aca="false">J35+J45+J60</f>
        <v>534691.115228045</v>
      </c>
      <c r="K62" s="10" t="n">
        <f aca="false">K35+K45+K60</f>
        <v>534691.115228045</v>
      </c>
      <c r="L62" s="10" t="n">
        <f aca="false">L35+L45+L60</f>
        <v>534691.115228045</v>
      </c>
      <c r="M62" s="10" t="n">
        <f aca="false">M35+M45+M60</f>
        <v>534691.115228045</v>
      </c>
      <c r="N62" s="10" t="n">
        <f aca="false">N35+N45+N60</f>
        <v>534691.115228045</v>
      </c>
      <c r="O62" s="10" t="n">
        <f aca="false">O35+O45+O60</f>
        <v>534691.115228045</v>
      </c>
      <c r="P62" s="13" t="n">
        <f aca="false">P35+P45+P60</f>
        <v>10815491.6768338</v>
      </c>
    </row>
    <row r="63" customFormat="false" ht="11.25" hidden="false" customHeight="false" outlineLevel="0" collapsed="false">
      <c r="C63" s="2"/>
    </row>
    <row r="64" customFormat="false" ht="11.25" hidden="false" customHeight="false" outlineLevel="0" collapsed="false">
      <c r="C64" s="2" t="s">
        <v>89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3"/>
    </row>
    <row r="65" customFormat="false" ht="11.25" hidden="false" customHeight="false" outlineLevel="0" collapsed="false">
      <c r="C65" s="2"/>
    </row>
    <row r="66" customFormat="false" ht="12" hidden="false" customHeight="false" outlineLevel="0" collapsed="false">
      <c r="C66" s="2" t="s">
        <v>90</v>
      </c>
      <c r="D66" s="15" t="n">
        <f aca="false">D17-D62-D64</f>
        <v>-1350086.02470173</v>
      </c>
      <c r="E66" s="15" t="n">
        <f aca="false">E17-E62-E64</f>
        <v>-1339748.66648819</v>
      </c>
      <c r="F66" s="15" t="n">
        <f aca="false">F17-F62-F64</f>
        <v>-1378061.59648766</v>
      </c>
      <c r="G66" s="15" t="n">
        <f aca="false">G17-G62-G64</f>
        <v>-1227129.90732009</v>
      </c>
      <c r="H66" s="15" t="n">
        <f aca="false">H17-H62-H64</f>
        <v>-1223721.42277006</v>
      </c>
      <c r="I66" s="15" t="n">
        <f aca="false">I17-I62-I64</f>
        <v>-1223459.68797417</v>
      </c>
      <c r="J66" s="15" t="n">
        <f aca="false">J17-J62-J64</f>
        <v>-552465.636478416</v>
      </c>
      <c r="K66" s="15" t="n">
        <f aca="false">K17-K62-K64</f>
        <v>-552448.623716683</v>
      </c>
      <c r="L66" s="15" t="n">
        <f aca="false">L17-L62-L64</f>
        <v>-552449.010369459</v>
      </c>
      <c r="M66" s="15" t="n">
        <f aca="false">M17-M62-M64</f>
        <v>-552447.904539947</v>
      </c>
      <c r="N66" s="15" t="n">
        <f aca="false">N17-N62-N64</f>
        <v>-552447.929672377</v>
      </c>
      <c r="O66" s="15" t="n">
        <f aca="false">O17-O62-O64</f>
        <v>-552447.857793459</v>
      </c>
      <c r="P66" s="16" t="n">
        <f aca="false">P17-P62-P64</f>
        <v>-11056914.2683122</v>
      </c>
    </row>
    <row r="67" customFormat="false" ht="12" hidden="false" customHeight="false" outlineLevel="0" collapsed="false"/>
    <row r="69" customFormat="false" ht="11.25" hidden="false" customHeight="false" outlineLevel="0" collapsed="false">
      <c r="C69" s="1" t="str">
        <f aca="true">CELL("FILENAME")</f>
        <v>'file:///mnt/12tb/@roms/datasets/enron/EDRM Enron Email Data Set v2 XML/filtered-attachments/xls/Quick_Review_of_Commodity_Logic.xls'#$Comm Logic</v>
      </c>
      <c r="P69" s="1"/>
    </row>
    <row r="70" customFormat="false" ht="11.25" hidden="false" customHeight="false" outlineLevel="0" collapsed="false">
      <c r="C70" s="17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Q76" activeCellId="0" sqref="Q76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8" width="28.56"/>
    <col collapsed="false" customWidth="true" hidden="false" outlineLevel="0" max="2" min="2" style="18" width="1.28"/>
    <col collapsed="false" customWidth="true" hidden="false" outlineLevel="0" max="15" min="3" style="18" width="11.85"/>
    <col collapsed="false" customWidth="true" hidden="false" outlineLevel="0" max="16" min="16" style="18" width="10.13"/>
    <col collapsed="false" customWidth="false" hidden="false" outlineLevel="0" max="257" min="17" style="18" width="7.99"/>
  </cols>
  <sheetData>
    <row r="1" customFormat="false" ht="9.75" hidden="false" customHeight="true" outlineLevel="0" collapsed="false">
      <c r="A1" s="19"/>
      <c r="B1" s="20"/>
      <c r="C1" s="20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</row>
    <row r="2" customFormat="false" ht="27" hidden="false" customHeight="true" outlineLevel="0" collapsed="false">
      <c r="A2" s="22" t="s">
        <v>91</v>
      </c>
      <c r="B2" s="22"/>
      <c r="C2" s="22"/>
      <c r="D2" s="22"/>
      <c r="E2" s="23"/>
      <c r="F2" s="23"/>
      <c r="G2" s="23"/>
      <c r="H2" s="2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</row>
    <row r="3" customFormat="false" ht="27" hidden="false" customHeight="true" outlineLevel="0" collapsed="false">
      <c r="A3" s="22" t="s">
        <v>92</v>
      </c>
      <c r="B3" s="22"/>
      <c r="C3" s="22"/>
      <c r="D3" s="22"/>
      <c r="E3" s="23"/>
      <c r="F3" s="23"/>
      <c r="G3" s="23"/>
      <c r="H3" s="24"/>
      <c r="I3" s="25"/>
      <c r="J3" s="25"/>
      <c r="K3" s="25"/>
      <c r="L3" s="25"/>
      <c r="M3" s="25"/>
      <c r="N3" s="25"/>
      <c r="O3" s="25"/>
      <c r="P3" s="26" t="s">
        <v>93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</row>
    <row r="4" customFormat="false" ht="13.5" hidden="false" customHeight="true" outlineLevel="0" collapsed="false">
      <c r="A4" s="27"/>
      <c r="B4" s="28"/>
      <c r="C4" s="29"/>
      <c r="D4" s="29"/>
      <c r="E4" s="27"/>
      <c r="F4" s="27"/>
      <c r="G4" s="30"/>
      <c r="H4" s="30"/>
      <c r="I4" s="31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4.25" hidden="false" customHeight="true" outlineLevel="0" collapsed="false">
      <c r="A5" s="32" t="s">
        <v>94</v>
      </c>
      <c r="B5" s="33"/>
      <c r="C5" s="34" t="s">
        <v>95</v>
      </c>
      <c r="D5" s="35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4.25" hidden="false" customHeight="true" outlineLevel="0" collapsed="false">
      <c r="A6" s="32" t="s">
        <v>96</v>
      </c>
      <c r="B6" s="33"/>
      <c r="C6" s="34" t="s">
        <v>97</v>
      </c>
      <c r="D6" s="35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4.25" hidden="false" customHeight="true" outlineLevel="0" collapsed="false">
      <c r="A7" s="28" t="s">
        <v>98</v>
      </c>
      <c r="B7" s="27"/>
      <c r="C7" s="36" t="s">
        <v>99</v>
      </c>
      <c r="D7" s="35"/>
      <c r="E7" s="27"/>
      <c r="F7" s="27"/>
      <c r="G7" s="27"/>
      <c r="H7" s="30"/>
      <c r="I7" s="27"/>
      <c r="J7" s="27"/>
      <c r="K7" s="27"/>
      <c r="L7" s="27"/>
      <c r="M7" s="27"/>
      <c r="N7" s="37" t="s">
        <v>100</v>
      </c>
      <c r="O7" s="38" t="n">
        <v>36797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3.5" hidden="false" customHeight="false" outlineLevel="0" collapsed="false">
      <c r="A8" s="28" t="s">
        <v>101</v>
      </c>
      <c r="B8" s="28"/>
      <c r="C8" s="36" t="s">
        <v>97</v>
      </c>
      <c r="D8" s="29"/>
      <c r="E8" s="27"/>
      <c r="F8" s="27"/>
      <c r="G8" s="27"/>
      <c r="H8" s="30"/>
      <c r="I8" s="27"/>
      <c r="J8" s="27"/>
      <c r="K8" s="27"/>
      <c r="L8" s="27"/>
      <c r="M8" s="27"/>
      <c r="N8" s="39" t="s">
        <v>102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2.75" hidden="false" customHeight="false" outlineLevel="0" collapsed="false">
      <c r="A9" s="28"/>
      <c r="B9" s="28"/>
      <c r="C9" s="29"/>
      <c r="D9" s="29"/>
      <c r="E9" s="27"/>
      <c r="F9" s="27"/>
      <c r="G9" s="27"/>
      <c r="H9" s="30"/>
      <c r="I9" s="27"/>
      <c r="J9" s="27"/>
      <c r="K9" s="27"/>
      <c r="L9" s="27"/>
      <c r="M9" s="27"/>
      <c r="N9" s="39" t="s">
        <v>103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5.75" hidden="false" customHeight="false" outlineLevel="0" collapsed="false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2" t="s">
        <v>104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</row>
    <row r="11" customFormat="false" ht="15.75" hidden="false" customHeight="false" outlineLevel="0" collapsed="false">
      <c r="A11" s="44" t="s">
        <v>105</v>
      </c>
      <c r="B11" s="45" t="n">
        <v>36892</v>
      </c>
      <c r="C11" s="45" t="n">
        <v>36892</v>
      </c>
      <c r="D11" s="45" t="n">
        <v>36923</v>
      </c>
      <c r="E11" s="45" t="n">
        <v>36951</v>
      </c>
      <c r="F11" s="45" t="n">
        <v>36982</v>
      </c>
      <c r="G11" s="45" t="n">
        <v>37012</v>
      </c>
      <c r="H11" s="45" t="n">
        <v>37043</v>
      </c>
      <c r="I11" s="45" t="n">
        <v>37073</v>
      </c>
      <c r="J11" s="45" t="n">
        <v>37104</v>
      </c>
      <c r="K11" s="45" t="n">
        <v>37135</v>
      </c>
      <c r="L11" s="45" t="n">
        <v>37165</v>
      </c>
      <c r="M11" s="45" t="n">
        <v>37196</v>
      </c>
      <c r="N11" s="45" t="n">
        <v>37226</v>
      </c>
      <c r="O11" s="46" t="s">
        <v>106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</row>
    <row r="12" customFormat="false" ht="15.75" hidden="false" customHeight="false" outlineLevel="0" collapsed="false">
      <c r="A12" s="47" t="s">
        <v>107</v>
      </c>
      <c r="B12" s="48" t="n">
        <v>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9" t="n">
        <f aca="false">N12</f>
        <v>0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  <c r="IU12" s="50"/>
      <c r="IV12" s="50"/>
      <c r="IW12" s="50"/>
    </row>
    <row r="13" customFormat="false" ht="15.75" hidden="false" customHeight="false" outlineLevel="0" collapsed="false">
      <c r="A13" s="47" t="s">
        <v>108</v>
      </c>
      <c r="B13" s="48" t="n">
        <v>1</v>
      </c>
      <c r="C13" s="48" t="n">
        <v>1</v>
      </c>
      <c r="D13" s="48" t="n">
        <v>1</v>
      </c>
      <c r="E13" s="48" t="n">
        <v>1</v>
      </c>
      <c r="F13" s="48" t="n">
        <v>1</v>
      </c>
      <c r="G13" s="48" t="n">
        <v>1</v>
      </c>
      <c r="H13" s="48" t="n">
        <v>1</v>
      </c>
      <c r="I13" s="48" t="n">
        <v>1</v>
      </c>
      <c r="J13" s="48" t="n">
        <v>1</v>
      </c>
      <c r="K13" s="48" t="n">
        <v>1</v>
      </c>
      <c r="L13" s="48" t="n">
        <v>1</v>
      </c>
      <c r="M13" s="48" t="n">
        <v>1</v>
      </c>
      <c r="N13" s="48" t="n">
        <v>1</v>
      </c>
      <c r="O13" s="49" t="n">
        <f aca="false">N13</f>
        <v>1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  <c r="IU13" s="50"/>
      <c r="IV13" s="50"/>
      <c r="IW13" s="50"/>
    </row>
    <row r="14" customFormat="false" ht="15.75" hidden="false" customHeight="false" outlineLevel="0" collapsed="false">
      <c r="A14" s="47" t="s">
        <v>109</v>
      </c>
      <c r="B14" s="48" t="n">
        <v>1</v>
      </c>
      <c r="C14" s="48" t="n">
        <v>8</v>
      </c>
      <c r="D14" s="48" t="n">
        <v>8</v>
      </c>
      <c r="E14" s="48" t="n">
        <v>8</v>
      </c>
      <c r="F14" s="48" t="n">
        <v>8</v>
      </c>
      <c r="G14" s="48" t="n">
        <v>8</v>
      </c>
      <c r="H14" s="48" t="n">
        <v>8</v>
      </c>
      <c r="I14" s="48" t="n">
        <v>8</v>
      </c>
      <c r="J14" s="48" t="n">
        <v>8</v>
      </c>
      <c r="K14" s="48" t="n">
        <v>8</v>
      </c>
      <c r="L14" s="48" t="n">
        <v>8</v>
      </c>
      <c r="M14" s="48" t="n">
        <v>8</v>
      </c>
      <c r="N14" s="48" t="n">
        <v>8</v>
      </c>
      <c r="O14" s="49" t="n">
        <f aca="false">N14</f>
        <v>8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  <c r="IU14" s="50"/>
      <c r="IV14" s="50"/>
      <c r="IW14" s="50"/>
    </row>
    <row r="15" customFormat="false" ht="15.75" hidden="false" customHeight="false" outlineLevel="0" collapsed="false">
      <c r="A15" s="47" t="s">
        <v>110</v>
      </c>
      <c r="B15" s="51" t="n">
        <f aca="false">SUM(B13:B14)</f>
        <v>2</v>
      </c>
      <c r="C15" s="48" t="n">
        <v>4</v>
      </c>
      <c r="D15" s="48" t="n">
        <v>4</v>
      </c>
      <c r="E15" s="48" t="n">
        <v>4</v>
      </c>
      <c r="F15" s="48" t="n">
        <v>4</v>
      </c>
      <c r="G15" s="48" t="n">
        <v>4</v>
      </c>
      <c r="H15" s="48" t="n">
        <v>4</v>
      </c>
      <c r="I15" s="48" t="n">
        <v>4</v>
      </c>
      <c r="J15" s="48" t="n">
        <v>4</v>
      </c>
      <c r="K15" s="48" t="n">
        <v>4</v>
      </c>
      <c r="L15" s="48" t="n">
        <v>4</v>
      </c>
      <c r="M15" s="48" t="n">
        <v>4</v>
      </c>
      <c r="N15" s="48" t="n">
        <v>4</v>
      </c>
      <c r="O15" s="49" t="n">
        <f aca="false">N15</f>
        <v>4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  <c r="IU15" s="50"/>
      <c r="IV15" s="50"/>
      <c r="IW15" s="50"/>
    </row>
    <row r="16" customFormat="false" ht="15.75" hidden="false" customHeight="false" outlineLevel="0" collapsed="false">
      <c r="A16" s="47" t="s">
        <v>111</v>
      </c>
      <c r="B16" s="48" t="n">
        <v>1</v>
      </c>
      <c r="C16" s="48" t="n">
        <v>2</v>
      </c>
      <c r="D16" s="48" t="n">
        <v>2</v>
      </c>
      <c r="E16" s="48" t="n">
        <v>2</v>
      </c>
      <c r="F16" s="48" t="n">
        <v>2</v>
      </c>
      <c r="G16" s="48" t="n">
        <v>2</v>
      </c>
      <c r="H16" s="48" t="n">
        <v>2</v>
      </c>
      <c r="I16" s="48" t="n">
        <v>2</v>
      </c>
      <c r="J16" s="48" t="n">
        <v>2</v>
      </c>
      <c r="K16" s="48" t="n">
        <v>2</v>
      </c>
      <c r="L16" s="48" t="n">
        <v>2</v>
      </c>
      <c r="M16" s="48" t="n">
        <v>2</v>
      </c>
      <c r="N16" s="48" t="n">
        <v>2</v>
      </c>
      <c r="O16" s="49" t="n">
        <f aca="false">N16</f>
        <v>2</v>
      </c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  <c r="IU16" s="50"/>
      <c r="IV16" s="50"/>
      <c r="IW16" s="50"/>
    </row>
    <row r="17" customFormat="false" ht="15.75" hidden="false" customHeight="false" outlineLevel="0" collapsed="false">
      <c r="A17" s="47" t="s">
        <v>112</v>
      </c>
      <c r="B17" s="48" t="n">
        <v>1</v>
      </c>
      <c r="C17" s="48" t="n">
        <v>0</v>
      </c>
      <c r="D17" s="48" t="n">
        <v>0</v>
      </c>
      <c r="E17" s="48" t="n">
        <v>0</v>
      </c>
      <c r="F17" s="48" t="n">
        <v>0</v>
      </c>
      <c r="G17" s="48" t="n">
        <v>0</v>
      </c>
      <c r="H17" s="48" t="n">
        <v>0</v>
      </c>
      <c r="I17" s="48" t="n">
        <v>0</v>
      </c>
      <c r="J17" s="48" t="n">
        <v>0</v>
      </c>
      <c r="K17" s="48" t="n">
        <v>0</v>
      </c>
      <c r="L17" s="48" t="n">
        <v>0</v>
      </c>
      <c r="M17" s="48" t="n">
        <v>0</v>
      </c>
      <c r="N17" s="48" t="n">
        <v>0</v>
      </c>
      <c r="O17" s="49" t="n">
        <f aca="false">N17</f>
        <v>0</v>
      </c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  <c r="IW17" s="50"/>
    </row>
    <row r="18" customFormat="false" ht="15.75" hidden="false" customHeight="false" outlineLevel="0" collapsed="false">
      <c r="A18" s="47" t="s">
        <v>113</v>
      </c>
      <c r="B18" s="48" t="n">
        <v>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 t="n">
        <f aca="false">N18</f>
        <v>0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</row>
    <row r="19" customFormat="false" ht="15.75" hidden="false" customHeight="false" outlineLevel="0" collapsed="false">
      <c r="A19" s="52" t="s">
        <v>114</v>
      </c>
      <c r="B19" s="53" t="n">
        <v>1</v>
      </c>
      <c r="C19" s="53" t="n">
        <v>0.5</v>
      </c>
      <c r="D19" s="53" t="n">
        <v>0.5</v>
      </c>
      <c r="E19" s="53" t="n">
        <v>0.5</v>
      </c>
      <c r="F19" s="53" t="n">
        <v>0.5</v>
      </c>
      <c r="G19" s="53" t="n">
        <v>0.5</v>
      </c>
      <c r="H19" s="53" t="n">
        <v>0.5</v>
      </c>
      <c r="I19" s="53" t="n">
        <v>0.5</v>
      </c>
      <c r="J19" s="53" t="n">
        <v>0.5</v>
      </c>
      <c r="K19" s="53" t="n">
        <v>0.5</v>
      </c>
      <c r="L19" s="53" t="n">
        <v>0.5</v>
      </c>
      <c r="M19" s="53" t="n">
        <v>0.5</v>
      </c>
      <c r="N19" s="53" t="n">
        <v>0.5</v>
      </c>
      <c r="O19" s="54" t="n">
        <f aca="false">N19</f>
        <v>0.5</v>
      </c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</row>
    <row r="20" customFormat="false" ht="15.75" hidden="false" customHeight="false" outlineLevel="0" collapsed="false">
      <c r="A20" s="47" t="s">
        <v>115</v>
      </c>
      <c r="B20" s="48" t="n">
        <v>1</v>
      </c>
      <c r="C20" s="48" t="n">
        <v>1</v>
      </c>
      <c r="D20" s="48" t="n">
        <v>1</v>
      </c>
      <c r="E20" s="48" t="n">
        <v>1</v>
      </c>
      <c r="F20" s="48" t="n">
        <v>1</v>
      </c>
      <c r="G20" s="48" t="n">
        <v>1</v>
      </c>
      <c r="H20" s="48" t="n">
        <v>1</v>
      </c>
      <c r="I20" s="48" t="n">
        <v>1</v>
      </c>
      <c r="J20" s="48" t="n">
        <v>1</v>
      </c>
      <c r="K20" s="48" t="n">
        <v>1</v>
      </c>
      <c r="L20" s="48" t="n">
        <v>1</v>
      </c>
      <c r="M20" s="48" t="n">
        <v>1</v>
      </c>
      <c r="N20" s="48" t="n">
        <v>1</v>
      </c>
      <c r="O20" s="49" t="n">
        <f aca="false">N20</f>
        <v>1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  <c r="IU20" s="50"/>
      <c r="IV20" s="50"/>
      <c r="IW20" s="50"/>
    </row>
    <row r="21" customFormat="false" ht="15.75" hidden="false" customHeight="false" outlineLevel="0" collapsed="false">
      <c r="A21" s="47" t="s">
        <v>116</v>
      </c>
      <c r="B21" s="48"/>
      <c r="C21" s="48" t="n">
        <v>1</v>
      </c>
      <c r="D21" s="48" t="n">
        <v>1</v>
      </c>
      <c r="E21" s="48" t="n">
        <v>1</v>
      </c>
      <c r="F21" s="48" t="n">
        <v>1</v>
      </c>
      <c r="G21" s="48" t="n">
        <v>1</v>
      </c>
      <c r="H21" s="48" t="n">
        <v>1</v>
      </c>
      <c r="I21" s="48" t="n">
        <v>1</v>
      </c>
      <c r="J21" s="48" t="n">
        <v>1</v>
      </c>
      <c r="K21" s="48" t="n">
        <v>1</v>
      </c>
      <c r="L21" s="48" t="n">
        <v>1</v>
      </c>
      <c r="M21" s="48" t="n">
        <v>1</v>
      </c>
      <c r="N21" s="48" t="n">
        <v>1</v>
      </c>
      <c r="O21" s="49" t="n">
        <f aca="false">N21</f>
        <v>1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  <c r="IU21" s="50"/>
      <c r="IV21" s="50"/>
      <c r="IW21" s="50"/>
    </row>
    <row r="22" customFormat="false" ht="15.75" hidden="false" customHeight="false" outlineLevel="0" collapsed="false">
      <c r="A22" s="47" t="s">
        <v>117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9" t="n">
        <f aca="false">N22</f>
        <v>0</v>
      </c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</row>
    <row r="23" customFormat="false" ht="15.75" hidden="false" customHeight="false" outlineLevel="0" collapsed="false">
      <c r="A23" s="47" t="s">
        <v>118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 t="n">
        <f aca="false">N23</f>
        <v>0</v>
      </c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  <c r="IU23" s="50"/>
      <c r="IV23" s="50"/>
      <c r="IW23" s="50"/>
    </row>
    <row r="24" customFormat="false" ht="15.75" hidden="false" customHeight="false" outlineLevel="0" collapsed="false">
      <c r="A24" s="47" t="s">
        <v>119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 t="n">
        <f aca="false">N24</f>
        <v>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  <c r="IU24" s="50"/>
      <c r="IV24" s="50"/>
      <c r="IW24" s="50"/>
    </row>
    <row r="25" customFormat="false" ht="15.75" hidden="false" customHeight="false" outlineLevel="0" collapsed="false">
      <c r="A25" s="47" t="s">
        <v>120</v>
      </c>
      <c r="B25" s="48" t="n">
        <v>1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 t="n">
        <f aca="false">N25</f>
        <v>0</v>
      </c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  <c r="IU25" s="50"/>
      <c r="IV25" s="50"/>
      <c r="IW25" s="50"/>
    </row>
    <row r="26" customFormat="false" ht="15.75" hidden="false" customHeight="false" outlineLevel="0" collapsed="false">
      <c r="A26" s="47" t="s">
        <v>121</v>
      </c>
      <c r="B26" s="51" t="e">
        <f aca="false">#REF!+#REF!+#REF!+#REF!+#REF!+#REF!+#REF!+B12+B15+SUM(B16:B25)</f>
        <v>#REF!</v>
      </c>
      <c r="C26" s="48" t="n">
        <v>2</v>
      </c>
      <c r="D26" s="48" t="n">
        <v>2</v>
      </c>
      <c r="E26" s="48" t="n">
        <v>2</v>
      </c>
      <c r="F26" s="48" t="n">
        <v>2</v>
      </c>
      <c r="G26" s="48" t="n">
        <v>2</v>
      </c>
      <c r="H26" s="48" t="n">
        <v>2</v>
      </c>
      <c r="I26" s="48" t="n">
        <v>2</v>
      </c>
      <c r="J26" s="48" t="n">
        <v>2</v>
      </c>
      <c r="K26" s="48" t="n">
        <v>2</v>
      </c>
      <c r="L26" s="48" t="n">
        <v>2</v>
      </c>
      <c r="M26" s="48" t="n">
        <v>2</v>
      </c>
      <c r="N26" s="48" t="n">
        <v>2</v>
      </c>
      <c r="O26" s="49" t="n">
        <f aca="false">N26</f>
        <v>2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  <c r="IU26" s="50"/>
      <c r="IV26" s="50"/>
      <c r="IW26" s="50"/>
    </row>
    <row r="27" customFormat="false" ht="15.75" hidden="false" customHeight="false" outlineLevel="0" collapsed="false">
      <c r="A27" s="56" t="s">
        <v>122</v>
      </c>
      <c r="B27" s="57" t="e">
        <f aca="false">SUM(#REF!)</f>
        <v>#REF!</v>
      </c>
      <c r="C27" s="58" t="n">
        <f aca="false">SUM(C12:C26)</f>
        <v>19.5</v>
      </c>
      <c r="D27" s="58" t="n">
        <f aca="false">SUM(D12:D26)</f>
        <v>19.5</v>
      </c>
      <c r="E27" s="58" t="n">
        <f aca="false">SUM(E12:E26)</f>
        <v>19.5</v>
      </c>
      <c r="F27" s="58" t="n">
        <f aca="false">SUM(F12:F26)</f>
        <v>19.5</v>
      </c>
      <c r="G27" s="58" t="n">
        <f aca="false">SUM(G12:G26)</f>
        <v>19.5</v>
      </c>
      <c r="H27" s="58" t="n">
        <f aca="false">SUM(H12:H26)</f>
        <v>19.5</v>
      </c>
      <c r="I27" s="58" t="n">
        <f aca="false">SUM(I12:I26)</f>
        <v>19.5</v>
      </c>
      <c r="J27" s="58" t="n">
        <f aca="false">SUM(J12:J26)</f>
        <v>19.5</v>
      </c>
      <c r="K27" s="58" t="n">
        <f aca="false">SUM(K12:K26)</f>
        <v>19.5</v>
      </c>
      <c r="L27" s="58" t="n">
        <f aca="false">SUM(L12:L26)</f>
        <v>19.5</v>
      </c>
      <c r="M27" s="58" t="n">
        <f aca="false">SUM(M12:M26)</f>
        <v>19.5</v>
      </c>
      <c r="N27" s="58" t="n">
        <f aca="false">SUM(N12:N26)</f>
        <v>19.5</v>
      </c>
      <c r="O27" s="59" t="n">
        <f aca="false">SUM(O12:O26)</f>
        <v>19.5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</row>
    <row r="28" customFormat="false" ht="15.75" hidden="false" customHeight="false" outlineLevel="0" collapsed="false">
      <c r="A28" s="47" t="s">
        <v>123</v>
      </c>
      <c r="B28" s="51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9" t="n">
        <f aca="false">N28</f>
        <v>0</v>
      </c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  <c r="IW28" s="50"/>
    </row>
    <row r="29" customFormat="false" ht="15.75" hidden="false" customHeight="false" outlineLevel="0" collapsed="false">
      <c r="A29" s="47" t="s">
        <v>124</v>
      </c>
      <c r="B29" s="51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9" t="n">
        <f aca="false">N29</f>
        <v>0</v>
      </c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  <c r="IU29" s="50"/>
      <c r="IV29" s="50"/>
      <c r="IW29" s="50"/>
    </row>
    <row r="30" customFormat="false" ht="15.75" hidden="false" customHeight="false" outlineLevel="0" collapsed="false">
      <c r="A30" s="47" t="s">
        <v>125</v>
      </c>
      <c r="B30" s="51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 t="n">
        <f aca="false">N30</f>
        <v>0</v>
      </c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  <c r="IU30" s="50"/>
      <c r="IV30" s="50"/>
      <c r="IW30" s="50"/>
    </row>
    <row r="31" customFormat="false" ht="15.75" hidden="false" customHeight="false" outlineLevel="0" collapsed="false">
      <c r="A31" s="47" t="s">
        <v>126</v>
      </c>
      <c r="B31" s="51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 t="n">
        <f aca="false">N31</f>
        <v>0</v>
      </c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  <c r="IU31" s="50"/>
      <c r="IV31" s="50"/>
      <c r="IW31" s="50"/>
    </row>
    <row r="32" customFormat="false" ht="15.75" hidden="false" customHeight="false" outlineLevel="0" collapsed="false">
      <c r="A32" s="47" t="s">
        <v>127</v>
      </c>
      <c r="B32" s="51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 t="n">
        <f aca="false">N32</f>
        <v>0</v>
      </c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  <c r="IU32" s="50"/>
      <c r="IV32" s="50"/>
      <c r="IW32" s="50"/>
    </row>
    <row r="33" customFormat="false" ht="15.75" hidden="false" customHeight="false" outlineLevel="0" collapsed="false">
      <c r="A33" s="47" t="s">
        <v>128</v>
      </c>
      <c r="B33" s="51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9" t="n">
        <f aca="false">N33</f>
        <v>0</v>
      </c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  <c r="IU33" s="50"/>
      <c r="IV33" s="50"/>
      <c r="IW33" s="50"/>
    </row>
    <row r="34" customFormat="false" ht="15.75" hidden="false" customHeight="false" outlineLevel="0" collapsed="false">
      <c r="A34" s="47" t="s">
        <v>129</v>
      </c>
      <c r="B34" s="51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9" t="n">
        <f aca="false">N34</f>
        <v>0</v>
      </c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  <c r="IV34" s="50"/>
      <c r="IW34" s="50"/>
    </row>
    <row r="35" customFormat="false" ht="15.75" hidden="false" customHeight="false" outlineLevel="0" collapsed="false">
      <c r="A35" s="47" t="s">
        <v>130</v>
      </c>
      <c r="B35" s="51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9" t="n">
        <f aca="false">N35</f>
        <v>0</v>
      </c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  <c r="IV35" s="50"/>
      <c r="IW35" s="50"/>
    </row>
    <row r="36" customFormat="false" ht="15.75" hidden="false" customHeight="false" outlineLevel="0" collapsed="false">
      <c r="A36" s="47" t="s">
        <v>131</v>
      </c>
      <c r="B36" s="51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9" t="n">
        <f aca="false">N36</f>
        <v>0</v>
      </c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  <c r="DU36" s="50"/>
      <c r="DV36" s="50"/>
      <c r="DW36" s="50"/>
      <c r="DX36" s="50"/>
      <c r="DY36" s="50"/>
      <c r="DZ36" s="50"/>
      <c r="EA36" s="50"/>
      <c r="EB36" s="50"/>
      <c r="EC36" s="50"/>
      <c r="ED36" s="50"/>
      <c r="EE36" s="50"/>
      <c r="EF36" s="50"/>
      <c r="EG36" s="50"/>
      <c r="EH36" s="50"/>
      <c r="EI36" s="50"/>
      <c r="EJ36" s="50"/>
      <c r="EK36" s="50"/>
      <c r="EL36" s="50"/>
      <c r="EM36" s="50"/>
      <c r="EN36" s="50"/>
      <c r="EO36" s="50"/>
      <c r="EP36" s="50"/>
      <c r="EQ36" s="50"/>
      <c r="ER36" s="50"/>
      <c r="ES36" s="50"/>
      <c r="ET36" s="50"/>
      <c r="EU36" s="50"/>
      <c r="EV36" s="50"/>
      <c r="EW36" s="50"/>
      <c r="EX36" s="50"/>
      <c r="EY36" s="50"/>
      <c r="EZ36" s="50"/>
      <c r="FA36" s="50"/>
      <c r="FB36" s="50"/>
      <c r="FC36" s="50"/>
      <c r="FD36" s="50"/>
      <c r="FE36" s="50"/>
      <c r="FF36" s="50"/>
      <c r="FG36" s="50"/>
      <c r="FH36" s="50"/>
      <c r="FI36" s="50"/>
      <c r="FJ36" s="50"/>
      <c r="FK36" s="50"/>
      <c r="FL36" s="50"/>
      <c r="FM36" s="50"/>
      <c r="FN36" s="50"/>
      <c r="FO36" s="50"/>
      <c r="FP36" s="50"/>
      <c r="FQ36" s="50"/>
      <c r="FR36" s="50"/>
      <c r="FS36" s="50"/>
      <c r="FT36" s="50"/>
      <c r="FU36" s="50"/>
      <c r="FV36" s="50"/>
      <c r="FW36" s="50"/>
      <c r="FX36" s="50"/>
      <c r="FY36" s="50"/>
      <c r="FZ36" s="50"/>
      <c r="GA36" s="50"/>
      <c r="GB36" s="50"/>
      <c r="GC36" s="50"/>
      <c r="GD36" s="50"/>
      <c r="GE36" s="50"/>
      <c r="GF36" s="50"/>
      <c r="GG36" s="50"/>
      <c r="GH36" s="50"/>
      <c r="GI36" s="50"/>
      <c r="GJ36" s="50"/>
      <c r="GK36" s="50"/>
      <c r="GL36" s="50"/>
      <c r="GM36" s="50"/>
      <c r="GN36" s="50"/>
      <c r="GO36" s="50"/>
      <c r="GP36" s="50"/>
      <c r="GQ36" s="50"/>
      <c r="GR36" s="50"/>
      <c r="GS36" s="50"/>
      <c r="GT36" s="50"/>
      <c r="GU36" s="50"/>
      <c r="GV36" s="50"/>
      <c r="GW36" s="50"/>
      <c r="GX36" s="50"/>
      <c r="GY36" s="50"/>
      <c r="GZ36" s="50"/>
      <c r="HA36" s="50"/>
      <c r="HB36" s="50"/>
      <c r="HC36" s="50"/>
      <c r="HD36" s="50"/>
      <c r="HE36" s="50"/>
      <c r="HF36" s="50"/>
      <c r="HG36" s="50"/>
      <c r="HH36" s="50"/>
      <c r="HI36" s="50"/>
      <c r="HJ36" s="50"/>
      <c r="HK36" s="50"/>
      <c r="HL36" s="50"/>
      <c r="HM36" s="50"/>
      <c r="HN36" s="50"/>
      <c r="HO36" s="50"/>
      <c r="HP36" s="50"/>
      <c r="HQ36" s="50"/>
      <c r="HR36" s="50"/>
      <c r="HS36" s="50"/>
      <c r="HT36" s="50"/>
      <c r="HU36" s="50"/>
      <c r="HV36" s="50"/>
      <c r="HW36" s="50"/>
      <c r="HX36" s="50"/>
      <c r="HY36" s="50"/>
      <c r="HZ36" s="50"/>
      <c r="IA36" s="50"/>
      <c r="IB36" s="50"/>
      <c r="IC36" s="50"/>
      <c r="ID36" s="50"/>
      <c r="IE36" s="50"/>
      <c r="IF36" s="50"/>
      <c r="IG36" s="50"/>
      <c r="IH36" s="50"/>
      <c r="II36" s="50"/>
      <c r="IJ36" s="50"/>
      <c r="IK36" s="50"/>
      <c r="IL36" s="50"/>
      <c r="IM36" s="50"/>
      <c r="IN36" s="50"/>
      <c r="IO36" s="50"/>
      <c r="IP36" s="50"/>
      <c r="IQ36" s="50"/>
      <c r="IR36" s="50"/>
      <c r="IS36" s="50"/>
      <c r="IT36" s="50"/>
      <c r="IU36" s="50"/>
      <c r="IV36" s="50"/>
      <c r="IW36" s="50"/>
    </row>
    <row r="37" customFormat="false" ht="15.75" hidden="false" customHeight="false" outlineLevel="0" collapsed="false">
      <c r="A37" s="47" t="s">
        <v>132</v>
      </c>
      <c r="B37" s="51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 t="n">
        <f aca="false">N37</f>
        <v>0</v>
      </c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  <c r="DU37" s="50"/>
      <c r="DV37" s="50"/>
      <c r="DW37" s="50"/>
      <c r="DX37" s="50"/>
      <c r="DY37" s="50"/>
      <c r="DZ37" s="50"/>
      <c r="EA37" s="50"/>
      <c r="EB37" s="50"/>
      <c r="EC37" s="50"/>
      <c r="ED37" s="50"/>
      <c r="EE37" s="50"/>
      <c r="EF37" s="50"/>
      <c r="EG37" s="50"/>
      <c r="EH37" s="50"/>
      <c r="EI37" s="50"/>
      <c r="EJ37" s="50"/>
      <c r="EK37" s="50"/>
      <c r="EL37" s="50"/>
      <c r="EM37" s="50"/>
      <c r="EN37" s="50"/>
      <c r="EO37" s="50"/>
      <c r="EP37" s="50"/>
      <c r="EQ37" s="50"/>
      <c r="ER37" s="50"/>
      <c r="ES37" s="50"/>
      <c r="ET37" s="50"/>
      <c r="EU37" s="50"/>
      <c r="EV37" s="50"/>
      <c r="EW37" s="50"/>
      <c r="EX37" s="50"/>
      <c r="EY37" s="50"/>
      <c r="EZ37" s="50"/>
      <c r="FA37" s="50"/>
      <c r="FB37" s="50"/>
      <c r="FC37" s="50"/>
      <c r="FD37" s="50"/>
      <c r="FE37" s="50"/>
      <c r="FF37" s="50"/>
      <c r="FG37" s="50"/>
      <c r="FH37" s="50"/>
      <c r="FI37" s="50"/>
      <c r="FJ37" s="50"/>
      <c r="FK37" s="50"/>
      <c r="FL37" s="50"/>
      <c r="FM37" s="50"/>
      <c r="FN37" s="50"/>
      <c r="FO37" s="50"/>
      <c r="FP37" s="50"/>
      <c r="FQ37" s="50"/>
      <c r="FR37" s="50"/>
      <c r="FS37" s="50"/>
      <c r="FT37" s="50"/>
      <c r="FU37" s="50"/>
      <c r="FV37" s="50"/>
      <c r="FW37" s="50"/>
      <c r="FX37" s="50"/>
      <c r="FY37" s="50"/>
      <c r="FZ37" s="50"/>
      <c r="GA37" s="50"/>
      <c r="GB37" s="50"/>
      <c r="GC37" s="50"/>
      <c r="GD37" s="50"/>
      <c r="GE37" s="50"/>
      <c r="GF37" s="50"/>
      <c r="GG37" s="50"/>
      <c r="GH37" s="50"/>
      <c r="GI37" s="50"/>
      <c r="GJ37" s="50"/>
      <c r="GK37" s="50"/>
      <c r="GL37" s="50"/>
      <c r="GM37" s="50"/>
      <c r="GN37" s="50"/>
      <c r="GO37" s="50"/>
      <c r="GP37" s="50"/>
      <c r="GQ37" s="50"/>
      <c r="GR37" s="50"/>
      <c r="GS37" s="50"/>
      <c r="GT37" s="50"/>
      <c r="GU37" s="50"/>
      <c r="GV37" s="50"/>
      <c r="GW37" s="50"/>
      <c r="GX37" s="50"/>
      <c r="GY37" s="50"/>
      <c r="GZ37" s="50"/>
      <c r="HA37" s="50"/>
      <c r="HB37" s="50"/>
      <c r="HC37" s="50"/>
      <c r="HD37" s="50"/>
      <c r="HE37" s="50"/>
      <c r="HF37" s="50"/>
      <c r="HG37" s="50"/>
      <c r="HH37" s="50"/>
      <c r="HI37" s="50"/>
      <c r="HJ37" s="50"/>
      <c r="HK37" s="50"/>
      <c r="HL37" s="50"/>
      <c r="HM37" s="50"/>
      <c r="HN37" s="50"/>
      <c r="HO37" s="50"/>
      <c r="HP37" s="50"/>
      <c r="HQ37" s="50"/>
      <c r="HR37" s="50"/>
      <c r="HS37" s="50"/>
      <c r="HT37" s="50"/>
      <c r="HU37" s="50"/>
      <c r="HV37" s="50"/>
      <c r="HW37" s="50"/>
      <c r="HX37" s="50"/>
      <c r="HY37" s="50"/>
      <c r="HZ37" s="50"/>
      <c r="IA37" s="50"/>
      <c r="IB37" s="50"/>
      <c r="IC37" s="50"/>
      <c r="ID37" s="50"/>
      <c r="IE37" s="50"/>
      <c r="IF37" s="50"/>
      <c r="IG37" s="50"/>
      <c r="IH37" s="50"/>
      <c r="II37" s="50"/>
      <c r="IJ37" s="50"/>
      <c r="IK37" s="50"/>
      <c r="IL37" s="50"/>
      <c r="IM37" s="50"/>
      <c r="IN37" s="50"/>
      <c r="IO37" s="50"/>
      <c r="IP37" s="50"/>
      <c r="IQ37" s="50"/>
      <c r="IR37" s="50"/>
      <c r="IS37" s="50"/>
      <c r="IT37" s="50"/>
      <c r="IU37" s="50"/>
      <c r="IV37" s="50"/>
      <c r="IW37" s="50"/>
    </row>
    <row r="38" customFormat="false" ht="15.75" hidden="false" customHeight="false" outlineLevel="0" collapsed="false">
      <c r="A38" s="47" t="s">
        <v>133</v>
      </c>
      <c r="B38" s="51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 t="n">
        <f aca="false">N38</f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/>
      <c r="EE38" s="50"/>
      <c r="EF38" s="50"/>
      <c r="EG38" s="50"/>
      <c r="EH38" s="50"/>
      <c r="EI38" s="50"/>
      <c r="EJ38" s="50"/>
      <c r="EK38" s="50"/>
      <c r="EL38" s="50"/>
      <c r="EM38" s="50"/>
      <c r="EN38" s="50"/>
      <c r="EO38" s="50"/>
      <c r="EP38" s="50"/>
      <c r="EQ38" s="50"/>
      <c r="ER38" s="50"/>
      <c r="ES38" s="50"/>
      <c r="ET38" s="50"/>
      <c r="EU38" s="50"/>
      <c r="EV38" s="50"/>
      <c r="EW38" s="50"/>
      <c r="EX38" s="50"/>
      <c r="EY38" s="50"/>
      <c r="EZ38" s="50"/>
      <c r="FA38" s="50"/>
      <c r="FB38" s="50"/>
      <c r="FC38" s="50"/>
      <c r="FD38" s="50"/>
      <c r="FE38" s="50"/>
      <c r="FF38" s="50"/>
      <c r="FG38" s="50"/>
      <c r="FH38" s="50"/>
      <c r="FI38" s="50"/>
      <c r="FJ38" s="50"/>
      <c r="FK38" s="50"/>
      <c r="FL38" s="50"/>
      <c r="FM38" s="50"/>
      <c r="FN38" s="50"/>
      <c r="FO38" s="50"/>
      <c r="FP38" s="50"/>
      <c r="FQ38" s="50"/>
      <c r="FR38" s="50"/>
      <c r="FS38" s="50"/>
      <c r="FT38" s="50"/>
      <c r="FU38" s="50"/>
      <c r="FV38" s="50"/>
      <c r="FW38" s="50"/>
      <c r="FX38" s="50"/>
      <c r="FY38" s="50"/>
      <c r="FZ38" s="50"/>
      <c r="GA38" s="50"/>
      <c r="GB38" s="50"/>
      <c r="GC38" s="50"/>
      <c r="GD38" s="50"/>
      <c r="GE38" s="50"/>
      <c r="GF38" s="50"/>
      <c r="GG38" s="50"/>
      <c r="GH38" s="50"/>
      <c r="GI38" s="50"/>
      <c r="GJ38" s="50"/>
      <c r="GK38" s="50"/>
      <c r="GL38" s="50"/>
      <c r="GM38" s="50"/>
      <c r="GN38" s="50"/>
      <c r="GO38" s="50"/>
      <c r="GP38" s="50"/>
      <c r="GQ38" s="50"/>
      <c r="GR38" s="50"/>
      <c r="GS38" s="50"/>
      <c r="GT38" s="50"/>
      <c r="GU38" s="50"/>
      <c r="GV38" s="50"/>
      <c r="GW38" s="50"/>
      <c r="GX38" s="50"/>
      <c r="GY38" s="50"/>
      <c r="GZ38" s="50"/>
      <c r="HA38" s="50"/>
      <c r="HB38" s="50"/>
      <c r="HC38" s="50"/>
      <c r="HD38" s="50"/>
      <c r="HE38" s="50"/>
      <c r="HF38" s="50"/>
      <c r="HG38" s="50"/>
      <c r="HH38" s="50"/>
      <c r="HI38" s="50"/>
      <c r="HJ38" s="50"/>
      <c r="HK38" s="50"/>
      <c r="HL38" s="50"/>
      <c r="HM38" s="50"/>
      <c r="HN38" s="50"/>
      <c r="HO38" s="50"/>
      <c r="HP38" s="50"/>
      <c r="HQ38" s="50"/>
      <c r="HR38" s="50"/>
      <c r="HS38" s="50"/>
      <c r="HT38" s="50"/>
      <c r="HU38" s="50"/>
      <c r="HV38" s="50"/>
      <c r="HW38" s="50"/>
      <c r="HX38" s="50"/>
      <c r="HY38" s="50"/>
      <c r="HZ38" s="50"/>
      <c r="IA38" s="50"/>
      <c r="IB38" s="50"/>
      <c r="IC38" s="50"/>
      <c r="ID38" s="50"/>
      <c r="IE38" s="50"/>
      <c r="IF38" s="50"/>
      <c r="IG38" s="50"/>
      <c r="IH38" s="50"/>
      <c r="II38" s="50"/>
      <c r="IJ38" s="50"/>
      <c r="IK38" s="50"/>
      <c r="IL38" s="50"/>
      <c r="IM38" s="50"/>
      <c r="IN38" s="50"/>
      <c r="IO38" s="50"/>
      <c r="IP38" s="50"/>
      <c r="IQ38" s="50"/>
      <c r="IR38" s="50"/>
      <c r="IS38" s="50"/>
      <c r="IT38" s="50"/>
      <c r="IU38" s="50"/>
      <c r="IV38" s="50"/>
      <c r="IW38" s="50"/>
    </row>
    <row r="39" customFormat="false" ht="15.75" hidden="false" customHeight="false" outlineLevel="0" collapsed="false">
      <c r="A39" s="47" t="s">
        <v>134</v>
      </c>
      <c r="B39" s="51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9" t="n">
        <f aca="false">N39</f>
        <v>0</v>
      </c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/>
      <c r="EE39" s="50"/>
      <c r="EF39" s="50"/>
      <c r="EG39" s="50"/>
      <c r="EH39" s="50"/>
      <c r="EI39" s="50"/>
      <c r="EJ39" s="50"/>
      <c r="EK39" s="50"/>
      <c r="EL39" s="50"/>
      <c r="EM39" s="50"/>
      <c r="EN39" s="50"/>
      <c r="EO39" s="50"/>
      <c r="EP39" s="50"/>
      <c r="EQ39" s="50"/>
      <c r="ER39" s="50"/>
      <c r="ES39" s="50"/>
      <c r="ET39" s="50"/>
      <c r="EU39" s="50"/>
      <c r="EV39" s="50"/>
      <c r="EW39" s="50"/>
      <c r="EX39" s="50"/>
      <c r="EY39" s="50"/>
      <c r="EZ39" s="50"/>
      <c r="FA39" s="50"/>
      <c r="FB39" s="50"/>
      <c r="FC39" s="50"/>
      <c r="FD39" s="50"/>
      <c r="FE39" s="50"/>
      <c r="FF39" s="50"/>
      <c r="FG39" s="50"/>
      <c r="FH39" s="50"/>
      <c r="FI39" s="50"/>
      <c r="FJ39" s="50"/>
      <c r="FK39" s="50"/>
      <c r="FL39" s="50"/>
      <c r="FM39" s="50"/>
      <c r="FN39" s="50"/>
      <c r="FO39" s="50"/>
      <c r="FP39" s="50"/>
      <c r="FQ39" s="50"/>
      <c r="FR39" s="50"/>
      <c r="FS39" s="50"/>
      <c r="FT39" s="50"/>
      <c r="FU39" s="50"/>
      <c r="FV39" s="50"/>
      <c r="FW39" s="50"/>
      <c r="FX39" s="50"/>
      <c r="FY39" s="50"/>
      <c r="FZ39" s="50"/>
      <c r="GA39" s="50"/>
      <c r="GB39" s="50"/>
      <c r="GC39" s="50"/>
      <c r="GD39" s="50"/>
      <c r="GE39" s="50"/>
      <c r="GF39" s="50"/>
      <c r="GG39" s="50"/>
      <c r="GH39" s="50"/>
      <c r="GI39" s="50"/>
      <c r="GJ39" s="50"/>
      <c r="GK39" s="50"/>
      <c r="GL39" s="50"/>
      <c r="GM39" s="50"/>
      <c r="GN39" s="50"/>
      <c r="GO39" s="50"/>
      <c r="GP39" s="50"/>
      <c r="GQ39" s="50"/>
      <c r="GR39" s="50"/>
      <c r="GS39" s="50"/>
      <c r="GT39" s="50"/>
      <c r="GU39" s="50"/>
      <c r="GV39" s="50"/>
      <c r="GW39" s="50"/>
      <c r="GX39" s="50"/>
      <c r="GY39" s="50"/>
      <c r="GZ39" s="50"/>
      <c r="HA39" s="50"/>
      <c r="HB39" s="50"/>
      <c r="HC39" s="50"/>
      <c r="HD39" s="50"/>
      <c r="HE39" s="50"/>
      <c r="HF39" s="50"/>
      <c r="HG39" s="50"/>
      <c r="HH39" s="50"/>
      <c r="HI39" s="50"/>
      <c r="HJ39" s="50"/>
      <c r="HK39" s="50"/>
      <c r="HL39" s="50"/>
      <c r="HM39" s="50"/>
      <c r="HN39" s="50"/>
      <c r="HO39" s="50"/>
      <c r="HP39" s="50"/>
      <c r="HQ39" s="50"/>
      <c r="HR39" s="50"/>
      <c r="HS39" s="50"/>
      <c r="HT39" s="50"/>
      <c r="HU39" s="50"/>
      <c r="HV39" s="50"/>
      <c r="HW39" s="50"/>
      <c r="HX39" s="50"/>
      <c r="HY39" s="50"/>
      <c r="HZ39" s="50"/>
      <c r="IA39" s="50"/>
      <c r="IB39" s="50"/>
      <c r="IC39" s="50"/>
      <c r="ID39" s="50"/>
      <c r="IE39" s="50"/>
      <c r="IF39" s="50"/>
      <c r="IG39" s="50"/>
      <c r="IH39" s="50"/>
      <c r="II39" s="50"/>
      <c r="IJ39" s="50"/>
      <c r="IK39" s="50"/>
      <c r="IL39" s="50"/>
      <c r="IM39" s="50"/>
      <c r="IN39" s="50"/>
      <c r="IO39" s="50"/>
      <c r="IP39" s="50"/>
      <c r="IQ39" s="50"/>
      <c r="IR39" s="50"/>
      <c r="IS39" s="50"/>
      <c r="IT39" s="50"/>
      <c r="IU39" s="50"/>
      <c r="IV39" s="50"/>
      <c r="IW39" s="50"/>
    </row>
    <row r="40" customFormat="false" ht="15.75" hidden="false" customHeight="false" outlineLevel="0" collapsed="false">
      <c r="A40" s="47" t="s">
        <v>135</v>
      </c>
      <c r="B40" s="51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9" t="n">
        <f aca="false">N40</f>
        <v>0</v>
      </c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  <c r="IV40" s="50"/>
      <c r="IW40" s="50"/>
    </row>
    <row r="41" customFormat="false" ht="15.75" hidden="false" customHeight="false" outlineLevel="0" collapsed="false">
      <c r="A41" s="47" t="s">
        <v>136</v>
      </c>
      <c r="B41" s="51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9" t="n">
        <f aca="false">N41</f>
        <v>0</v>
      </c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0"/>
      <c r="IV41" s="50"/>
      <c r="IW41" s="50"/>
    </row>
    <row r="42" customFormat="false" ht="15.75" hidden="false" customHeight="false" outlineLevel="0" collapsed="false">
      <c r="A42" s="47" t="s">
        <v>137</v>
      </c>
      <c r="B42" s="48" t="n">
        <v>1</v>
      </c>
      <c r="C42" s="50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 t="n">
        <f aca="false">N42</f>
        <v>0</v>
      </c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  <c r="IV42" s="50"/>
      <c r="IW42" s="50"/>
    </row>
    <row r="43" customFormat="false" ht="15.75" hidden="false" customHeight="false" outlineLevel="0" collapsed="false">
      <c r="A43" s="60" t="s">
        <v>138</v>
      </c>
      <c r="B43" s="48"/>
      <c r="C43" s="61" t="n">
        <f aca="false">SUM(C28:C41)</f>
        <v>0</v>
      </c>
      <c r="D43" s="61" t="n">
        <f aca="false">SUM(D28:D42)</f>
        <v>0</v>
      </c>
      <c r="E43" s="61" t="n">
        <f aca="false">SUM(E28:E42)</f>
        <v>0</v>
      </c>
      <c r="F43" s="61" t="n">
        <f aca="false">SUM(F28:F42)</f>
        <v>0</v>
      </c>
      <c r="G43" s="61" t="n">
        <f aca="false">SUM(G28:G42)</f>
        <v>0</v>
      </c>
      <c r="H43" s="61" t="n">
        <f aca="false">SUM(H28:H42)</f>
        <v>0</v>
      </c>
      <c r="I43" s="61" t="n">
        <f aca="false">SUM(I28:I42)</f>
        <v>0</v>
      </c>
      <c r="J43" s="61" t="n">
        <f aca="false">SUM(J28:J42)</f>
        <v>0</v>
      </c>
      <c r="K43" s="61" t="n">
        <f aca="false">SUM(K28:K42)</f>
        <v>0</v>
      </c>
      <c r="L43" s="61" t="n">
        <f aca="false">SUM(L28:L42)</f>
        <v>0</v>
      </c>
      <c r="M43" s="61" t="n">
        <f aca="false">SUM(M28:M42)</f>
        <v>0</v>
      </c>
      <c r="N43" s="61" t="n">
        <f aca="false">SUM(N28:N42)</f>
        <v>0</v>
      </c>
      <c r="O43" s="62" t="n">
        <f aca="false">N43</f>
        <v>0</v>
      </c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  <c r="IW43" s="50"/>
    </row>
    <row r="44" customFormat="false" ht="15.75" hidden="false" customHeight="false" outlineLevel="0" collapsed="false">
      <c r="A44" s="63" t="s">
        <v>139</v>
      </c>
      <c r="B44" s="64" t="e">
        <f aca="false">B27+B26+B42</f>
        <v>#REF!</v>
      </c>
      <c r="C44" s="64" t="n">
        <f aca="false">C27+C43</f>
        <v>19.5</v>
      </c>
      <c r="D44" s="64" t="n">
        <f aca="false">D27+D43</f>
        <v>19.5</v>
      </c>
      <c r="E44" s="64" t="n">
        <f aca="false">E27+E43</f>
        <v>19.5</v>
      </c>
      <c r="F44" s="64" t="n">
        <f aca="false">F27+F43</f>
        <v>19.5</v>
      </c>
      <c r="G44" s="64" t="n">
        <f aca="false">G27+G43</f>
        <v>19.5</v>
      </c>
      <c r="H44" s="64" t="n">
        <f aca="false">H27+H43</f>
        <v>19.5</v>
      </c>
      <c r="I44" s="64" t="n">
        <f aca="false">I27+I43</f>
        <v>19.5</v>
      </c>
      <c r="J44" s="64" t="n">
        <f aca="false">J27+J43</f>
        <v>19.5</v>
      </c>
      <c r="K44" s="64" t="n">
        <f aca="false">K27+K43</f>
        <v>19.5</v>
      </c>
      <c r="L44" s="64" t="n">
        <f aca="false">L27+L43</f>
        <v>19.5</v>
      </c>
      <c r="M44" s="64" t="n">
        <f aca="false">M27+M43</f>
        <v>19.5</v>
      </c>
      <c r="N44" s="64" t="n">
        <f aca="false">N27+N43</f>
        <v>19.5</v>
      </c>
      <c r="O44" s="65" t="n">
        <f aca="false">O27+O43</f>
        <v>19.5</v>
      </c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6" customFormat="false" ht="12.75" hidden="false" customHeight="false" outlineLevel="0" collapsed="false">
      <c r="A46" s="66" t="str">
        <f aca="true">CELL("FILENAME")</f>
        <v>'file:///mnt/12tb/@roms/datasets/enron/EDRM Enron Email Data Set v2 XML/filtered-attachments/xls/Quick_Review_of_Commodity_Logic.xls'#$Headcount</v>
      </c>
    </row>
    <row r="47" customFormat="false" ht="12.75" hidden="false" customHeight="false" outlineLevel="0" collapsed="false">
      <c r="C47" s="67"/>
      <c r="D47" s="67"/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6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11" topLeftCell="H55" activePane="bottomRight" state="frozen"/>
      <selection pane="topLeft" activeCell="A1" activeCellId="0" sqref="A1"/>
      <selection pane="topRight" activeCell="H1" activeCellId="0" sqref="H1"/>
      <selection pane="bottomLeft" activeCell="A55" activeCellId="0" sqref="A55"/>
      <selection pane="bottomRight" activeCell="Q76" activeCellId="0" sqref="Q76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8" width="16.13"/>
    <col collapsed="false" customWidth="true" hidden="false" outlineLevel="0" max="2" min="2" style="18" width="30.99"/>
    <col collapsed="false" customWidth="true" hidden="false" outlineLevel="0" max="3" min="3" style="18" width="1.28"/>
    <col collapsed="false" customWidth="true" hidden="false" outlineLevel="0" max="16" min="4" style="18" width="10.13"/>
    <col collapsed="false" customWidth="false" hidden="false" outlineLevel="0" max="257" min="17" style="18" width="7.99"/>
  </cols>
  <sheetData>
    <row r="1" customFormat="false" ht="9.75" hidden="false" customHeight="true" outlineLevel="0" collapsed="false">
      <c r="A1" s="19"/>
      <c r="B1" s="20"/>
      <c r="C1" s="20"/>
      <c r="D1" s="2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</row>
    <row r="2" customFormat="false" ht="27" hidden="false" customHeight="true" outlineLevel="0" collapsed="false">
      <c r="A2" s="22" t="s">
        <v>140</v>
      </c>
      <c r="B2" s="22"/>
      <c r="C2" s="22"/>
      <c r="D2" s="22"/>
      <c r="E2" s="23"/>
      <c r="F2" s="23"/>
      <c r="G2" s="23"/>
      <c r="H2" s="24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  <c r="EU2" s="25"/>
      <c r="EV2" s="25"/>
      <c r="EW2" s="25"/>
      <c r="EX2" s="25"/>
      <c r="EY2" s="25"/>
      <c r="EZ2" s="25"/>
      <c r="FA2" s="25"/>
      <c r="FB2" s="25"/>
      <c r="FC2" s="25"/>
      <c r="FD2" s="25"/>
      <c r="FE2" s="25"/>
      <c r="FF2" s="25"/>
      <c r="FG2" s="25"/>
      <c r="FH2" s="25"/>
      <c r="FI2" s="25"/>
      <c r="FJ2" s="25"/>
      <c r="FK2" s="25"/>
      <c r="FL2" s="25"/>
      <c r="FM2" s="25"/>
      <c r="FN2" s="25"/>
      <c r="FO2" s="25"/>
      <c r="FP2" s="25"/>
      <c r="FQ2" s="25"/>
      <c r="FR2" s="25"/>
      <c r="FS2" s="25"/>
      <c r="FT2" s="25"/>
      <c r="FU2" s="25"/>
      <c r="FV2" s="25"/>
      <c r="FW2" s="25"/>
      <c r="FX2" s="25"/>
      <c r="FY2" s="25"/>
      <c r="FZ2" s="25"/>
      <c r="GA2" s="25"/>
      <c r="GB2" s="25"/>
      <c r="GC2" s="25"/>
      <c r="GD2" s="25"/>
      <c r="GE2" s="25"/>
      <c r="GF2" s="25"/>
      <c r="GG2" s="25"/>
      <c r="GH2" s="25"/>
      <c r="GI2" s="25"/>
      <c r="GJ2" s="25"/>
      <c r="GK2" s="25"/>
      <c r="GL2" s="25"/>
      <c r="GM2" s="25"/>
      <c r="GN2" s="25"/>
      <c r="GO2" s="25"/>
      <c r="GP2" s="25"/>
      <c r="GQ2" s="25"/>
      <c r="GR2" s="25"/>
      <c r="GS2" s="25"/>
      <c r="GT2" s="25"/>
      <c r="GU2" s="25"/>
      <c r="GV2" s="25"/>
      <c r="GW2" s="25"/>
      <c r="GX2" s="25"/>
      <c r="GY2" s="25"/>
      <c r="GZ2" s="25"/>
      <c r="HA2" s="25"/>
      <c r="HB2" s="25"/>
      <c r="HC2" s="25"/>
      <c r="HD2" s="25"/>
      <c r="HE2" s="25"/>
      <c r="HF2" s="25"/>
      <c r="HG2" s="25"/>
      <c r="HH2" s="25"/>
      <c r="HI2" s="25"/>
      <c r="HJ2" s="25"/>
      <c r="HK2" s="25"/>
      <c r="HL2" s="25"/>
      <c r="HM2" s="25"/>
      <c r="HN2" s="25"/>
      <c r="HO2" s="25"/>
      <c r="HP2" s="25"/>
      <c r="HQ2" s="25"/>
      <c r="HR2" s="25"/>
      <c r="HS2" s="25"/>
      <c r="HT2" s="25"/>
      <c r="HU2" s="25"/>
      <c r="HV2" s="25"/>
      <c r="HW2" s="25"/>
      <c r="HX2" s="25"/>
      <c r="HY2" s="25"/>
      <c r="HZ2" s="25"/>
      <c r="IA2" s="25"/>
      <c r="IB2" s="25"/>
      <c r="IC2" s="25"/>
      <c r="ID2" s="25"/>
      <c r="IE2" s="25"/>
      <c r="IF2" s="25"/>
      <c r="IG2" s="25"/>
      <c r="IH2" s="25"/>
      <c r="II2" s="25"/>
      <c r="IJ2" s="25"/>
      <c r="IK2" s="25"/>
      <c r="IL2" s="25"/>
      <c r="IM2" s="25"/>
      <c r="IN2" s="25"/>
      <c r="IO2" s="25"/>
      <c r="IP2" s="25"/>
      <c r="IQ2" s="25"/>
      <c r="IR2" s="25"/>
      <c r="IS2" s="25"/>
      <c r="IT2" s="25"/>
      <c r="IU2" s="25"/>
      <c r="IV2" s="25"/>
      <c r="IW2" s="25"/>
    </row>
    <row r="3" customFormat="false" ht="27" hidden="false" customHeight="true" outlineLevel="0" collapsed="false">
      <c r="A3" s="22" t="s">
        <v>92</v>
      </c>
      <c r="B3" s="22"/>
      <c r="C3" s="22"/>
      <c r="D3" s="22"/>
      <c r="E3" s="23"/>
      <c r="F3" s="23"/>
      <c r="G3" s="23"/>
      <c r="H3" s="24"/>
      <c r="I3" s="25"/>
      <c r="J3" s="25"/>
      <c r="K3" s="25"/>
      <c r="L3" s="25"/>
      <c r="M3" s="25"/>
      <c r="N3" s="25"/>
      <c r="O3" s="25"/>
      <c r="P3" s="26" t="s">
        <v>141</v>
      </c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  <c r="IW3" s="25"/>
    </row>
    <row r="4" customFormat="false" ht="13.5" hidden="false" customHeight="true" outlineLevel="0" collapsed="false">
      <c r="A4" s="27"/>
      <c r="B4" s="27"/>
      <c r="C4" s="28"/>
      <c r="D4" s="29"/>
      <c r="E4" s="27"/>
      <c r="F4" s="27"/>
      <c r="G4" s="30"/>
      <c r="H4" s="30"/>
      <c r="I4" s="31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4.25" hidden="false" customHeight="true" outlineLevel="0" collapsed="false">
      <c r="A5" s="27"/>
      <c r="B5" s="32" t="s">
        <v>94</v>
      </c>
      <c r="C5" s="33"/>
      <c r="D5" s="34" t="s">
        <v>95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4.25" hidden="false" customHeight="true" outlineLevel="0" collapsed="false">
      <c r="A6" s="27"/>
      <c r="B6" s="32" t="s">
        <v>96</v>
      </c>
      <c r="C6" s="33"/>
      <c r="D6" s="34" t="s">
        <v>97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</row>
    <row r="7" customFormat="false" ht="14.25" hidden="false" customHeight="true" outlineLevel="0" collapsed="false">
      <c r="A7" s="27"/>
      <c r="B7" s="28" t="s">
        <v>98</v>
      </c>
      <c r="C7" s="27"/>
      <c r="D7" s="36" t="s">
        <v>99</v>
      </c>
      <c r="E7" s="27"/>
      <c r="F7" s="27"/>
      <c r="G7" s="27"/>
      <c r="H7" s="30"/>
      <c r="I7" s="27"/>
      <c r="J7" s="27"/>
      <c r="K7" s="27"/>
      <c r="L7" s="27"/>
      <c r="M7" s="27"/>
      <c r="N7" s="37" t="s">
        <v>100</v>
      </c>
      <c r="O7" s="38" t="n">
        <v>36795</v>
      </c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</row>
    <row r="8" customFormat="false" ht="13.5" hidden="false" customHeight="false" outlineLevel="0" collapsed="false">
      <c r="A8" s="27"/>
      <c r="B8" s="28" t="s">
        <v>101</v>
      </c>
      <c r="C8" s="27"/>
      <c r="D8" s="36" t="s">
        <v>97</v>
      </c>
      <c r="E8" s="27"/>
      <c r="F8" s="27"/>
      <c r="G8" s="27"/>
      <c r="H8" s="30"/>
      <c r="I8" s="27"/>
      <c r="J8" s="27"/>
      <c r="K8" s="27"/>
      <c r="L8" s="27"/>
      <c r="M8" s="27"/>
      <c r="N8" s="39" t="s">
        <v>142</v>
      </c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</row>
    <row r="9" customFormat="false" ht="12.75" hidden="false" customHeight="false" outlineLevel="0" collapsed="false">
      <c r="A9" s="27"/>
      <c r="B9" s="27"/>
      <c r="C9" s="28"/>
      <c r="D9" s="29"/>
      <c r="E9" s="27"/>
      <c r="F9" s="27"/>
      <c r="G9" s="27"/>
      <c r="H9" s="30"/>
      <c r="I9" s="27"/>
      <c r="J9" s="27"/>
      <c r="K9" s="27"/>
      <c r="L9" s="27"/>
      <c r="M9" s="27"/>
      <c r="N9" s="39" t="s">
        <v>143</v>
      </c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</row>
    <row r="10" customFormat="false" ht="12.75" hidden="false" customHeight="false" outlineLevel="0" collapsed="false">
      <c r="A10" s="68" t="s">
        <v>144</v>
      </c>
      <c r="B10" s="69"/>
      <c r="C10" s="69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 t="s">
        <v>145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</row>
    <row r="11" customFormat="false" ht="12.75" hidden="false" customHeight="false" outlineLevel="0" collapsed="false">
      <c r="A11" s="72" t="s">
        <v>146</v>
      </c>
      <c r="B11" s="73" t="s">
        <v>147</v>
      </c>
      <c r="C11" s="74"/>
      <c r="D11" s="75" t="n">
        <v>36892</v>
      </c>
      <c r="E11" s="75" t="n">
        <v>36923</v>
      </c>
      <c r="F11" s="75" t="n">
        <v>36951</v>
      </c>
      <c r="G11" s="75" t="n">
        <v>36982</v>
      </c>
      <c r="H11" s="75" t="n">
        <v>37012</v>
      </c>
      <c r="I11" s="75" t="n">
        <v>37043</v>
      </c>
      <c r="J11" s="75" t="n">
        <v>37073</v>
      </c>
      <c r="K11" s="75" t="n">
        <v>37104</v>
      </c>
      <c r="L11" s="75" t="n">
        <v>37135</v>
      </c>
      <c r="M11" s="75" t="n">
        <v>37165</v>
      </c>
      <c r="N11" s="75" t="n">
        <v>37196</v>
      </c>
      <c r="O11" s="75" t="n">
        <v>37226</v>
      </c>
      <c r="P11" s="76" t="s">
        <v>148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</row>
    <row r="12" customFormat="false" ht="13.5" hidden="false" customHeight="false" outlineLevel="0" collapsed="false">
      <c r="A12" s="77" t="s">
        <v>149</v>
      </c>
      <c r="B12" s="78" t="s">
        <v>150</v>
      </c>
      <c r="C12" s="79"/>
      <c r="D12" s="80" t="n">
        <f aca="false">[1]Assumption!F25</f>
        <v>144083.333333333</v>
      </c>
      <c r="E12" s="80" t="n">
        <f aca="false">[1]Assumption!F25+[1]Assumption!G28</f>
        <v>157290.972222222</v>
      </c>
      <c r="F12" s="80" t="n">
        <f aca="false">E12</f>
        <v>157290.972222222</v>
      </c>
      <c r="G12" s="80" t="n">
        <f aca="false">F12</f>
        <v>157290.972222222</v>
      </c>
      <c r="H12" s="80" t="n">
        <f aca="false">G12</f>
        <v>157290.972222222</v>
      </c>
      <c r="I12" s="80" t="n">
        <f aca="false">H12</f>
        <v>157290.972222222</v>
      </c>
      <c r="J12" s="80" t="n">
        <f aca="false">I12</f>
        <v>157290.972222222</v>
      </c>
      <c r="K12" s="80" t="n">
        <f aca="false">J12</f>
        <v>157290.972222222</v>
      </c>
      <c r="L12" s="80" t="n">
        <f aca="false">K12</f>
        <v>157290.972222222</v>
      </c>
      <c r="M12" s="80" t="n">
        <f aca="false">L12</f>
        <v>157290.972222222</v>
      </c>
      <c r="N12" s="80" t="n">
        <f aca="false">M12</f>
        <v>157290.972222222</v>
      </c>
      <c r="O12" s="80" t="n">
        <f aca="false">N12</f>
        <v>157290.972222222</v>
      </c>
      <c r="P12" s="81" t="n">
        <f aca="false">SUM(D12:O12)</f>
        <v>1874284.02777778</v>
      </c>
    </row>
    <row r="13" customFormat="false" ht="13.5" hidden="false" customHeight="false" outlineLevel="0" collapsed="false">
      <c r="A13" s="77" t="s">
        <v>149</v>
      </c>
      <c r="B13" s="78" t="s">
        <v>151</v>
      </c>
      <c r="C13" s="79"/>
      <c r="D13" s="80"/>
      <c r="E13" s="80"/>
      <c r="F13" s="80" t="n">
        <v>30000</v>
      </c>
      <c r="G13" s="80"/>
      <c r="H13" s="80"/>
      <c r="I13" s="80"/>
      <c r="J13" s="80"/>
      <c r="K13" s="80"/>
      <c r="L13" s="80"/>
      <c r="M13" s="80"/>
      <c r="N13" s="80"/>
      <c r="O13" s="80"/>
      <c r="P13" s="81" t="n">
        <f aca="false">SUM(D13:O13)</f>
        <v>30000</v>
      </c>
    </row>
    <row r="14" customFormat="false" ht="13.5" hidden="false" customHeight="false" outlineLevel="0" collapsed="false">
      <c r="A14" s="82"/>
      <c r="B14" s="83" t="s">
        <v>152</v>
      </c>
      <c r="C14" s="84"/>
      <c r="D14" s="85" t="n">
        <f aca="false">SUM(D12:D13)</f>
        <v>144083.333333333</v>
      </c>
      <c r="E14" s="85" t="n">
        <f aca="false">SUM(E12:E13)</f>
        <v>157290.972222222</v>
      </c>
      <c r="F14" s="85" t="n">
        <f aca="false">SUM(F12:F13)</f>
        <v>187290.972222222</v>
      </c>
      <c r="G14" s="85" t="n">
        <f aca="false">SUM(G12:G13)</f>
        <v>157290.972222222</v>
      </c>
      <c r="H14" s="85" t="n">
        <f aca="false">SUM(H12:H13)</f>
        <v>157290.972222222</v>
      </c>
      <c r="I14" s="85" t="n">
        <f aca="false">SUM(I12:I13)</f>
        <v>157290.972222222</v>
      </c>
      <c r="J14" s="85" t="n">
        <f aca="false">SUM(J12:J13)</f>
        <v>157290.972222222</v>
      </c>
      <c r="K14" s="85" t="n">
        <f aca="false">SUM(K12:K13)</f>
        <v>157290.972222222</v>
      </c>
      <c r="L14" s="85" t="n">
        <f aca="false">SUM(L12:L13)</f>
        <v>157290.972222222</v>
      </c>
      <c r="M14" s="85" t="n">
        <f aca="false">SUM(M12:M13)</f>
        <v>157290.972222222</v>
      </c>
      <c r="N14" s="85" t="n">
        <f aca="false">SUM(N12:N13)</f>
        <v>157290.972222222</v>
      </c>
      <c r="O14" s="85" t="n">
        <f aca="false">SUM(O12:O13)</f>
        <v>157290.972222222</v>
      </c>
      <c r="P14" s="86" t="n">
        <f aca="false">SUM(D14:O14)</f>
        <v>1904284.02777778</v>
      </c>
    </row>
    <row r="15" customFormat="false" ht="13.5" hidden="false" customHeight="false" outlineLevel="0" collapsed="false">
      <c r="A15" s="77" t="s">
        <v>153</v>
      </c>
      <c r="B15" s="87" t="s">
        <v>154</v>
      </c>
      <c r="C15" s="84"/>
      <c r="D15" s="88" t="n">
        <f aca="false">([1]Assumption!$C$25*4800/12)+('Direct Expense'!D14*0.0935)</f>
        <v>21071.7916666667</v>
      </c>
      <c r="E15" s="88" t="n">
        <f aca="false">([1]Assumption!$C$25*4800/12)+('Direct Expense'!E14*0.0935)</f>
        <v>22306.7059027778</v>
      </c>
      <c r="F15" s="88" t="n">
        <f aca="false">([1]Assumption!$C$25*4800/12)+('Direct Expense'!F14*0.0935)</f>
        <v>25111.7059027778</v>
      </c>
      <c r="G15" s="88" t="n">
        <f aca="false">([1]Assumption!$C$25*4800/12)+('Direct Expense'!G14*0.0935)</f>
        <v>22306.7059027778</v>
      </c>
      <c r="H15" s="88" t="n">
        <f aca="false">([1]Assumption!$C$25*4800/12)+('Direct Expense'!H14*0.0935)</f>
        <v>22306.7059027778</v>
      </c>
      <c r="I15" s="88" t="n">
        <f aca="false">([1]Assumption!$C$25*4800/12)+('Direct Expense'!I14*0.0935)</f>
        <v>22306.7059027778</v>
      </c>
      <c r="J15" s="88" t="n">
        <f aca="false">([1]Assumption!$C$25*4800/12)+('Direct Expense'!J14*0.0935)</f>
        <v>22306.7059027778</v>
      </c>
      <c r="K15" s="88" t="n">
        <f aca="false">([1]Assumption!$C$25*4800/12)+('Direct Expense'!K14*0.0935)</f>
        <v>22306.7059027778</v>
      </c>
      <c r="L15" s="88" t="n">
        <f aca="false">([1]Assumption!$C$25*4800/12)+('Direct Expense'!L14*0.0935)</f>
        <v>22306.7059027778</v>
      </c>
      <c r="M15" s="88" t="n">
        <f aca="false">([1]Assumption!$C$25*4800/12)+('Direct Expense'!M14*0.0935)</f>
        <v>22306.7059027778</v>
      </c>
      <c r="N15" s="88" t="n">
        <f aca="false">([1]Assumption!$C$25*4800/12)+('Direct Expense'!N14*0.0935)</f>
        <v>22306.7059027778</v>
      </c>
      <c r="O15" s="88" t="n">
        <f aca="false">([1]Assumption!$C$25*4800/12)+('Direct Expense'!O14*0.0935)</f>
        <v>22306.7059027778</v>
      </c>
      <c r="P15" s="81" t="n">
        <f aca="false">SUM(D15:O15)</f>
        <v>269250.556597222</v>
      </c>
    </row>
    <row r="16" customFormat="false" ht="13.5" hidden="false" customHeight="false" outlineLevel="0" collapsed="false">
      <c r="A16" s="77" t="s">
        <v>155</v>
      </c>
      <c r="B16" s="78" t="s">
        <v>156</v>
      </c>
      <c r="C16" s="84"/>
      <c r="D16" s="88" t="n">
        <f aca="false">IF([1]Assumption!$C$25=0,0,IF(D14/[1]Assumption!$C$25&lt;=71000/12,D14*0.09,(D14/[1]Assumption!$C$25-71000/12)*0.02*[1]Assumption!$C$25+71000/12*0.09*[1]Assumption!$C$25))</f>
        <v>10750.8333333333</v>
      </c>
      <c r="E16" s="88" t="n">
        <f aca="false">IF([1]Assumption!$C$25=0,0,IF(E14/[1]Assumption!$C$25&lt;=71000/12,E14*0.09,(E14/[1]Assumption!$C$25-71000/12)*0.02*[1]Assumption!$C$25+71000/12*0.09*[1]Assumption!$C$25))</f>
        <v>11014.9861111111</v>
      </c>
      <c r="F16" s="88" t="n">
        <f aca="false">IF([1]Assumption!$C$25=0,0,IF(F14/[1]Assumption!$C$25&lt;=71000/12,F14*0.09,(F14/[1]Assumption!$C$25-71000/12)*0.02*[1]Assumption!$C$25+71000/12*0.09*[1]Assumption!$C$25))</f>
        <v>11614.9861111111</v>
      </c>
      <c r="G16" s="88" t="n">
        <f aca="false">IF([1]Assumption!$C$25=0,0,IF(G14/[1]Assumption!$C$25&lt;=71000/12,G14*0.09,(G14/[1]Assumption!$C$25-71000/12)*0.02*[1]Assumption!$C$25+71000/12*0.09*[1]Assumption!$C$25))</f>
        <v>11014.9861111111</v>
      </c>
      <c r="H16" s="88" t="n">
        <f aca="false">IF([1]Assumption!$C$25=0,0,IF(H14/[1]Assumption!$C$25&lt;=71000/12,H14*0.09,(H14/[1]Assumption!$C$25-71000/12)*0.02*[1]Assumption!$C$25+71000/12*0.09*[1]Assumption!$C$25))</f>
        <v>11014.9861111111</v>
      </c>
      <c r="I16" s="88" t="n">
        <f aca="false">IF([1]Assumption!$C$25=0,0,IF(I14/[1]Assumption!$C$25&lt;=71000/12,I14*0.09,(I14/[1]Assumption!$C$25-71000/12)*0.02*[1]Assumption!$C$25+71000/12*0.09*[1]Assumption!$C$25))</f>
        <v>11014.9861111111</v>
      </c>
      <c r="J16" s="88" t="n">
        <f aca="false">IF([1]Assumption!$C$25=0,0,IF(J14/[1]Assumption!$C$25&lt;=71000/12,J14*0.09,(J14/[1]Assumption!$C$25-71000/12)*0.02*[1]Assumption!$C$25+71000/12*0.09*[1]Assumption!$C$25))</f>
        <v>11014.9861111111</v>
      </c>
      <c r="K16" s="88" t="n">
        <f aca="false">IF([1]Assumption!$C$25=0,0,IF(K14/[1]Assumption!$C$25&lt;=71000/12,K14*0.09,(K14/[1]Assumption!$C$25-71000/12)*0.02*[1]Assumption!$C$25+71000/12*0.09*[1]Assumption!$C$25))</f>
        <v>11014.9861111111</v>
      </c>
      <c r="L16" s="88" t="n">
        <f aca="false">IF([1]Assumption!$C$25=0,0,IF(L14/[1]Assumption!$C$25&lt;=71000/12,L14*0.09,(L14/[1]Assumption!$C$25-71000/12)*0.02*[1]Assumption!$C$25+71000/12*0.09*[1]Assumption!$C$25))</f>
        <v>11014.9861111111</v>
      </c>
      <c r="M16" s="88" t="n">
        <f aca="false">IF([1]Assumption!$C$25=0,0,IF(M14/[1]Assumption!$C$25&lt;=71000/12,M14*0.09,(M14/[1]Assumption!$C$25-71000/12)*0.02*[1]Assumption!$C$25+71000/12*0.09*[1]Assumption!$C$25))</f>
        <v>11014.9861111111</v>
      </c>
      <c r="N16" s="88" t="n">
        <f aca="false">IF([1]Assumption!$C$25=0,0,IF(N14/[1]Assumption!$C$25&lt;=71000/12,N14*0.09,(N14/[1]Assumption!$C$25-71000/12)*0.02*[1]Assumption!$C$25+71000/12*0.09*[1]Assumption!$C$25))</f>
        <v>11014.9861111111</v>
      </c>
      <c r="O16" s="88" t="n">
        <f aca="false">IF([1]Assumption!$C$25=0,0,IF(O14/[1]Assumption!$C$25&lt;=71000/12,O14*0.09,(O14/[1]Assumption!$C$25-71000/12)*0.02*[1]Assumption!$C$25+71000/12*0.09*[1]Assumption!$C$25))</f>
        <v>11014.9861111111</v>
      </c>
      <c r="P16" s="81" t="n">
        <f aca="false">SUM(D16:O16)</f>
        <v>132515.680555556</v>
      </c>
    </row>
    <row r="17" customFormat="false" ht="13.5" hidden="false" customHeight="false" outlineLevel="0" collapsed="false">
      <c r="A17" s="82"/>
      <c r="B17" s="89" t="s">
        <v>157</v>
      </c>
      <c r="C17" s="84"/>
      <c r="D17" s="85" t="n">
        <f aca="false">SUM(D15:D16)</f>
        <v>31822.625</v>
      </c>
      <c r="E17" s="85" t="n">
        <f aca="false">SUM(E15:E16)</f>
        <v>33321.6920138889</v>
      </c>
      <c r="F17" s="85" t="n">
        <f aca="false">SUM(F15:F16)</f>
        <v>36726.6920138889</v>
      </c>
      <c r="G17" s="85" t="n">
        <f aca="false">SUM(G15:G16)</f>
        <v>33321.6920138889</v>
      </c>
      <c r="H17" s="85" t="n">
        <f aca="false">SUM(H15:H16)</f>
        <v>33321.6920138889</v>
      </c>
      <c r="I17" s="85" t="n">
        <f aca="false">SUM(I15:I16)</f>
        <v>33321.6920138889</v>
      </c>
      <c r="J17" s="85" t="n">
        <f aca="false">SUM(J15:J16)</f>
        <v>33321.6920138889</v>
      </c>
      <c r="K17" s="85" t="n">
        <f aca="false">SUM(K15:K16)</f>
        <v>33321.6920138889</v>
      </c>
      <c r="L17" s="85" t="n">
        <f aca="false">SUM(L15:L16)</f>
        <v>33321.6920138889</v>
      </c>
      <c r="M17" s="85" t="n">
        <f aca="false">SUM(M15:M16)</f>
        <v>33321.6920138889</v>
      </c>
      <c r="N17" s="85" t="n">
        <f aca="false">SUM(N15:N16)</f>
        <v>33321.6920138889</v>
      </c>
      <c r="O17" s="85" t="n">
        <f aca="false">SUM(O15:O16)</f>
        <v>33321.6920138889</v>
      </c>
      <c r="P17" s="86" t="n">
        <f aca="false">SUM(D17:O17)</f>
        <v>401766.237152778</v>
      </c>
    </row>
    <row r="18" customFormat="false" ht="13.5" hidden="false" customHeight="false" outlineLevel="0" collapsed="false">
      <c r="A18" s="82" t="s">
        <v>158</v>
      </c>
      <c r="B18" s="84" t="s">
        <v>159</v>
      </c>
      <c r="C18" s="84"/>
      <c r="D18" s="80" t="n">
        <f aca="false">[1]Assumption!F58</f>
        <v>5000</v>
      </c>
      <c r="E18" s="80" t="n">
        <f aca="false">D18</f>
        <v>5000</v>
      </c>
      <c r="F18" s="80" t="n">
        <f aca="false">D18</f>
        <v>5000</v>
      </c>
      <c r="G18" s="80" t="n">
        <f aca="false">F18</f>
        <v>5000</v>
      </c>
      <c r="H18" s="80" t="n">
        <f aca="false">G18</f>
        <v>5000</v>
      </c>
      <c r="I18" s="80" t="n">
        <f aca="false">H18</f>
        <v>5000</v>
      </c>
      <c r="J18" s="80" t="n">
        <f aca="false">I18</f>
        <v>5000</v>
      </c>
      <c r="K18" s="80" t="n">
        <f aca="false">J18</f>
        <v>5000</v>
      </c>
      <c r="L18" s="80" t="n">
        <f aca="false">K18</f>
        <v>5000</v>
      </c>
      <c r="M18" s="80" t="n">
        <f aca="false">L18</f>
        <v>5000</v>
      </c>
      <c r="N18" s="80" t="n">
        <f aca="false">M18</f>
        <v>5000</v>
      </c>
      <c r="O18" s="80" t="n">
        <f aca="false">N18</f>
        <v>5000</v>
      </c>
      <c r="P18" s="81" t="n">
        <f aca="false">SUM(D18:O18)</f>
        <v>60000</v>
      </c>
    </row>
    <row r="19" customFormat="false" ht="13.5" hidden="false" customHeight="false" outlineLevel="0" collapsed="false">
      <c r="A19" s="82" t="s">
        <v>160</v>
      </c>
      <c r="B19" s="84" t="s">
        <v>161</v>
      </c>
      <c r="C19" s="84"/>
      <c r="D19" s="80" t="n">
        <f aca="false">[1]Assumption!F60</f>
        <v>200</v>
      </c>
      <c r="E19" s="80" t="n">
        <f aca="false">D19</f>
        <v>200</v>
      </c>
      <c r="F19" s="80" t="n">
        <f aca="false">D19</f>
        <v>200</v>
      </c>
      <c r="G19" s="80" t="n">
        <f aca="false">F19</f>
        <v>200</v>
      </c>
      <c r="H19" s="80" t="n">
        <f aca="false">G19</f>
        <v>200</v>
      </c>
      <c r="I19" s="80" t="n">
        <f aca="false">H19</f>
        <v>200</v>
      </c>
      <c r="J19" s="80" t="n">
        <f aca="false">I19</f>
        <v>200</v>
      </c>
      <c r="K19" s="80" t="n">
        <f aca="false">J19</f>
        <v>200</v>
      </c>
      <c r="L19" s="80" t="n">
        <f aca="false">K19</f>
        <v>200</v>
      </c>
      <c r="M19" s="80" t="n">
        <f aca="false">L19</f>
        <v>200</v>
      </c>
      <c r="N19" s="80" t="n">
        <f aca="false">M19</f>
        <v>200</v>
      </c>
      <c r="O19" s="80" t="n">
        <f aca="false">N19</f>
        <v>200</v>
      </c>
      <c r="P19" s="81" t="n">
        <f aca="false">SUM(D19:O19)</f>
        <v>2400</v>
      </c>
    </row>
    <row r="20" customFormat="false" ht="13.5" hidden="false" customHeight="false" outlineLevel="0" collapsed="false">
      <c r="A20" s="82" t="s">
        <v>158</v>
      </c>
      <c r="B20" s="84" t="s">
        <v>162</v>
      </c>
      <c r="C20" s="84"/>
      <c r="D20" s="80" t="n">
        <f aca="false">[1]Assumption!F57</f>
        <v>760</v>
      </c>
      <c r="E20" s="80" t="n">
        <f aca="false">D20</f>
        <v>760</v>
      </c>
      <c r="F20" s="80" t="n">
        <f aca="false">D20</f>
        <v>760</v>
      </c>
      <c r="G20" s="80" t="n">
        <f aca="false">F20</f>
        <v>760</v>
      </c>
      <c r="H20" s="80" t="n">
        <f aca="false">G20</f>
        <v>760</v>
      </c>
      <c r="I20" s="80" t="n">
        <f aca="false">H20</f>
        <v>760</v>
      </c>
      <c r="J20" s="80" t="n">
        <f aca="false">I20</f>
        <v>760</v>
      </c>
      <c r="K20" s="80" t="n">
        <f aca="false">J20</f>
        <v>760</v>
      </c>
      <c r="L20" s="80" t="n">
        <f aca="false">K20</f>
        <v>760</v>
      </c>
      <c r="M20" s="80" t="n">
        <f aca="false">L20</f>
        <v>760</v>
      </c>
      <c r="N20" s="80" t="n">
        <f aca="false">M20</f>
        <v>760</v>
      </c>
      <c r="O20" s="80" t="n">
        <f aca="false">N20</f>
        <v>760</v>
      </c>
      <c r="P20" s="81" t="n">
        <f aca="false">SUM(D20:O20)</f>
        <v>9120</v>
      </c>
    </row>
    <row r="21" customFormat="false" ht="13.5" hidden="false" customHeight="false" outlineLevel="0" collapsed="false">
      <c r="A21" s="82" t="s">
        <v>163</v>
      </c>
      <c r="B21" s="84" t="s">
        <v>164</v>
      </c>
      <c r="C21" s="84"/>
      <c r="D21" s="80" t="n">
        <f aca="false">[1]Assumption!F59</f>
        <v>2375</v>
      </c>
      <c r="E21" s="80" t="n">
        <f aca="false">D21</f>
        <v>2375</v>
      </c>
      <c r="F21" s="80" t="n">
        <f aca="false">D21</f>
        <v>2375</v>
      </c>
      <c r="G21" s="80" t="n">
        <f aca="false">F21</f>
        <v>2375</v>
      </c>
      <c r="H21" s="80" t="n">
        <f aca="false">G21</f>
        <v>2375</v>
      </c>
      <c r="I21" s="80" t="n">
        <f aca="false">H21</f>
        <v>2375</v>
      </c>
      <c r="J21" s="80" t="n">
        <f aca="false">I21</f>
        <v>2375</v>
      </c>
      <c r="K21" s="80" t="n">
        <f aca="false">J21</f>
        <v>2375</v>
      </c>
      <c r="L21" s="80" t="n">
        <f aca="false">K21</f>
        <v>2375</v>
      </c>
      <c r="M21" s="80" t="n">
        <f aca="false">L21</f>
        <v>2375</v>
      </c>
      <c r="N21" s="80" t="n">
        <f aca="false">M21</f>
        <v>2375</v>
      </c>
      <c r="O21" s="80" t="n">
        <f aca="false">N21</f>
        <v>2375</v>
      </c>
      <c r="P21" s="81" t="n">
        <f aca="false">SUM(D21:O21)</f>
        <v>28500</v>
      </c>
    </row>
    <row r="22" customFormat="false" ht="13.5" hidden="false" customHeight="false" outlineLevel="0" collapsed="false">
      <c r="A22" s="82" t="s">
        <v>165</v>
      </c>
      <c r="B22" s="84" t="s">
        <v>166</v>
      </c>
      <c r="C22" s="84"/>
      <c r="D22" s="80" t="n">
        <f aca="false">[1]Assumption!F56</f>
        <v>7916.66666666667</v>
      </c>
      <c r="E22" s="80" t="n">
        <f aca="false">D22</f>
        <v>7916.66666666667</v>
      </c>
      <c r="F22" s="80" t="n">
        <f aca="false">D22</f>
        <v>7916.66666666667</v>
      </c>
      <c r="G22" s="80" t="n">
        <f aca="false">F22</f>
        <v>7916.66666666667</v>
      </c>
      <c r="H22" s="80" t="n">
        <f aca="false">G22</f>
        <v>7916.66666666667</v>
      </c>
      <c r="I22" s="80" t="n">
        <f aca="false">H22</f>
        <v>7916.66666666667</v>
      </c>
      <c r="J22" s="80" t="n">
        <f aca="false">I22</f>
        <v>7916.66666666667</v>
      </c>
      <c r="K22" s="80" t="n">
        <f aca="false">J22</f>
        <v>7916.66666666667</v>
      </c>
      <c r="L22" s="80" t="n">
        <f aca="false">K22</f>
        <v>7916.66666666667</v>
      </c>
      <c r="M22" s="80" t="n">
        <f aca="false">L22</f>
        <v>7916.66666666667</v>
      </c>
      <c r="N22" s="80" t="n">
        <f aca="false">M22</f>
        <v>7916.66666666667</v>
      </c>
      <c r="O22" s="80" t="n">
        <f aca="false">N22</f>
        <v>7916.66666666667</v>
      </c>
      <c r="P22" s="81" t="n">
        <f aca="false">SUM(D22:O22)</f>
        <v>95000</v>
      </c>
    </row>
    <row r="23" customFormat="false" ht="13.5" hidden="false" customHeight="false" outlineLevel="0" collapsed="false">
      <c r="A23" s="90" t="s">
        <v>167</v>
      </c>
      <c r="B23" s="84" t="s">
        <v>168</v>
      </c>
      <c r="C23" s="84"/>
      <c r="D23" s="80" t="n">
        <f aca="false">[1]Assumption!F61</f>
        <v>500</v>
      </c>
      <c r="E23" s="80" t="n">
        <f aca="false">D23</f>
        <v>500</v>
      </c>
      <c r="F23" s="80" t="n">
        <f aca="false">D23</f>
        <v>500</v>
      </c>
      <c r="G23" s="80" t="n">
        <f aca="false">F23</f>
        <v>500</v>
      </c>
      <c r="H23" s="80" t="n">
        <f aca="false">G23</f>
        <v>500</v>
      </c>
      <c r="I23" s="80" t="n">
        <f aca="false">H23</f>
        <v>500</v>
      </c>
      <c r="J23" s="80" t="n">
        <f aca="false">I23</f>
        <v>500</v>
      </c>
      <c r="K23" s="80" t="n">
        <f aca="false">J23</f>
        <v>500</v>
      </c>
      <c r="L23" s="80" t="n">
        <f aca="false">K23</f>
        <v>500</v>
      </c>
      <c r="M23" s="80" t="n">
        <f aca="false">L23</f>
        <v>500</v>
      </c>
      <c r="N23" s="80" t="n">
        <f aca="false">M23</f>
        <v>500</v>
      </c>
      <c r="O23" s="80" t="n">
        <f aca="false">N23</f>
        <v>500</v>
      </c>
      <c r="P23" s="81" t="n">
        <f aca="false">SUM(D23:O23)</f>
        <v>6000</v>
      </c>
    </row>
    <row r="24" customFormat="false" ht="13.5" hidden="false" customHeight="false" outlineLevel="0" collapsed="false">
      <c r="A24" s="82" t="s">
        <v>169</v>
      </c>
      <c r="B24" s="84" t="s">
        <v>170</v>
      </c>
      <c r="C24" s="84"/>
      <c r="D24" s="80" t="n">
        <f aca="false">[1]Assumption!F62</f>
        <v>2500</v>
      </c>
      <c r="E24" s="80" t="n">
        <f aca="false">D24</f>
        <v>2500</v>
      </c>
      <c r="F24" s="80" t="n">
        <f aca="false">D24</f>
        <v>2500</v>
      </c>
      <c r="G24" s="80" t="n">
        <f aca="false">F24</f>
        <v>2500</v>
      </c>
      <c r="H24" s="80" t="n">
        <f aca="false">G24</f>
        <v>2500</v>
      </c>
      <c r="I24" s="80" t="n">
        <f aca="false">H24</f>
        <v>2500</v>
      </c>
      <c r="J24" s="80" t="n">
        <f aca="false">I24</f>
        <v>2500</v>
      </c>
      <c r="K24" s="80" t="n">
        <f aca="false">J24</f>
        <v>2500</v>
      </c>
      <c r="L24" s="80" t="n">
        <f aca="false">K24</f>
        <v>2500</v>
      </c>
      <c r="M24" s="80" t="n">
        <f aca="false">L24</f>
        <v>2500</v>
      </c>
      <c r="N24" s="80" t="n">
        <f aca="false">M24</f>
        <v>2500</v>
      </c>
      <c r="O24" s="80" t="n">
        <f aca="false">N24</f>
        <v>2500</v>
      </c>
      <c r="P24" s="81" t="n">
        <f aca="false">SUM(D24:O24)</f>
        <v>30000</v>
      </c>
    </row>
    <row r="25" customFormat="false" ht="13.5" hidden="false" customHeight="false" outlineLevel="0" collapsed="false">
      <c r="A25" s="82"/>
      <c r="B25" s="89" t="s">
        <v>171</v>
      </c>
      <c r="C25" s="84"/>
      <c r="D25" s="85" t="n">
        <f aca="false">SUM(D18:D24)</f>
        <v>19251.6666666667</v>
      </c>
      <c r="E25" s="85" t="n">
        <f aca="false">SUM(E18:E24)</f>
        <v>19251.6666666667</v>
      </c>
      <c r="F25" s="85" t="n">
        <f aca="false">SUM(F18:F24)</f>
        <v>19251.6666666667</v>
      </c>
      <c r="G25" s="85" t="n">
        <f aca="false">SUM(G18:G24)</f>
        <v>19251.6666666667</v>
      </c>
      <c r="H25" s="85" t="n">
        <f aca="false">SUM(H18:H24)</f>
        <v>19251.6666666667</v>
      </c>
      <c r="I25" s="85" t="n">
        <f aca="false">SUM(I18:I24)</f>
        <v>19251.6666666667</v>
      </c>
      <c r="J25" s="85" t="n">
        <f aca="false">SUM(J18:J24)</f>
        <v>19251.6666666667</v>
      </c>
      <c r="K25" s="85" t="n">
        <f aca="false">SUM(K18:K24)</f>
        <v>19251.6666666667</v>
      </c>
      <c r="L25" s="85" t="n">
        <f aca="false">SUM(L18:L24)</f>
        <v>19251.6666666667</v>
      </c>
      <c r="M25" s="85" t="n">
        <f aca="false">SUM(M18:M24)</f>
        <v>19251.6666666667</v>
      </c>
      <c r="N25" s="85" t="n">
        <f aca="false">SUM(N18:N24)</f>
        <v>19251.6666666667</v>
      </c>
      <c r="O25" s="85" t="n">
        <f aca="false">SUM(O18:O24)</f>
        <v>19251.6666666667</v>
      </c>
      <c r="P25" s="86" t="n">
        <f aca="false">SUM(D25:O25)</f>
        <v>231020</v>
      </c>
    </row>
    <row r="26" customFormat="false" ht="13.5" hidden="false" customHeight="false" outlineLevel="0" collapsed="false">
      <c r="A26" s="82" t="s">
        <v>165</v>
      </c>
      <c r="B26" s="84" t="s">
        <v>172</v>
      </c>
      <c r="C26" s="84"/>
      <c r="D26" s="80" t="n">
        <f aca="false">[1]Assumption!F66</f>
        <v>0</v>
      </c>
      <c r="E26" s="80" t="n">
        <f aca="false">D26</f>
        <v>0</v>
      </c>
      <c r="F26" s="80" t="n">
        <f aca="false">D26</f>
        <v>0</v>
      </c>
      <c r="G26" s="80" t="n">
        <f aca="false">F26</f>
        <v>0</v>
      </c>
      <c r="H26" s="80" t="n">
        <f aca="false">G26</f>
        <v>0</v>
      </c>
      <c r="I26" s="80" t="n">
        <f aca="false">H26</f>
        <v>0</v>
      </c>
      <c r="J26" s="80" t="n">
        <f aca="false">I26</f>
        <v>0</v>
      </c>
      <c r="K26" s="80" t="n">
        <f aca="false">J26</f>
        <v>0</v>
      </c>
      <c r="L26" s="80" t="n">
        <f aca="false">K26</f>
        <v>0</v>
      </c>
      <c r="M26" s="80" t="n">
        <f aca="false">L26</f>
        <v>0</v>
      </c>
      <c r="N26" s="80" t="n">
        <f aca="false">M26</f>
        <v>0</v>
      </c>
      <c r="O26" s="80" t="n">
        <f aca="false">N26</f>
        <v>0</v>
      </c>
      <c r="P26" s="81" t="n">
        <f aca="false">SUM(D26:O26)</f>
        <v>0</v>
      </c>
    </row>
    <row r="27" customFormat="false" ht="13.5" hidden="false" customHeight="false" outlineLevel="0" collapsed="false">
      <c r="A27" s="82" t="s">
        <v>173</v>
      </c>
      <c r="B27" s="84" t="s">
        <v>174</v>
      </c>
      <c r="C27" s="84"/>
      <c r="D27" s="80" t="n">
        <f aca="false">[1]Assumption!F67</f>
        <v>0</v>
      </c>
      <c r="E27" s="80" t="n">
        <f aca="false">D27</f>
        <v>0</v>
      </c>
      <c r="F27" s="80" t="n">
        <f aca="false">D27</f>
        <v>0</v>
      </c>
      <c r="G27" s="80" t="n">
        <f aca="false">F27</f>
        <v>0</v>
      </c>
      <c r="H27" s="80" t="n">
        <f aca="false">G27</f>
        <v>0</v>
      </c>
      <c r="I27" s="80" t="n">
        <f aca="false">H27</f>
        <v>0</v>
      </c>
      <c r="J27" s="80" t="n">
        <f aca="false">I27</f>
        <v>0</v>
      </c>
      <c r="K27" s="80" t="n">
        <f aca="false">J27</f>
        <v>0</v>
      </c>
      <c r="L27" s="80" t="n">
        <f aca="false">K27</f>
        <v>0</v>
      </c>
      <c r="M27" s="80" t="n">
        <f aca="false">L27</f>
        <v>0</v>
      </c>
      <c r="N27" s="80" t="n">
        <f aca="false">M27</f>
        <v>0</v>
      </c>
      <c r="O27" s="80" t="n">
        <f aca="false">N27</f>
        <v>0</v>
      </c>
      <c r="P27" s="81" t="n">
        <f aca="false">SUM(D27:O27)</f>
        <v>0</v>
      </c>
    </row>
    <row r="28" customFormat="false" ht="13.5" hidden="false" customHeight="false" outlineLevel="0" collapsed="false">
      <c r="A28" s="82" t="s">
        <v>173</v>
      </c>
      <c r="B28" s="84" t="s">
        <v>175</v>
      </c>
      <c r="C28" s="84"/>
      <c r="D28" s="80" t="n">
        <f aca="false">[1]Assumption!F69</f>
        <v>0</v>
      </c>
      <c r="E28" s="80" t="n">
        <f aca="false">D28</f>
        <v>0</v>
      </c>
      <c r="F28" s="80" t="n">
        <f aca="false">D28</f>
        <v>0</v>
      </c>
      <c r="G28" s="80" t="n">
        <f aca="false">F28</f>
        <v>0</v>
      </c>
      <c r="H28" s="80" t="n">
        <f aca="false">G28</f>
        <v>0</v>
      </c>
      <c r="I28" s="80" t="n">
        <f aca="false">H28</f>
        <v>0</v>
      </c>
      <c r="J28" s="80" t="n">
        <f aca="false">I28</f>
        <v>0</v>
      </c>
      <c r="K28" s="80" t="n">
        <f aca="false">J28</f>
        <v>0</v>
      </c>
      <c r="L28" s="80" t="n">
        <f aca="false">K28</f>
        <v>0</v>
      </c>
      <c r="M28" s="80" t="n">
        <f aca="false">L28</f>
        <v>0</v>
      </c>
      <c r="N28" s="80" t="n">
        <f aca="false">M28</f>
        <v>0</v>
      </c>
      <c r="O28" s="80" t="n">
        <f aca="false">N28</f>
        <v>0</v>
      </c>
      <c r="P28" s="81" t="n">
        <f aca="false">SUM(D28:O28)</f>
        <v>0</v>
      </c>
    </row>
    <row r="29" customFormat="false" ht="13.5" hidden="false" customHeight="false" outlineLevel="0" collapsed="false">
      <c r="A29" s="82" t="s">
        <v>173</v>
      </c>
      <c r="B29" s="84" t="s">
        <v>176</v>
      </c>
      <c r="C29" s="84"/>
      <c r="D29" s="80" t="n">
        <f aca="false">[1]Assumption!F68</f>
        <v>5000</v>
      </c>
      <c r="E29" s="80" t="n">
        <f aca="false">D29</f>
        <v>5000</v>
      </c>
      <c r="F29" s="80" t="n">
        <f aca="false">D29</f>
        <v>5000</v>
      </c>
      <c r="G29" s="80" t="n">
        <f aca="false">F29</f>
        <v>5000</v>
      </c>
      <c r="H29" s="80" t="n">
        <f aca="false">G29</f>
        <v>5000</v>
      </c>
      <c r="I29" s="80" t="n">
        <f aca="false">H29</f>
        <v>5000</v>
      </c>
      <c r="J29" s="80" t="n">
        <f aca="false">I29</f>
        <v>5000</v>
      </c>
      <c r="K29" s="80" t="n">
        <f aca="false">J29</f>
        <v>5000</v>
      </c>
      <c r="L29" s="80" t="n">
        <f aca="false">K29</f>
        <v>5000</v>
      </c>
      <c r="M29" s="80" t="n">
        <f aca="false">L29</f>
        <v>5000</v>
      </c>
      <c r="N29" s="80" t="n">
        <f aca="false">M29</f>
        <v>5000</v>
      </c>
      <c r="O29" s="80" t="n">
        <f aca="false">N29</f>
        <v>5000</v>
      </c>
      <c r="P29" s="81" t="n">
        <f aca="false">SUM(D29:O29)</f>
        <v>60000</v>
      </c>
    </row>
    <row r="30" customFormat="false" ht="13.5" hidden="false" customHeight="false" outlineLevel="0" collapsed="false">
      <c r="A30" s="82" t="s">
        <v>165</v>
      </c>
      <c r="B30" s="84" t="s">
        <v>177</v>
      </c>
      <c r="C30" s="84"/>
      <c r="D30" s="80" t="n">
        <f aca="false">[1]Assumption!F70</f>
        <v>0</v>
      </c>
      <c r="E30" s="80" t="n">
        <f aca="false">D30</f>
        <v>0</v>
      </c>
      <c r="F30" s="80" t="n">
        <f aca="false">D30</f>
        <v>0</v>
      </c>
      <c r="G30" s="80" t="n">
        <f aca="false">F30</f>
        <v>0</v>
      </c>
      <c r="H30" s="80" t="n">
        <f aca="false">G30</f>
        <v>0</v>
      </c>
      <c r="I30" s="80" t="n">
        <f aca="false">H30</f>
        <v>0</v>
      </c>
      <c r="J30" s="80" t="n">
        <f aca="false">I30</f>
        <v>0</v>
      </c>
      <c r="K30" s="80" t="n">
        <f aca="false">J30</f>
        <v>0</v>
      </c>
      <c r="L30" s="80" t="n">
        <f aca="false">K30</f>
        <v>0</v>
      </c>
      <c r="M30" s="80" t="n">
        <f aca="false">L30</f>
        <v>0</v>
      </c>
      <c r="N30" s="80" t="n">
        <f aca="false">M30</f>
        <v>0</v>
      </c>
      <c r="O30" s="80" t="n">
        <f aca="false">N30</f>
        <v>0</v>
      </c>
      <c r="P30" s="81" t="n">
        <f aca="false">SUM(D30:O30)</f>
        <v>0</v>
      </c>
    </row>
    <row r="31" customFormat="false" ht="13.5" hidden="false" customHeight="false" outlineLevel="0" collapsed="false">
      <c r="A31" s="82" t="s">
        <v>173</v>
      </c>
      <c r="B31" s="84" t="s">
        <v>178</v>
      </c>
      <c r="C31" s="84"/>
      <c r="D31" s="80" t="n">
        <v>0</v>
      </c>
      <c r="E31" s="80" t="n">
        <f aca="false">D31</f>
        <v>0</v>
      </c>
      <c r="F31" s="80" t="n">
        <f aca="false">D31</f>
        <v>0</v>
      </c>
      <c r="G31" s="80" t="n">
        <f aca="false">F31</f>
        <v>0</v>
      </c>
      <c r="H31" s="80" t="n">
        <f aca="false">G31</f>
        <v>0</v>
      </c>
      <c r="I31" s="80" t="n">
        <f aca="false">H31</f>
        <v>0</v>
      </c>
      <c r="J31" s="80" t="n">
        <f aca="false">I31</f>
        <v>0</v>
      </c>
      <c r="K31" s="80" t="n">
        <f aca="false">J31</f>
        <v>0</v>
      </c>
      <c r="L31" s="80" t="n">
        <f aca="false">K31</f>
        <v>0</v>
      </c>
      <c r="M31" s="80" t="n">
        <f aca="false">L31</f>
        <v>0</v>
      </c>
      <c r="N31" s="80" t="n">
        <f aca="false">M31</f>
        <v>0</v>
      </c>
      <c r="O31" s="80" t="n">
        <f aca="false">N31</f>
        <v>0</v>
      </c>
      <c r="P31" s="81" t="n">
        <f aca="false">SUM(D31:O31)</f>
        <v>0</v>
      </c>
    </row>
    <row r="32" customFormat="false" ht="13.5" hidden="false" customHeight="false" outlineLevel="0" collapsed="false">
      <c r="A32" s="82"/>
      <c r="B32" s="89" t="s">
        <v>179</v>
      </c>
      <c r="C32" s="84"/>
      <c r="D32" s="85" t="n">
        <f aca="false">SUM(D26:D31)</f>
        <v>5000</v>
      </c>
      <c r="E32" s="85" t="n">
        <f aca="false">SUM(E26:E31)</f>
        <v>5000</v>
      </c>
      <c r="F32" s="85" t="n">
        <f aca="false">SUM(F26:F31)</f>
        <v>5000</v>
      </c>
      <c r="G32" s="85" t="n">
        <f aca="false">SUM(G26:G31)</f>
        <v>5000</v>
      </c>
      <c r="H32" s="85" t="n">
        <f aca="false">SUM(H26:H31)</f>
        <v>5000</v>
      </c>
      <c r="I32" s="85" t="n">
        <f aca="false">SUM(I26:I31)</f>
        <v>5000</v>
      </c>
      <c r="J32" s="85" t="n">
        <f aca="false">SUM(J26:J31)</f>
        <v>5000</v>
      </c>
      <c r="K32" s="85" t="n">
        <f aca="false">SUM(K26:K31)</f>
        <v>5000</v>
      </c>
      <c r="L32" s="85" t="n">
        <f aca="false">SUM(L26:L31)</f>
        <v>5000</v>
      </c>
      <c r="M32" s="85" t="n">
        <f aca="false">SUM(M26:M31)</f>
        <v>5000</v>
      </c>
      <c r="N32" s="85" t="n">
        <f aca="false">SUM(N26:N31)</f>
        <v>5000</v>
      </c>
      <c r="O32" s="85" t="n">
        <f aca="false">SUM(O26:O31)</f>
        <v>5000</v>
      </c>
      <c r="P32" s="86" t="n">
        <f aca="false">SUM(D32:O32)</f>
        <v>60000</v>
      </c>
    </row>
    <row r="33" customFormat="false" ht="13.5" hidden="false" customHeight="false" outlineLevel="0" collapsed="false">
      <c r="A33" s="91" t="s">
        <v>180</v>
      </c>
      <c r="B33" s="84" t="s">
        <v>181</v>
      </c>
      <c r="C33" s="84"/>
      <c r="D33" s="80" t="n">
        <f aca="false">[1]Assumption!F74</f>
        <v>7000</v>
      </c>
      <c r="E33" s="80" t="n">
        <f aca="false">D33</f>
        <v>7000</v>
      </c>
      <c r="F33" s="80" t="n">
        <f aca="false">D33</f>
        <v>7000</v>
      </c>
      <c r="G33" s="80" t="n">
        <f aca="false">F33</f>
        <v>7000</v>
      </c>
      <c r="H33" s="80" t="n">
        <f aca="false">G33</f>
        <v>7000</v>
      </c>
      <c r="I33" s="80" t="n">
        <f aca="false">H33</f>
        <v>7000</v>
      </c>
      <c r="J33" s="80" t="n">
        <f aca="false">I33</f>
        <v>7000</v>
      </c>
      <c r="K33" s="80" t="n">
        <f aca="false">J33</f>
        <v>7000</v>
      </c>
      <c r="L33" s="80" t="n">
        <f aca="false">K33</f>
        <v>7000</v>
      </c>
      <c r="M33" s="80" t="n">
        <f aca="false">L33</f>
        <v>7000</v>
      </c>
      <c r="N33" s="80" t="n">
        <f aca="false">M33</f>
        <v>7000</v>
      </c>
      <c r="O33" s="80" t="n">
        <f aca="false">N33</f>
        <v>7000</v>
      </c>
      <c r="P33" s="81" t="n">
        <f aca="false">SUM(D33:O33)</f>
        <v>84000</v>
      </c>
    </row>
    <row r="34" customFormat="false" ht="13.5" hidden="false" customHeight="false" outlineLevel="0" collapsed="false">
      <c r="A34" s="82" t="s">
        <v>182</v>
      </c>
      <c r="B34" s="84" t="s">
        <v>183</v>
      </c>
      <c r="C34" s="84"/>
      <c r="D34" s="80" t="n">
        <f aca="false">[1]Assumption!F75</f>
        <v>500</v>
      </c>
      <c r="E34" s="80" t="n">
        <f aca="false">D34</f>
        <v>500</v>
      </c>
      <c r="F34" s="80" t="n">
        <f aca="false">D34</f>
        <v>500</v>
      </c>
      <c r="G34" s="80" t="n">
        <f aca="false">F34</f>
        <v>500</v>
      </c>
      <c r="H34" s="80" t="n">
        <f aca="false">G34</f>
        <v>500</v>
      </c>
      <c r="I34" s="80" t="n">
        <f aca="false">H34</f>
        <v>500</v>
      </c>
      <c r="J34" s="80" t="n">
        <f aca="false">I34</f>
        <v>500</v>
      </c>
      <c r="K34" s="80" t="n">
        <f aca="false">J34</f>
        <v>500</v>
      </c>
      <c r="L34" s="80" t="n">
        <f aca="false">K34</f>
        <v>500</v>
      </c>
      <c r="M34" s="80" t="n">
        <f aca="false">L34</f>
        <v>500</v>
      </c>
      <c r="N34" s="80" t="n">
        <f aca="false">M34</f>
        <v>500</v>
      </c>
      <c r="O34" s="80" t="n">
        <f aca="false">N34</f>
        <v>500</v>
      </c>
      <c r="P34" s="81" t="n">
        <f aca="false">SUM(D34:O34)</f>
        <v>6000</v>
      </c>
    </row>
    <row r="35" customFormat="false" ht="13.5" hidden="false" customHeight="false" outlineLevel="0" collapsed="false">
      <c r="A35" s="82" t="s">
        <v>180</v>
      </c>
      <c r="B35" s="84" t="s">
        <v>184</v>
      </c>
      <c r="C35" s="84"/>
      <c r="D35" s="80" t="n">
        <f aca="false">[1]Assumption!F76</f>
        <v>5700</v>
      </c>
      <c r="E35" s="80" t="n">
        <f aca="false">D35</f>
        <v>5700</v>
      </c>
      <c r="F35" s="80" t="n">
        <f aca="false">D35</f>
        <v>5700</v>
      </c>
      <c r="G35" s="80" t="n">
        <f aca="false">F35</f>
        <v>5700</v>
      </c>
      <c r="H35" s="80" t="n">
        <f aca="false">G35</f>
        <v>5700</v>
      </c>
      <c r="I35" s="80" t="n">
        <f aca="false">H35</f>
        <v>5700</v>
      </c>
      <c r="J35" s="80" t="n">
        <f aca="false">I35</f>
        <v>5700</v>
      </c>
      <c r="K35" s="80" t="n">
        <f aca="false">J35</f>
        <v>5700</v>
      </c>
      <c r="L35" s="80" t="n">
        <f aca="false">K35</f>
        <v>5700</v>
      </c>
      <c r="M35" s="80" t="n">
        <f aca="false">L35</f>
        <v>5700</v>
      </c>
      <c r="N35" s="80" t="n">
        <f aca="false">M35</f>
        <v>5700</v>
      </c>
      <c r="O35" s="80" t="n">
        <f aca="false">N35</f>
        <v>5700</v>
      </c>
      <c r="P35" s="81" t="n">
        <f aca="false">SUM(D35:O35)</f>
        <v>68400</v>
      </c>
    </row>
    <row r="36" customFormat="false" ht="13.5" hidden="false" customHeight="false" outlineLevel="0" collapsed="false">
      <c r="A36" s="82"/>
      <c r="B36" s="89" t="s">
        <v>185</v>
      </c>
      <c r="C36" s="84"/>
      <c r="D36" s="85" t="n">
        <f aca="false">SUM(D33:D35)</f>
        <v>13200</v>
      </c>
      <c r="E36" s="85" t="n">
        <f aca="false">SUM(E33:E35)</f>
        <v>13200</v>
      </c>
      <c r="F36" s="85" t="n">
        <f aca="false">SUM(F33:F35)</f>
        <v>13200</v>
      </c>
      <c r="G36" s="85" t="n">
        <f aca="false">SUM(G33:G35)</f>
        <v>13200</v>
      </c>
      <c r="H36" s="85" t="n">
        <f aca="false">SUM(H33:H35)</f>
        <v>13200</v>
      </c>
      <c r="I36" s="85" t="n">
        <f aca="false">SUM(I33:I35)</f>
        <v>13200</v>
      </c>
      <c r="J36" s="85" t="n">
        <f aca="false">SUM(J33:J35)</f>
        <v>13200</v>
      </c>
      <c r="K36" s="85" t="n">
        <f aca="false">SUM(K33:K35)</f>
        <v>13200</v>
      </c>
      <c r="L36" s="85" t="n">
        <f aca="false">SUM(L33:L35)</f>
        <v>13200</v>
      </c>
      <c r="M36" s="85" t="n">
        <f aca="false">SUM(M33:M35)</f>
        <v>13200</v>
      </c>
      <c r="N36" s="85" t="n">
        <f aca="false">SUM(N33:N35)</f>
        <v>13200</v>
      </c>
      <c r="O36" s="85" t="n">
        <f aca="false">SUM(O33:O35)</f>
        <v>13200</v>
      </c>
      <c r="P36" s="86" t="n">
        <f aca="false">SUM(D36:O36)</f>
        <v>158400</v>
      </c>
    </row>
    <row r="37" customFormat="false" ht="13.5" hidden="false" customHeight="false" outlineLevel="0" collapsed="false">
      <c r="A37" s="82" t="s">
        <v>186</v>
      </c>
      <c r="B37" s="84" t="s">
        <v>187</v>
      </c>
      <c r="C37" s="84"/>
      <c r="D37" s="80" t="n">
        <f aca="false">[1]Assumption!F81</f>
        <v>0</v>
      </c>
      <c r="E37" s="80" t="n">
        <f aca="false">D37</f>
        <v>0</v>
      </c>
      <c r="F37" s="80" t="n">
        <f aca="false">D37</f>
        <v>0</v>
      </c>
      <c r="G37" s="80" t="n">
        <f aca="false">F37</f>
        <v>0</v>
      </c>
      <c r="H37" s="80" t="n">
        <f aca="false">G37</f>
        <v>0</v>
      </c>
      <c r="I37" s="80" t="n">
        <f aca="false">H37</f>
        <v>0</v>
      </c>
      <c r="J37" s="80" t="n">
        <f aca="false">I37</f>
        <v>0</v>
      </c>
      <c r="K37" s="80" t="n">
        <f aca="false">J37</f>
        <v>0</v>
      </c>
      <c r="L37" s="80" t="n">
        <f aca="false">K37</f>
        <v>0</v>
      </c>
      <c r="M37" s="80" t="n">
        <f aca="false">L37</f>
        <v>0</v>
      </c>
      <c r="N37" s="80" t="n">
        <f aca="false">M37</f>
        <v>0</v>
      </c>
      <c r="O37" s="80" t="n">
        <f aca="false">N37</f>
        <v>0</v>
      </c>
      <c r="P37" s="81" t="n">
        <f aca="false">SUM(D37:O37)</f>
        <v>0</v>
      </c>
    </row>
    <row r="38" customFormat="false" ht="13.5" hidden="false" customHeight="false" outlineLevel="0" collapsed="false">
      <c r="A38" s="82" t="s">
        <v>188</v>
      </c>
      <c r="B38" s="84" t="s">
        <v>189</v>
      </c>
      <c r="C38" s="84"/>
      <c r="D38" s="80" t="n">
        <f aca="false">[1]Assumption!F83</f>
        <v>0</v>
      </c>
      <c r="E38" s="80" t="n">
        <f aca="false">D38</f>
        <v>0</v>
      </c>
      <c r="F38" s="80" t="n">
        <f aca="false">D38</f>
        <v>0</v>
      </c>
      <c r="G38" s="80" t="n">
        <f aca="false">F38</f>
        <v>0</v>
      </c>
      <c r="H38" s="80" t="n">
        <f aca="false">G38</f>
        <v>0</v>
      </c>
      <c r="I38" s="80" t="n">
        <f aca="false">H38</f>
        <v>0</v>
      </c>
      <c r="J38" s="80" t="n">
        <f aca="false">I38</f>
        <v>0</v>
      </c>
      <c r="K38" s="80" t="n">
        <f aca="false">J38</f>
        <v>0</v>
      </c>
      <c r="L38" s="80" t="n">
        <f aca="false">K38</f>
        <v>0</v>
      </c>
      <c r="M38" s="80" t="n">
        <f aca="false">L38</f>
        <v>0</v>
      </c>
      <c r="N38" s="80" t="n">
        <f aca="false">M38</f>
        <v>0</v>
      </c>
      <c r="O38" s="80" t="n">
        <f aca="false">N38</f>
        <v>0</v>
      </c>
      <c r="P38" s="81" t="n">
        <f aca="false">SUM(D38:O38)</f>
        <v>0</v>
      </c>
    </row>
    <row r="39" customFormat="false" ht="13.5" hidden="false" customHeight="false" outlineLevel="0" collapsed="false">
      <c r="A39" s="82" t="s">
        <v>190</v>
      </c>
      <c r="B39" s="84" t="s">
        <v>191</v>
      </c>
      <c r="C39" s="84"/>
      <c r="D39" s="80" t="n">
        <f aca="false">[1]Assumption!F86</f>
        <v>1700</v>
      </c>
      <c r="E39" s="80" t="n">
        <f aca="false">D39</f>
        <v>1700</v>
      </c>
      <c r="F39" s="80" t="n">
        <f aca="false">D39</f>
        <v>1700</v>
      </c>
      <c r="G39" s="80" t="n">
        <f aca="false">F39</f>
        <v>1700</v>
      </c>
      <c r="H39" s="80" t="n">
        <f aca="false">G39</f>
        <v>1700</v>
      </c>
      <c r="I39" s="80" t="n">
        <f aca="false">H39</f>
        <v>1700</v>
      </c>
      <c r="J39" s="80" t="n">
        <f aca="false">I39</f>
        <v>1700</v>
      </c>
      <c r="K39" s="80" t="n">
        <f aca="false">J39</f>
        <v>1700</v>
      </c>
      <c r="L39" s="80" t="n">
        <f aca="false">K39</f>
        <v>1700</v>
      </c>
      <c r="M39" s="80" t="n">
        <f aca="false">L39</f>
        <v>1700</v>
      </c>
      <c r="N39" s="80" t="n">
        <f aca="false">M39</f>
        <v>1700</v>
      </c>
      <c r="O39" s="80" t="n">
        <f aca="false">N39</f>
        <v>1700</v>
      </c>
      <c r="P39" s="81" t="n">
        <f aca="false">SUM(D39:O39)</f>
        <v>20400</v>
      </c>
    </row>
    <row r="40" customFormat="false" ht="13.5" hidden="false" customHeight="false" outlineLevel="0" collapsed="false">
      <c r="A40" s="82" t="s">
        <v>192</v>
      </c>
      <c r="B40" s="84" t="s">
        <v>193</v>
      </c>
      <c r="C40" s="84"/>
      <c r="D40" s="80" t="n">
        <f aca="false">[1]Assumption!F87</f>
        <v>75</v>
      </c>
      <c r="E40" s="80" t="n">
        <f aca="false">D40</f>
        <v>75</v>
      </c>
      <c r="F40" s="80" t="n">
        <f aca="false">D40</f>
        <v>75</v>
      </c>
      <c r="G40" s="80" t="n">
        <f aca="false">F40</f>
        <v>75</v>
      </c>
      <c r="H40" s="80" t="n">
        <f aca="false">G40</f>
        <v>75</v>
      </c>
      <c r="I40" s="80" t="n">
        <f aca="false">H40</f>
        <v>75</v>
      </c>
      <c r="J40" s="80" t="n">
        <f aca="false">I40</f>
        <v>75</v>
      </c>
      <c r="K40" s="80" t="n">
        <f aca="false">J40</f>
        <v>75</v>
      </c>
      <c r="L40" s="80" t="n">
        <f aca="false">K40</f>
        <v>75</v>
      </c>
      <c r="M40" s="80" t="n">
        <f aca="false">L40</f>
        <v>75</v>
      </c>
      <c r="N40" s="80" t="n">
        <f aca="false">M40</f>
        <v>75</v>
      </c>
      <c r="O40" s="80" t="n">
        <f aca="false">N40</f>
        <v>75</v>
      </c>
      <c r="P40" s="81" t="n">
        <f aca="false">SUM(D40:O40)</f>
        <v>900</v>
      </c>
    </row>
    <row r="41" customFormat="false" ht="13.5" hidden="false" customHeight="false" outlineLevel="0" collapsed="false">
      <c r="A41" s="82" t="s">
        <v>188</v>
      </c>
      <c r="B41" s="84" t="s">
        <v>194</v>
      </c>
      <c r="C41" s="84"/>
      <c r="D41" s="80" t="n">
        <f aca="false">[1]Assumption!F85</f>
        <v>0</v>
      </c>
      <c r="E41" s="80" t="n">
        <f aca="false">D41</f>
        <v>0</v>
      </c>
      <c r="F41" s="80" t="n">
        <f aca="false">D41</f>
        <v>0</v>
      </c>
      <c r="G41" s="80" t="n">
        <f aca="false">F41</f>
        <v>0</v>
      </c>
      <c r="H41" s="80" t="n">
        <f aca="false">G41</f>
        <v>0</v>
      </c>
      <c r="I41" s="80" t="n">
        <f aca="false">H41</f>
        <v>0</v>
      </c>
      <c r="J41" s="80" t="n">
        <f aca="false">I41</f>
        <v>0</v>
      </c>
      <c r="K41" s="80" t="n">
        <f aca="false">J41</f>
        <v>0</v>
      </c>
      <c r="L41" s="80" t="n">
        <f aca="false">K41</f>
        <v>0</v>
      </c>
      <c r="M41" s="80" t="n">
        <f aca="false">L41</f>
        <v>0</v>
      </c>
      <c r="N41" s="80" t="n">
        <f aca="false">M41</f>
        <v>0</v>
      </c>
      <c r="O41" s="80" t="n">
        <f aca="false">N41</f>
        <v>0</v>
      </c>
      <c r="P41" s="81" t="n">
        <f aca="false">SUM(D41:O41)</f>
        <v>0</v>
      </c>
    </row>
    <row r="42" customFormat="false" ht="13.5" hidden="false" customHeight="false" outlineLevel="0" collapsed="false">
      <c r="A42" s="82" t="s">
        <v>188</v>
      </c>
      <c r="B42" s="84" t="s">
        <v>195</v>
      </c>
      <c r="C42" s="84"/>
      <c r="D42" s="80" t="n">
        <f aca="false">[1]Assumption!F89</f>
        <v>100</v>
      </c>
      <c r="E42" s="80" t="n">
        <f aca="false">D42</f>
        <v>100</v>
      </c>
      <c r="F42" s="80" t="n">
        <f aca="false">D42</f>
        <v>100</v>
      </c>
      <c r="G42" s="80" t="n">
        <f aca="false">F42</f>
        <v>100</v>
      </c>
      <c r="H42" s="80" t="n">
        <f aca="false">G42</f>
        <v>100</v>
      </c>
      <c r="I42" s="80" t="n">
        <f aca="false">H42</f>
        <v>100</v>
      </c>
      <c r="J42" s="80" t="n">
        <f aca="false">I42</f>
        <v>100</v>
      </c>
      <c r="K42" s="80" t="n">
        <f aca="false">J42</f>
        <v>100</v>
      </c>
      <c r="L42" s="80" t="n">
        <f aca="false">K42</f>
        <v>100</v>
      </c>
      <c r="M42" s="80" t="n">
        <f aca="false">L42</f>
        <v>100</v>
      </c>
      <c r="N42" s="80" t="n">
        <f aca="false">M42</f>
        <v>100</v>
      </c>
      <c r="O42" s="80" t="n">
        <f aca="false">N42</f>
        <v>100</v>
      </c>
      <c r="P42" s="81" t="n">
        <f aca="false">SUM(D42:O42)</f>
        <v>1200</v>
      </c>
    </row>
    <row r="43" customFormat="false" ht="13.5" hidden="false" customHeight="false" outlineLevel="0" collapsed="false">
      <c r="A43" s="82" t="s">
        <v>190</v>
      </c>
      <c r="B43" s="84" t="s">
        <v>196</v>
      </c>
      <c r="C43" s="84"/>
      <c r="D43" s="80" t="n">
        <f aca="false">[1]Assumption!F88</f>
        <v>25</v>
      </c>
      <c r="E43" s="80" t="n">
        <f aca="false">D43</f>
        <v>25</v>
      </c>
      <c r="F43" s="80" t="n">
        <f aca="false">D43</f>
        <v>25</v>
      </c>
      <c r="G43" s="80" t="n">
        <f aca="false">F43</f>
        <v>25</v>
      </c>
      <c r="H43" s="80" t="n">
        <f aca="false">G43</f>
        <v>25</v>
      </c>
      <c r="I43" s="80" t="n">
        <f aca="false">H43</f>
        <v>25</v>
      </c>
      <c r="J43" s="80" t="n">
        <f aca="false">I43</f>
        <v>25</v>
      </c>
      <c r="K43" s="80" t="n">
        <f aca="false">J43</f>
        <v>25</v>
      </c>
      <c r="L43" s="80" t="n">
        <f aca="false">K43</f>
        <v>25</v>
      </c>
      <c r="M43" s="80" t="n">
        <f aca="false">L43</f>
        <v>25</v>
      </c>
      <c r="N43" s="80" t="n">
        <f aca="false">M43</f>
        <v>25</v>
      </c>
      <c r="O43" s="80" t="n">
        <f aca="false">N43</f>
        <v>25</v>
      </c>
      <c r="P43" s="81" t="n">
        <f aca="false">SUM(D43:O43)</f>
        <v>300</v>
      </c>
    </row>
    <row r="44" customFormat="false" ht="13.5" hidden="false" customHeight="false" outlineLevel="0" collapsed="false">
      <c r="A44" s="82"/>
      <c r="B44" s="89" t="s">
        <v>197</v>
      </c>
      <c r="C44" s="84"/>
      <c r="D44" s="85" t="n">
        <f aca="false">SUM(D37:D43)</f>
        <v>1900</v>
      </c>
      <c r="E44" s="85" t="n">
        <f aca="false">SUM(E37:E43)</f>
        <v>1900</v>
      </c>
      <c r="F44" s="85" t="n">
        <f aca="false">SUM(F37:F43)</f>
        <v>1900</v>
      </c>
      <c r="G44" s="85" t="n">
        <f aca="false">SUM(G37:G43)</f>
        <v>1900</v>
      </c>
      <c r="H44" s="85" t="n">
        <f aca="false">SUM(H37:H43)</f>
        <v>1900</v>
      </c>
      <c r="I44" s="85" t="n">
        <f aca="false">SUM(I37:I43)</f>
        <v>1900</v>
      </c>
      <c r="J44" s="85" t="n">
        <f aca="false">SUM(J37:J43)</f>
        <v>1900</v>
      </c>
      <c r="K44" s="85" t="n">
        <f aca="false">SUM(K37:K43)</f>
        <v>1900</v>
      </c>
      <c r="L44" s="85" t="n">
        <f aca="false">SUM(L37:L43)</f>
        <v>1900</v>
      </c>
      <c r="M44" s="85" t="n">
        <f aca="false">SUM(M37:M43)</f>
        <v>1900</v>
      </c>
      <c r="N44" s="85" t="n">
        <f aca="false">SUM(N37:N43)</f>
        <v>1900</v>
      </c>
      <c r="O44" s="85" t="n">
        <f aca="false">SUM(O37:O43)</f>
        <v>1900</v>
      </c>
      <c r="P44" s="86" t="n">
        <f aca="false">SUM(D44:O44)</f>
        <v>22800</v>
      </c>
    </row>
    <row r="45" customFormat="false" ht="13.5" hidden="false" customHeight="false" outlineLevel="0" collapsed="false">
      <c r="A45" s="82" t="s">
        <v>198</v>
      </c>
      <c r="B45" s="84" t="s">
        <v>199</v>
      </c>
      <c r="C45" s="84"/>
      <c r="D45" s="80" t="n">
        <f aca="false">[1]Assumption!F93</f>
        <v>2083.33333333333</v>
      </c>
      <c r="E45" s="80" t="n">
        <f aca="false">D45</f>
        <v>2083.33333333333</v>
      </c>
      <c r="F45" s="80" t="n">
        <f aca="false">D45</f>
        <v>2083.33333333333</v>
      </c>
      <c r="G45" s="80" t="n">
        <f aca="false">F45</f>
        <v>2083.33333333333</v>
      </c>
      <c r="H45" s="80" t="n">
        <f aca="false">G45</f>
        <v>2083.33333333333</v>
      </c>
      <c r="I45" s="80" t="n">
        <f aca="false">H45</f>
        <v>2083.33333333333</v>
      </c>
      <c r="J45" s="80" t="n">
        <f aca="false">I45</f>
        <v>2083.33333333333</v>
      </c>
      <c r="K45" s="80" t="n">
        <f aca="false">J45</f>
        <v>2083.33333333333</v>
      </c>
      <c r="L45" s="80" t="n">
        <f aca="false">K45</f>
        <v>2083.33333333333</v>
      </c>
      <c r="M45" s="80" t="n">
        <f aca="false">L45</f>
        <v>2083.33333333333</v>
      </c>
      <c r="N45" s="80" t="n">
        <f aca="false">M45</f>
        <v>2083.33333333333</v>
      </c>
      <c r="O45" s="80" t="n">
        <f aca="false">N45</f>
        <v>2083.33333333333</v>
      </c>
      <c r="P45" s="81" t="n">
        <f aca="false">SUM(D45:O45)</f>
        <v>25000</v>
      </c>
    </row>
    <row r="46" customFormat="false" ht="13.5" hidden="false" customHeight="false" outlineLevel="0" collapsed="false">
      <c r="A46" s="82" t="s">
        <v>200</v>
      </c>
      <c r="B46" s="84" t="s">
        <v>201</v>
      </c>
      <c r="C46" s="84"/>
      <c r="D46" s="80" t="n">
        <f aca="false">[1]Assumption!F94</f>
        <v>0</v>
      </c>
      <c r="E46" s="80" t="n">
        <f aca="false">D46</f>
        <v>0</v>
      </c>
      <c r="F46" s="80" t="n">
        <f aca="false">D46</f>
        <v>0</v>
      </c>
      <c r="G46" s="80" t="n">
        <f aca="false">F46</f>
        <v>0</v>
      </c>
      <c r="H46" s="80" t="n">
        <f aca="false">G46</f>
        <v>0</v>
      </c>
      <c r="I46" s="80" t="n">
        <f aca="false">H46</f>
        <v>0</v>
      </c>
      <c r="J46" s="80" t="n">
        <f aca="false">I46</f>
        <v>0</v>
      </c>
      <c r="K46" s="80" t="n">
        <f aca="false">J46</f>
        <v>0</v>
      </c>
      <c r="L46" s="80" t="n">
        <f aca="false">K46</f>
        <v>0</v>
      </c>
      <c r="M46" s="80" t="n">
        <f aca="false">L46</f>
        <v>0</v>
      </c>
      <c r="N46" s="80" t="n">
        <f aca="false">M46</f>
        <v>0</v>
      </c>
      <c r="O46" s="80" t="n">
        <f aca="false">N46</f>
        <v>0</v>
      </c>
      <c r="P46" s="81" t="n">
        <f aca="false">SUM(D46:O46)</f>
        <v>0</v>
      </c>
    </row>
    <row r="47" customFormat="false" ht="13.5" hidden="false" customHeight="false" outlineLevel="0" collapsed="false">
      <c r="A47" s="82" t="s">
        <v>200</v>
      </c>
      <c r="B47" s="84" t="s">
        <v>202</v>
      </c>
      <c r="C47" s="84"/>
      <c r="D47" s="80"/>
      <c r="E47" s="80" t="n">
        <f aca="false">D47</f>
        <v>0</v>
      </c>
      <c r="F47" s="80" t="n">
        <f aca="false">D47</f>
        <v>0</v>
      </c>
      <c r="G47" s="80" t="n">
        <f aca="false">F47</f>
        <v>0</v>
      </c>
      <c r="H47" s="80" t="n">
        <f aca="false">G47</f>
        <v>0</v>
      </c>
      <c r="I47" s="80" t="n">
        <f aca="false">H47</f>
        <v>0</v>
      </c>
      <c r="J47" s="80" t="n">
        <f aca="false">I47</f>
        <v>0</v>
      </c>
      <c r="K47" s="80" t="n">
        <f aca="false">J47</f>
        <v>0</v>
      </c>
      <c r="L47" s="80" t="n">
        <f aca="false">K47</f>
        <v>0</v>
      </c>
      <c r="M47" s="80" t="n">
        <f aca="false">L47</f>
        <v>0</v>
      </c>
      <c r="N47" s="80" t="n">
        <f aca="false">M47</f>
        <v>0</v>
      </c>
      <c r="O47" s="80" t="n">
        <f aca="false">N47</f>
        <v>0</v>
      </c>
      <c r="P47" s="81" t="n">
        <f aca="false">SUM(D47:O47)</f>
        <v>0</v>
      </c>
    </row>
    <row r="48" customFormat="false" ht="13.5" hidden="false" customHeight="false" outlineLevel="0" collapsed="false">
      <c r="A48" s="82" t="s">
        <v>198</v>
      </c>
      <c r="B48" s="84" t="s">
        <v>203</v>
      </c>
      <c r="C48" s="84"/>
      <c r="D48" s="80" t="n">
        <f aca="false">[1]Assumption!F95</f>
        <v>0</v>
      </c>
      <c r="E48" s="80" t="n">
        <f aca="false">D48</f>
        <v>0</v>
      </c>
      <c r="F48" s="80" t="n">
        <f aca="false">D48</f>
        <v>0</v>
      </c>
      <c r="G48" s="80" t="n">
        <f aca="false">F48</f>
        <v>0</v>
      </c>
      <c r="H48" s="80" t="n">
        <f aca="false">G48</f>
        <v>0</v>
      </c>
      <c r="I48" s="80" t="n">
        <f aca="false">H48</f>
        <v>0</v>
      </c>
      <c r="J48" s="80" t="n">
        <f aca="false">I48</f>
        <v>0</v>
      </c>
      <c r="K48" s="80" t="n">
        <f aca="false">J48</f>
        <v>0</v>
      </c>
      <c r="L48" s="80" t="n">
        <f aca="false">K48</f>
        <v>0</v>
      </c>
      <c r="M48" s="80" t="n">
        <f aca="false">L48</f>
        <v>0</v>
      </c>
      <c r="N48" s="80" t="n">
        <f aca="false">M48</f>
        <v>0</v>
      </c>
      <c r="O48" s="80" t="n">
        <f aca="false">N48</f>
        <v>0</v>
      </c>
      <c r="P48" s="81" t="n">
        <f aca="false">SUM(D48:O48)</f>
        <v>0</v>
      </c>
    </row>
    <row r="49" customFormat="false" ht="13.5" hidden="false" customHeight="false" outlineLevel="0" collapsed="false">
      <c r="A49" s="82"/>
      <c r="B49" s="89" t="s">
        <v>204</v>
      </c>
      <c r="C49" s="84"/>
      <c r="D49" s="85" t="n">
        <f aca="false">SUM(D45:D48)</f>
        <v>2083.33333333333</v>
      </c>
      <c r="E49" s="85" t="n">
        <f aca="false">SUM(E45:E48)</f>
        <v>2083.33333333333</v>
      </c>
      <c r="F49" s="85" t="n">
        <f aca="false">SUM(F45:F48)</f>
        <v>2083.33333333333</v>
      </c>
      <c r="G49" s="85" t="n">
        <f aca="false">SUM(G45:G48)</f>
        <v>2083.33333333333</v>
      </c>
      <c r="H49" s="85" t="n">
        <f aca="false">SUM(H45:H48)</f>
        <v>2083.33333333333</v>
      </c>
      <c r="I49" s="85" t="n">
        <f aca="false">SUM(I45:I48)</f>
        <v>2083.33333333333</v>
      </c>
      <c r="J49" s="85" t="n">
        <f aca="false">SUM(J45:J48)</f>
        <v>2083.33333333333</v>
      </c>
      <c r="K49" s="85" t="n">
        <f aca="false">SUM(K45:K48)</f>
        <v>2083.33333333333</v>
      </c>
      <c r="L49" s="85" t="n">
        <f aca="false">SUM(L45:L48)</f>
        <v>2083.33333333333</v>
      </c>
      <c r="M49" s="85" t="n">
        <f aca="false">SUM(M45:M48)</f>
        <v>2083.33333333333</v>
      </c>
      <c r="N49" s="85" t="n">
        <f aca="false">SUM(N45:N48)</f>
        <v>2083.33333333333</v>
      </c>
      <c r="O49" s="85" t="n">
        <f aca="false">SUM(O45:O48)</f>
        <v>2083.33333333333</v>
      </c>
      <c r="P49" s="86" t="n">
        <f aca="false">SUM(D49:O49)</f>
        <v>25000</v>
      </c>
    </row>
    <row r="50" customFormat="false" ht="13.5" hidden="false" customHeight="false" outlineLevel="0" collapsed="false">
      <c r="A50" s="82" t="s">
        <v>205</v>
      </c>
      <c r="B50" s="89" t="s">
        <v>45</v>
      </c>
      <c r="C50" s="84"/>
      <c r="D50" s="80"/>
      <c r="E50" s="80" t="n">
        <f aca="false">D50</f>
        <v>0</v>
      </c>
      <c r="F50" s="80" t="n">
        <f aca="false">D50</f>
        <v>0</v>
      </c>
      <c r="G50" s="80" t="n">
        <f aca="false">F50</f>
        <v>0</v>
      </c>
      <c r="H50" s="80" t="n">
        <f aca="false">G50</f>
        <v>0</v>
      </c>
      <c r="I50" s="80" t="n">
        <f aca="false">H50</f>
        <v>0</v>
      </c>
      <c r="J50" s="80" t="n">
        <f aca="false">I50</f>
        <v>0</v>
      </c>
      <c r="K50" s="80" t="n">
        <f aca="false">J50</f>
        <v>0</v>
      </c>
      <c r="L50" s="80" t="n">
        <f aca="false">K50</f>
        <v>0</v>
      </c>
      <c r="M50" s="80" t="n">
        <f aca="false">L50</f>
        <v>0</v>
      </c>
      <c r="N50" s="80" t="n">
        <f aca="false">M50</f>
        <v>0</v>
      </c>
      <c r="O50" s="80" t="n">
        <f aca="false">N50</f>
        <v>0</v>
      </c>
      <c r="P50" s="81" t="n">
        <f aca="false">SUM(D50:O50)</f>
        <v>0</v>
      </c>
    </row>
    <row r="51" customFormat="false" ht="13.5" hidden="false" customHeight="false" outlineLevel="0" collapsed="false">
      <c r="A51" s="82" t="s">
        <v>206</v>
      </c>
      <c r="B51" s="84" t="s">
        <v>207</v>
      </c>
      <c r="C51" s="84"/>
      <c r="D51" s="80" t="n">
        <f aca="false">[1]Assumption!F103</f>
        <v>0</v>
      </c>
      <c r="E51" s="80" t="n">
        <f aca="false">D51</f>
        <v>0</v>
      </c>
      <c r="F51" s="80" t="n">
        <f aca="false">D51</f>
        <v>0</v>
      </c>
      <c r="G51" s="80" t="n">
        <f aca="false">F51</f>
        <v>0</v>
      </c>
      <c r="H51" s="80" t="n">
        <f aca="false">G51</f>
        <v>0</v>
      </c>
      <c r="I51" s="80" t="n">
        <f aca="false">H51</f>
        <v>0</v>
      </c>
      <c r="J51" s="80" t="n">
        <f aca="false">I51</f>
        <v>0</v>
      </c>
      <c r="K51" s="80" t="n">
        <f aca="false">J51</f>
        <v>0</v>
      </c>
      <c r="L51" s="80" t="n">
        <f aca="false">K51</f>
        <v>0</v>
      </c>
      <c r="M51" s="80" t="n">
        <f aca="false">L51</f>
        <v>0</v>
      </c>
      <c r="N51" s="80" t="n">
        <f aca="false">M51</f>
        <v>0</v>
      </c>
      <c r="O51" s="80" t="n">
        <f aca="false">N51</f>
        <v>0</v>
      </c>
      <c r="P51" s="81" t="n">
        <f aca="false">SUM(D51:O51)</f>
        <v>0</v>
      </c>
    </row>
    <row r="52" customFormat="false" ht="13.5" hidden="false" customHeight="false" outlineLevel="0" collapsed="false">
      <c r="A52" s="82" t="s">
        <v>208</v>
      </c>
      <c r="B52" s="84" t="s">
        <v>209</v>
      </c>
      <c r="C52" s="84"/>
      <c r="D52" s="80" t="n">
        <f aca="false">[1]Assumption!F104</f>
        <v>416.666666666667</v>
      </c>
      <c r="E52" s="80" t="n">
        <f aca="false">D52</f>
        <v>416.666666666667</v>
      </c>
      <c r="F52" s="80" t="n">
        <f aca="false">D52</f>
        <v>416.666666666667</v>
      </c>
      <c r="G52" s="80" t="n">
        <f aca="false">F52</f>
        <v>416.666666666667</v>
      </c>
      <c r="H52" s="80" t="n">
        <f aca="false">G52</f>
        <v>416.666666666667</v>
      </c>
      <c r="I52" s="80" t="n">
        <f aca="false">H52</f>
        <v>416.666666666667</v>
      </c>
      <c r="J52" s="80" t="n">
        <f aca="false">I52</f>
        <v>416.666666666667</v>
      </c>
      <c r="K52" s="80" t="n">
        <f aca="false">J52</f>
        <v>416.666666666667</v>
      </c>
      <c r="L52" s="80" t="n">
        <f aca="false">K52</f>
        <v>416.666666666667</v>
      </c>
      <c r="M52" s="80" t="n">
        <f aca="false">L52</f>
        <v>416.666666666667</v>
      </c>
      <c r="N52" s="80" t="n">
        <f aca="false">M52</f>
        <v>416.666666666667</v>
      </c>
      <c r="O52" s="80" t="n">
        <f aca="false">N52</f>
        <v>416.666666666667</v>
      </c>
      <c r="P52" s="81" t="n">
        <f aca="false">SUM(D52:O52)</f>
        <v>5000</v>
      </c>
    </row>
    <row r="53" customFormat="false" ht="13.5" hidden="false" customHeight="false" outlineLevel="0" collapsed="false">
      <c r="A53" s="82"/>
      <c r="B53" s="89" t="s">
        <v>210</v>
      </c>
      <c r="C53" s="84"/>
      <c r="D53" s="85" t="n">
        <f aca="false">SUM(D51:D52)</f>
        <v>416.666666666667</v>
      </c>
      <c r="E53" s="85" t="n">
        <f aca="false">SUM(E51:E52)</f>
        <v>416.666666666667</v>
      </c>
      <c r="F53" s="85" t="n">
        <f aca="false">SUM(F51:F52)</f>
        <v>416.666666666667</v>
      </c>
      <c r="G53" s="85" t="n">
        <f aca="false">SUM(G51:G52)</f>
        <v>416.666666666667</v>
      </c>
      <c r="H53" s="85" t="n">
        <f aca="false">SUM(H51:H52)</f>
        <v>416.666666666667</v>
      </c>
      <c r="I53" s="85" t="n">
        <f aca="false">SUM(I51:I52)</f>
        <v>416.666666666667</v>
      </c>
      <c r="J53" s="85" t="n">
        <f aca="false">SUM(J51:J52)</f>
        <v>416.666666666667</v>
      </c>
      <c r="K53" s="85" t="n">
        <f aca="false">SUM(K51:K52)</f>
        <v>416.666666666667</v>
      </c>
      <c r="L53" s="85" t="n">
        <f aca="false">SUM(L51:L52)</f>
        <v>416.666666666667</v>
      </c>
      <c r="M53" s="85" t="n">
        <f aca="false">SUM(M51:M52)</f>
        <v>416.666666666667</v>
      </c>
      <c r="N53" s="85" t="n">
        <f aca="false">SUM(N51:N52)</f>
        <v>416.666666666667</v>
      </c>
      <c r="O53" s="85" t="n">
        <f aca="false">SUM(O51:O52)</f>
        <v>416.666666666667</v>
      </c>
      <c r="P53" s="86" t="n">
        <f aca="false">SUM(D53:O53)</f>
        <v>5000</v>
      </c>
    </row>
    <row r="54" customFormat="false" ht="13.5" hidden="false" customHeight="false" outlineLevel="0" collapsed="false">
      <c r="A54" s="82" t="s">
        <v>211</v>
      </c>
      <c r="B54" s="84" t="s">
        <v>212</v>
      </c>
      <c r="C54" s="79"/>
      <c r="D54" s="80" t="n">
        <v>7000</v>
      </c>
      <c r="E54" s="80" t="n">
        <v>7000</v>
      </c>
      <c r="F54" s="80" t="n">
        <v>7000</v>
      </c>
      <c r="G54" s="80" t="n">
        <v>3500</v>
      </c>
      <c r="H54" s="80" t="n">
        <f aca="false">H78</f>
        <v>0</v>
      </c>
      <c r="I54" s="80"/>
      <c r="J54" s="80" t="n">
        <f aca="false">J78</f>
        <v>0</v>
      </c>
      <c r="K54" s="80" t="n">
        <f aca="false">K78</f>
        <v>0</v>
      </c>
      <c r="L54" s="80"/>
      <c r="M54" s="80" t="n">
        <f aca="false">M78</f>
        <v>0</v>
      </c>
      <c r="N54" s="80"/>
      <c r="O54" s="80" t="n">
        <f aca="false">O78</f>
        <v>0</v>
      </c>
      <c r="P54" s="81" t="n">
        <f aca="false">SUM(D54:O54)</f>
        <v>24500</v>
      </c>
    </row>
    <row r="55" customFormat="false" ht="13.5" hidden="false" customHeight="false" outlineLevel="0" collapsed="false">
      <c r="A55" s="82" t="s">
        <v>213</v>
      </c>
      <c r="B55" s="84" t="s">
        <v>51</v>
      </c>
      <c r="C55" s="79"/>
      <c r="D55" s="80" t="n">
        <v>0</v>
      </c>
      <c r="E55" s="80" t="n">
        <f aca="false">D55</f>
        <v>0</v>
      </c>
      <c r="F55" s="80" t="n">
        <f aca="false">D55</f>
        <v>0</v>
      </c>
      <c r="G55" s="80" t="n">
        <f aca="false">F55</f>
        <v>0</v>
      </c>
      <c r="H55" s="80" t="n">
        <f aca="false">G55</f>
        <v>0</v>
      </c>
      <c r="I55" s="80" t="n">
        <f aca="false">H55</f>
        <v>0</v>
      </c>
      <c r="J55" s="80" t="n">
        <f aca="false">I55</f>
        <v>0</v>
      </c>
      <c r="K55" s="80" t="n">
        <f aca="false">J55</f>
        <v>0</v>
      </c>
      <c r="L55" s="80" t="n">
        <f aca="false">K55</f>
        <v>0</v>
      </c>
      <c r="M55" s="80" t="n">
        <f aca="false">L55</f>
        <v>0</v>
      </c>
      <c r="N55" s="80" t="n">
        <f aca="false">M55</f>
        <v>0</v>
      </c>
      <c r="O55" s="80" t="n">
        <f aca="false">N55</f>
        <v>0</v>
      </c>
      <c r="P55" s="81" t="n">
        <f aca="false">SUM(D55:O55)</f>
        <v>0</v>
      </c>
    </row>
    <row r="56" customFormat="false" ht="13.5" hidden="false" customHeight="false" outlineLevel="0" collapsed="false">
      <c r="A56" s="77" t="s">
        <v>214</v>
      </c>
      <c r="B56" s="78" t="s">
        <v>53</v>
      </c>
      <c r="C56" s="79"/>
      <c r="D56" s="80" t="n">
        <f aca="false">[1]Assumption!F120</f>
        <v>8626.20130451162</v>
      </c>
      <c r="E56" s="80" t="n">
        <f aca="false">D56</f>
        <v>8626.20130451162</v>
      </c>
      <c r="F56" s="80" t="n">
        <f aca="false">D56</f>
        <v>8626.20130451162</v>
      </c>
      <c r="G56" s="80" t="n">
        <f aca="false">F56</f>
        <v>8626.20130451162</v>
      </c>
      <c r="H56" s="80" t="n">
        <f aca="false">G56</f>
        <v>8626.20130451162</v>
      </c>
      <c r="I56" s="80" t="n">
        <f aca="false">H56</f>
        <v>8626.20130451162</v>
      </c>
      <c r="J56" s="80" t="n">
        <f aca="false">I56</f>
        <v>8626.20130451162</v>
      </c>
      <c r="K56" s="80" t="n">
        <f aca="false">J56</f>
        <v>8626.20130451162</v>
      </c>
      <c r="L56" s="80" t="n">
        <f aca="false">K56</f>
        <v>8626.20130451162</v>
      </c>
      <c r="M56" s="80" t="n">
        <f aca="false">L56</f>
        <v>8626.20130451162</v>
      </c>
      <c r="N56" s="80" t="n">
        <f aca="false">M56</f>
        <v>8626.20130451162</v>
      </c>
      <c r="O56" s="80" t="n">
        <f aca="false">N56</f>
        <v>8626.20130451162</v>
      </c>
      <c r="P56" s="81" t="n">
        <f aca="false">SUM(D56:O56)</f>
        <v>103514.415654139</v>
      </c>
    </row>
    <row r="57" customFormat="false" ht="13.5" hidden="false" customHeight="false" outlineLevel="0" collapsed="false">
      <c r="A57" s="77" t="s">
        <v>215</v>
      </c>
      <c r="B57" s="78" t="s">
        <v>55</v>
      </c>
      <c r="C57" s="79"/>
      <c r="D57" s="80" t="n">
        <f aca="false">[1]Assumption!F119</f>
        <v>7083.33333333333</v>
      </c>
      <c r="E57" s="80" t="n">
        <f aca="false">D57</f>
        <v>7083.33333333333</v>
      </c>
      <c r="F57" s="80" t="n">
        <f aca="false">D57</f>
        <v>7083.33333333333</v>
      </c>
      <c r="G57" s="80" t="n">
        <f aca="false">F57</f>
        <v>7083.33333333333</v>
      </c>
      <c r="H57" s="80" t="n">
        <f aca="false">G57</f>
        <v>7083.33333333333</v>
      </c>
      <c r="I57" s="80" t="n">
        <f aca="false">H57</f>
        <v>7083.33333333333</v>
      </c>
      <c r="J57" s="80" t="n">
        <f aca="false">I57</f>
        <v>7083.33333333333</v>
      </c>
      <c r="K57" s="80" t="n">
        <f aca="false">J57</f>
        <v>7083.33333333333</v>
      </c>
      <c r="L57" s="80" t="n">
        <f aca="false">K57</f>
        <v>7083.33333333333</v>
      </c>
      <c r="M57" s="80" t="n">
        <f aca="false">L57</f>
        <v>7083.33333333333</v>
      </c>
      <c r="N57" s="80" t="n">
        <f aca="false">M57</f>
        <v>7083.33333333333</v>
      </c>
      <c r="O57" s="80" t="n">
        <f aca="false">N57</f>
        <v>7083.33333333333</v>
      </c>
      <c r="P57" s="81" t="n">
        <f aca="false">SUM(D57:O57)</f>
        <v>85000</v>
      </c>
    </row>
    <row r="58" customFormat="false" ht="13.5" hidden="false" customHeight="false" outlineLevel="0" collapsed="false">
      <c r="A58" s="77" t="s">
        <v>173</v>
      </c>
      <c r="B58" s="78" t="s">
        <v>216</v>
      </c>
      <c r="C58" s="79"/>
      <c r="D58" s="80" t="n">
        <f aca="false">[1]Assumption!F33</f>
        <v>7250</v>
      </c>
      <c r="E58" s="80" t="n">
        <f aca="false">D58</f>
        <v>7250</v>
      </c>
      <c r="F58" s="80" t="n">
        <f aca="false">D58</f>
        <v>7250</v>
      </c>
      <c r="G58" s="80" t="n">
        <f aca="false">F58</f>
        <v>7250</v>
      </c>
      <c r="H58" s="80" t="n">
        <f aca="false">G58</f>
        <v>7250</v>
      </c>
      <c r="I58" s="80" t="n">
        <f aca="false">H58</f>
        <v>7250</v>
      </c>
      <c r="J58" s="80" t="n">
        <f aca="false">I58</f>
        <v>7250</v>
      </c>
      <c r="K58" s="80" t="n">
        <f aca="false">J58</f>
        <v>7250</v>
      </c>
      <c r="L58" s="80" t="n">
        <f aca="false">K58</f>
        <v>7250</v>
      </c>
      <c r="M58" s="80" t="n">
        <f aca="false">L58</f>
        <v>7250</v>
      </c>
      <c r="N58" s="80" t="n">
        <f aca="false">M58</f>
        <v>7250</v>
      </c>
      <c r="O58" s="80" t="n">
        <f aca="false">N58</f>
        <v>7250</v>
      </c>
      <c r="P58" s="81" t="n">
        <f aca="false">SUM(D58:O58)</f>
        <v>87000</v>
      </c>
    </row>
    <row r="59" customFormat="false" ht="13.5" hidden="false" customHeight="false" outlineLevel="0" collapsed="false">
      <c r="A59" s="82" t="s">
        <v>173</v>
      </c>
      <c r="B59" s="84" t="s">
        <v>217</v>
      </c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1" t="n">
        <f aca="false">SUM(D59:O59)</f>
        <v>0</v>
      </c>
    </row>
    <row r="60" customFormat="false" ht="13.5" hidden="false" customHeight="false" outlineLevel="0" collapsed="false">
      <c r="A60" s="82"/>
      <c r="B60" s="89" t="s">
        <v>218</v>
      </c>
      <c r="C60" s="79"/>
      <c r="D60" s="85" t="n">
        <f aca="false">D14+D17+D25+D32+D36+D44+D49+D50+D53+SUM(D54:D59)</f>
        <v>247717.159637845</v>
      </c>
      <c r="E60" s="85" t="n">
        <f aca="false">E14+E17+E25+E32+E36+E44+E49+E50+E53+SUM(E54:E59)</f>
        <v>262423.865540623</v>
      </c>
      <c r="F60" s="85" t="n">
        <f aca="false">F14+F17+F25+F32+F36+F44+F49+F50+F53+SUM(F54:F59)</f>
        <v>295828.865540623</v>
      </c>
      <c r="G60" s="85" t="n">
        <f aca="false">G14+G17+G25+G32+G36+G44+G49+G50+G53+SUM(G54:G59)</f>
        <v>258923.865540623</v>
      </c>
      <c r="H60" s="85" t="n">
        <f aca="false">H14+H17+H25+H32+H36+H44+H49+H50+H53+SUM(H54:H59)</f>
        <v>255423.865540623</v>
      </c>
      <c r="I60" s="85" t="n">
        <f aca="false">I14+I17+I25+I32+I36+I44+I49+I50+I53+SUM(I54:I59)</f>
        <v>255423.865540623</v>
      </c>
      <c r="J60" s="85" t="n">
        <f aca="false">J14+J17+J25+J32+J36+J44+J49+J50+J53+SUM(J54:J59)</f>
        <v>255423.865540623</v>
      </c>
      <c r="K60" s="85" t="n">
        <f aca="false">K14+K17+K25+K32+K36+K44+K49+K50+K53+SUM(K54:K59)</f>
        <v>255423.865540623</v>
      </c>
      <c r="L60" s="85" t="n">
        <f aca="false">L14+L17+L25+L32+L36+L44+L49+L50+L53+SUM(L54:L59)</f>
        <v>255423.865540623</v>
      </c>
      <c r="M60" s="85" t="n">
        <f aca="false">M14+M17+M25+M32+M36+M44+M49+M50+M53+SUM(M54:M59)</f>
        <v>255423.865540623</v>
      </c>
      <c r="N60" s="85" t="n">
        <f aca="false">N14+N17+N25+N32+N36+N44+N49+N50+N53+SUM(N54:N59)</f>
        <v>255423.865540623</v>
      </c>
      <c r="O60" s="85" t="n">
        <f aca="false">O14+O17+O25+O32+O36+O44+O49+O50+O53+SUM(O54:O59)</f>
        <v>255423.865540623</v>
      </c>
      <c r="P60" s="86" t="n">
        <f aca="false">SUM(D60:O60)</f>
        <v>3108284.6805847</v>
      </c>
    </row>
    <row r="61" customFormat="false" ht="13.5" hidden="false" customHeight="false" outlineLevel="0" collapsed="false">
      <c r="A61" s="82" t="s">
        <v>219</v>
      </c>
      <c r="B61" s="84" t="s">
        <v>220</v>
      </c>
      <c r="C61" s="79"/>
      <c r="D61" s="80"/>
      <c r="E61" s="80"/>
      <c r="F61" s="80"/>
      <c r="G61" s="80"/>
      <c r="H61" s="80"/>
      <c r="I61" s="80" t="n">
        <f aca="false">[1]Assumption!F115</f>
        <v>0</v>
      </c>
      <c r="J61" s="80" t="n">
        <f aca="false">I61</f>
        <v>0</v>
      </c>
      <c r="K61" s="80" t="n">
        <f aca="false">J61</f>
        <v>0</v>
      </c>
      <c r="L61" s="80" t="n">
        <f aca="false">K61</f>
        <v>0</v>
      </c>
      <c r="M61" s="80" t="n">
        <f aca="false">L61</f>
        <v>0</v>
      </c>
      <c r="N61" s="80" t="n">
        <f aca="false">M61</f>
        <v>0</v>
      </c>
      <c r="O61" s="80" t="n">
        <f aca="false">N61</f>
        <v>0</v>
      </c>
      <c r="P61" s="81" t="n">
        <f aca="false">SUM(D61:O61)</f>
        <v>0</v>
      </c>
    </row>
    <row r="62" customFormat="false" ht="13.5" hidden="false" customHeight="false" outlineLevel="0" collapsed="false">
      <c r="A62" s="82" t="s">
        <v>221</v>
      </c>
      <c r="B62" s="84" t="s">
        <v>222</v>
      </c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1" t="n">
        <f aca="false">SUM(D62:O62)</f>
        <v>0</v>
      </c>
    </row>
    <row r="63" customFormat="false" ht="13.5" hidden="false" customHeight="false" outlineLevel="0" collapsed="false">
      <c r="A63" s="92"/>
      <c r="B63" s="89" t="s">
        <v>223</v>
      </c>
      <c r="C63" s="79"/>
      <c r="D63" s="85" t="n">
        <f aca="false">SUM(D61:D62)</f>
        <v>0</v>
      </c>
      <c r="E63" s="85" t="n">
        <f aca="false">SUM(E61:E62)</f>
        <v>0</v>
      </c>
      <c r="F63" s="85" t="n">
        <f aca="false">SUM(F61:F62)</f>
        <v>0</v>
      </c>
      <c r="G63" s="85" t="n">
        <f aca="false">SUM(G61:G62)</f>
        <v>0</v>
      </c>
      <c r="H63" s="85" t="n">
        <f aca="false">SUM(H61:H62)</f>
        <v>0</v>
      </c>
      <c r="I63" s="85" t="n">
        <f aca="false">SUM(I61:I62)</f>
        <v>0</v>
      </c>
      <c r="J63" s="85" t="n">
        <f aca="false">SUM(J61:J62)</f>
        <v>0</v>
      </c>
      <c r="K63" s="85" t="n">
        <f aca="false">SUM(K61:K62)</f>
        <v>0</v>
      </c>
      <c r="L63" s="85" t="n">
        <f aca="false">SUM(L61:L62)</f>
        <v>0</v>
      </c>
      <c r="M63" s="85" t="n">
        <f aca="false">SUM(M61:M62)</f>
        <v>0</v>
      </c>
      <c r="N63" s="85" t="n">
        <f aca="false">SUM(N61:N62)</f>
        <v>0</v>
      </c>
      <c r="O63" s="85" t="n">
        <f aca="false">SUM(O61:O62)</f>
        <v>0</v>
      </c>
      <c r="P63" s="86" t="n">
        <f aca="false">SUM(D63:O63)</f>
        <v>0</v>
      </c>
    </row>
    <row r="64" customFormat="false" ht="13.5" hidden="false" customHeight="false" outlineLevel="0" collapsed="false">
      <c r="A64" s="93" t="s">
        <v>224</v>
      </c>
      <c r="B64" s="94" t="s">
        <v>225</v>
      </c>
      <c r="C64" s="95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1" t="n">
        <f aca="false">SUM(D64:O64)</f>
        <v>0</v>
      </c>
    </row>
    <row r="65" customFormat="false" ht="13.5" hidden="false" customHeight="false" outlineLevel="0" collapsed="false">
      <c r="A65" s="96"/>
      <c r="B65" s="97" t="s">
        <v>226</v>
      </c>
      <c r="C65" s="98"/>
      <c r="D65" s="99" t="n">
        <f aca="false">D63+D60+D64</f>
        <v>247717.159637845</v>
      </c>
      <c r="E65" s="99" t="n">
        <f aca="false">E63+E60+E64</f>
        <v>262423.865540623</v>
      </c>
      <c r="F65" s="99" t="n">
        <f aca="false">F63+F60+F64</f>
        <v>295828.865540623</v>
      </c>
      <c r="G65" s="99" t="n">
        <f aca="false">G63+G60+G64</f>
        <v>258923.865540623</v>
      </c>
      <c r="H65" s="99" t="n">
        <f aca="false">H63+H60+H64</f>
        <v>255423.865540623</v>
      </c>
      <c r="I65" s="99" t="n">
        <f aca="false">I63+I60+I64</f>
        <v>255423.865540623</v>
      </c>
      <c r="J65" s="99" t="n">
        <f aca="false">J63+J60+J64</f>
        <v>255423.865540623</v>
      </c>
      <c r="K65" s="99" t="n">
        <f aca="false">K63+K60+K64</f>
        <v>255423.865540623</v>
      </c>
      <c r="L65" s="99" t="n">
        <f aca="false">L63+L60+L64</f>
        <v>255423.865540623</v>
      </c>
      <c r="M65" s="99" t="n">
        <f aca="false">M63+M60+M64</f>
        <v>255423.865540623</v>
      </c>
      <c r="N65" s="99" t="n">
        <f aca="false">N63+N60+N64</f>
        <v>255423.865540623</v>
      </c>
      <c r="O65" s="99" t="n">
        <f aca="false">O63+O60+O64</f>
        <v>255423.865540623</v>
      </c>
      <c r="P65" s="100" t="n">
        <f aca="false">P63+P60+P64</f>
        <v>3108284.6805847</v>
      </c>
    </row>
    <row r="67" customFormat="false" ht="12.75" hidden="false" customHeight="false" outlineLevel="0" collapsed="false">
      <c r="A67" s="66" t="str">
        <f aca="true">CELL("FILENAME")</f>
        <v>'file:///mnt/12tb/@roms/datasets/enron/EDRM Enron Email Data Set v2 XML/filtered-attachments/xls/Quick_Review_of_Commodity_Logic.xls'#$Direct Expense</v>
      </c>
    </row>
    <row r="68" customFormat="false" ht="12.75" hidden="false" customHeight="false" outlineLevel="0" collapsed="false">
      <c r="D68" s="67"/>
    </row>
    <row r="72" customFormat="false" ht="12.75" hidden="false" customHeight="false" outlineLevel="0" collapsed="false">
      <c r="D72" s="101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 t="s">
        <v>145</v>
      </c>
    </row>
    <row r="73" customFormat="false" ht="12.75" hidden="false" customHeight="false" outlineLevel="0" collapsed="false">
      <c r="D73" s="102" t="n">
        <v>36892</v>
      </c>
      <c r="E73" s="75" t="n">
        <v>36923</v>
      </c>
      <c r="F73" s="75" t="n">
        <v>36951</v>
      </c>
      <c r="G73" s="75" t="n">
        <v>36982</v>
      </c>
      <c r="H73" s="75" t="n">
        <v>37012</v>
      </c>
      <c r="I73" s="75" t="n">
        <v>37043</v>
      </c>
      <c r="J73" s="75" t="n">
        <v>37073</v>
      </c>
      <c r="K73" s="75" t="n">
        <v>37104</v>
      </c>
      <c r="L73" s="75" t="n">
        <v>37135</v>
      </c>
      <c r="M73" s="75" t="n">
        <v>37165</v>
      </c>
      <c r="N73" s="75" t="n">
        <v>37196</v>
      </c>
      <c r="O73" s="75" t="n">
        <v>37226</v>
      </c>
      <c r="P73" s="76" t="s">
        <v>148</v>
      </c>
    </row>
    <row r="74" customFormat="false" ht="12.75" hidden="false" customHeight="false" outlineLevel="0" collapsed="false">
      <c r="A74" s="103" t="s">
        <v>227</v>
      </c>
    </row>
    <row r="75" customFormat="false" ht="12.75" hidden="false" customHeight="false" outlineLevel="0" collapsed="false">
      <c r="A75" s="18" t="s">
        <v>228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 t="n">
        <f aca="false">SUM(D75:O75)</f>
        <v>0</v>
      </c>
    </row>
    <row r="76" customFormat="false" ht="12.75" hidden="false" customHeight="false" outlineLevel="0" collapsed="false">
      <c r="A76" s="18" t="s">
        <v>229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 t="n">
        <f aca="false">SUM(D76:O76)</f>
        <v>0</v>
      </c>
    </row>
    <row r="77" customFormat="false" ht="12.75" hidden="false" customHeight="false" outlineLevel="0" collapsed="false">
      <c r="A77" s="18" t="s">
        <v>230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 t="n">
        <f aca="false">SUM(D77:O77)</f>
        <v>0</v>
      </c>
    </row>
    <row r="78" customFormat="false" ht="12.75" hidden="false" customHeight="false" outlineLevel="0" collapsed="false">
      <c r="A78" s="18" t="s">
        <v>231</v>
      </c>
      <c r="D78" s="104" t="n">
        <f aca="false">SUM(D75:D77)</f>
        <v>0</v>
      </c>
      <c r="E78" s="104" t="n">
        <f aca="false">SUM(E75:E77)</f>
        <v>0</v>
      </c>
      <c r="F78" s="104" t="n">
        <f aca="false">SUM(F75:F77)</f>
        <v>0</v>
      </c>
      <c r="G78" s="104" t="n">
        <f aca="false">SUM(G75:G77)</f>
        <v>0</v>
      </c>
      <c r="H78" s="104" t="n">
        <f aca="false">SUM(H75:H77)</f>
        <v>0</v>
      </c>
      <c r="I78" s="104" t="n">
        <f aca="false">SUM(I75:I77)</f>
        <v>0</v>
      </c>
      <c r="J78" s="104" t="n">
        <f aca="false">SUM(J75:J77)</f>
        <v>0</v>
      </c>
      <c r="K78" s="104" t="n">
        <f aca="false">SUM(K75:K77)</f>
        <v>0</v>
      </c>
      <c r="L78" s="104" t="n">
        <f aca="false">SUM(L75:L77)</f>
        <v>0</v>
      </c>
      <c r="M78" s="104" t="n">
        <f aca="false">SUM(M75:M77)</f>
        <v>0</v>
      </c>
      <c r="N78" s="104" t="n">
        <f aca="false">SUM(N75:N77)</f>
        <v>0</v>
      </c>
      <c r="O78" s="104" t="n">
        <f aca="false">SUM(O75:O77)</f>
        <v>0</v>
      </c>
      <c r="P78" s="104" t="n">
        <f aca="false">SUM(D78:O78)</f>
        <v>0</v>
      </c>
    </row>
  </sheetData>
  <printOptions headings="false" gridLines="false" gridLinesSet="true" horizontalCentered="true" verticalCentered="false"/>
  <pageMargins left="0.1" right="0.1" top="0.4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 Narrow,Regular"&amp;8&amp;D
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2000-10-30T20:57:34Z</dcterms:created>
  <dc:creator>aspoede</dc:creator>
  <dc:description/>
  <dc:language>en-US</dc:language>
  <cp:lastModifiedBy>aspoede</cp:lastModifiedBy>
  <cp:revision>0</cp:revision>
  <dc:subject/>
  <dc:title/>
</cp:coreProperties>
</file>