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ZA0" vbProcedure="false">"Crystal Ball Data : Ver. 5.1"</definedName>
    <definedName function="false" hidden="false" localSheetId="0" name="ZA0A" vbProcedure="false">0+0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1+110</definedName>
    <definedName function="false" hidden="false" localSheetId="0" name="ZA0T" vbProcedure="false">112131456+0</definedName>
    <definedName function="false" hidden="false" localSheetId="0" name="ZF110" vbProcedure="false">Sheet1!$Y$78+"Y76"+""+17185+801+475+217+312+502+771+4+3+"-"+"+"+2.6+50+2+4+95+0.0814706192872146+5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<sst xmlns="http://schemas.openxmlformats.org/spreadsheetml/2006/main" count="40" uniqueCount="31">
  <si>
    <t xml:space="preserve">Quanto Swap Simulation</t>
  </si>
  <si>
    <t xml:space="preserve">Valuation</t>
  </si>
  <si>
    <t xml:space="preserve">Premium</t>
  </si>
  <si>
    <t xml:space="preserve">Gas Price</t>
  </si>
  <si>
    <t xml:space="preserve">HDD</t>
  </si>
  <si>
    <t xml:space="preserve">Gas Vol</t>
  </si>
  <si>
    <t xml:space="preserve">HDD STD</t>
  </si>
  <si>
    <t xml:space="preserve">Omm. Vol</t>
  </si>
  <si>
    <r>
      <rPr>
        <sz val="8"/>
        <rFont val="Arial"/>
        <family val="0"/>
      </rPr>
      <t xml:space="preserve">Correl </t>
    </r>
    <r>
      <rPr>
        <sz val="8"/>
        <rFont val="Symbol"/>
        <family val="1"/>
        <charset val="2"/>
      </rPr>
      <t xml:space="preserve">r</t>
    </r>
  </si>
  <si>
    <t xml:space="preserve">Blend Vol</t>
  </si>
  <si>
    <t xml:space="preserve">TS</t>
  </si>
  <si>
    <r>
      <rPr>
        <sz val="8"/>
        <rFont val="Arial"/>
        <family val="0"/>
      </rPr>
      <t xml:space="preserve">sqrt(1-</t>
    </r>
    <r>
      <rPr>
        <sz val="8"/>
        <rFont val="Symbol"/>
        <family val="1"/>
        <charset val="2"/>
      </rPr>
      <t xml:space="preserve">r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0"/>
      </rPr>
      <t xml:space="preserve">)</t>
    </r>
  </si>
  <si>
    <t xml:space="preserve">Hedge</t>
  </si>
  <si>
    <t xml:space="preserve">Natural Gas</t>
  </si>
  <si>
    <t xml:space="preserve">Blended</t>
  </si>
  <si>
    <t xml:space="preserve">Mark to Market</t>
  </si>
  <si>
    <t xml:space="preserve">Quanto Delta Positions</t>
  </si>
  <si>
    <t xml:space="preserve">RNDS</t>
  </si>
  <si>
    <t xml:space="preserve">Date</t>
  </si>
  <si>
    <t xml:space="preserve">tline</t>
  </si>
  <si>
    <t xml:space="preserve">Price</t>
  </si>
  <si>
    <r>
      <rPr>
        <sz val="8"/>
        <rFont val="Arial"/>
        <family val="0"/>
      </rPr>
      <t xml:space="preserve">Ln(P</t>
    </r>
    <r>
      <rPr>
        <vertAlign val="subscript"/>
        <sz val="8"/>
        <rFont val="Arial"/>
        <family val="2"/>
      </rPr>
      <t xml:space="preserve">t</t>
    </r>
    <r>
      <rPr>
        <sz val="8"/>
        <rFont val="Arial"/>
        <family val="0"/>
      </rPr>
      <t xml:space="preserve">/P</t>
    </r>
    <r>
      <rPr>
        <vertAlign val="subscript"/>
        <sz val="8"/>
        <rFont val="Arial"/>
        <family val="2"/>
      </rPr>
      <t xml:space="preserve">t-1</t>
    </r>
    <r>
      <rPr>
        <sz val="8"/>
        <rFont val="Arial"/>
        <family val="0"/>
      </rPr>
      <t xml:space="preserve">)</t>
    </r>
  </si>
  <si>
    <t xml:space="preserve">Value</t>
  </si>
  <si>
    <t xml:space="preserve">Change</t>
  </si>
  <si>
    <t xml:space="preserve">Correl</t>
  </si>
  <si>
    <t xml:space="preserve">STD</t>
  </si>
  <si>
    <r>
      <rPr>
        <sz val="8"/>
        <rFont val="Symbol"/>
        <family val="1"/>
        <charset val="2"/>
      </rPr>
      <t xml:space="preserve">D</t>
    </r>
    <r>
      <rPr>
        <sz val="8"/>
        <rFont val="Arial"/>
        <family val="2"/>
      </rPr>
      <t xml:space="preserve">p</t>
    </r>
  </si>
  <si>
    <r>
      <rPr>
        <sz val="8"/>
        <rFont val="Symbol"/>
        <family val="1"/>
        <charset val="2"/>
      </rPr>
      <t xml:space="preserve">D</t>
    </r>
    <r>
      <rPr>
        <vertAlign val="subscript"/>
        <sz val="8"/>
        <rFont val="Arial"/>
        <family val="2"/>
      </rPr>
      <t xml:space="preserve">HDD</t>
    </r>
  </si>
  <si>
    <t xml:space="preserve">Difference</t>
  </si>
  <si>
    <t xml:space="preserve">Beg. Month</t>
  </si>
  <si>
    <t xml:space="preserve">Corr. Period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</si>
</sst>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#,##0.000"/>
    <numFmt numFmtId="167" formatCode="#,##0.00"/>
    <numFmt numFmtId="168" formatCode="0.0%"/>
    <numFmt numFmtId="169" formatCode="0.00"/>
    <numFmt numFmtId="170" formatCode="0%"/>
    <numFmt numFmtId="171" formatCode="0.00000"/>
  </numFmts>
  <fonts count="11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FF0000"/>
      <name val="Arial"/>
      <family val="2"/>
    </font>
    <font>
      <b val="true"/>
      <sz val="12"/>
      <name val="Arial"/>
      <family val="2"/>
    </font>
    <font>
      <sz val="8"/>
      <color rgb="FF0000FF"/>
      <name val="Arial"/>
      <family val="2"/>
    </font>
    <font>
      <sz val="8"/>
      <name val="Symbol"/>
      <family val="1"/>
      <charset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B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5"/>
    <col collapsed="false" customWidth="true" hidden="false" outlineLevel="0" max="6" min="5" style="0" width="10.65"/>
    <col collapsed="false" customWidth="true" hidden="false" outlineLevel="0" max="10" min="7" style="0" width="9.65"/>
    <col collapsed="false" customWidth="true" hidden="false" outlineLevel="0" max="11" min="11" style="0" width="2.82"/>
    <col collapsed="false" customWidth="true" hidden="false" outlineLevel="0" max="14" min="12" style="0" width="9.82"/>
    <col collapsed="false" customWidth="true" hidden="false" outlineLevel="0" max="15" min="15" style="0" width="10.65"/>
    <col collapsed="false" customWidth="true" hidden="false" outlineLevel="0" max="16" min="16" style="0" width="3.65"/>
    <col collapsed="false" customWidth="true" hidden="false" outlineLevel="0" max="17" min="17" style="0" width="9.65"/>
    <col collapsed="false" customWidth="true" hidden="false" outlineLevel="0" max="18" min="18" style="0" width="12.49"/>
    <col collapsed="false" customWidth="true" hidden="false" outlineLevel="0" max="19" min="19" style="0" width="3.33"/>
    <col collapsed="false" customWidth="true" hidden="false" outlineLevel="0" max="20" min="20" style="0" width="11.82"/>
    <col collapsed="false" customWidth="true" hidden="false" outlineLevel="0" max="21" min="21" style="0" width="12.82"/>
    <col collapsed="false" customWidth="true" hidden="false" outlineLevel="0" max="22" min="22" style="0" width="12.49"/>
    <col collapsed="false" customWidth="true" hidden="false" outlineLevel="0" max="23" min="23" style="0" width="9.99"/>
    <col collapsed="false" customWidth="true" hidden="false" outlineLevel="0" max="24" min="24" style="0" width="5.33"/>
    <col collapsed="false" customWidth="true" hidden="false" outlineLevel="0" max="25" min="25" style="0" width="9.99"/>
    <col collapsed="false" customWidth="true" hidden="false" outlineLevel="0" max="26" min="26" style="0" width="4.16"/>
    <col collapsed="false" customWidth="true" hidden="false" outlineLevel="0" max="32" min="27" style="0" width="9.65"/>
    <col collapsed="false" customWidth="true" hidden="false" outlineLevel="0" max="40" min="40" style="0" width="2.33"/>
    <col collapsed="false" customWidth="true" hidden="false" outlineLevel="0" max="41" min="41" style="0" width="9.16"/>
  </cols>
  <sheetData>
    <row r="2" customFormat="false" ht="23.25" hidden="false" customHeight="false" outlineLevel="0" collapsed="false">
      <c r="B2" s="1" t="s">
        <v>0</v>
      </c>
    </row>
    <row r="4" customFormat="false" ht="11.25" hidden="false" customHeight="false" outlineLevel="0" collapsed="false">
      <c r="C4" s="0" t="s">
        <v>1</v>
      </c>
      <c r="D4" s="2" t="n">
        <v>37073</v>
      </c>
    </row>
    <row r="5" customFormat="false" ht="11.25" hidden="false" customHeight="false" outlineLevel="0" collapsed="false">
      <c r="D5" s="2"/>
    </row>
    <row r="6" customFormat="false" ht="15.75" hidden="false" customHeight="false" outlineLevel="0" collapsed="false">
      <c r="D6" s="3" t="s">
        <v>2</v>
      </c>
      <c r="F6" s="4" t="n">
        <f aca="false">$G$11*(D8*(G8-$G$8)+D8*D10*G9*J10*SQRT($E$75-E59))</f>
        <v>6.69753292611334</v>
      </c>
    </row>
    <row r="7" customFormat="false" ht="11.25" hidden="false" customHeight="false" outlineLevel="0" collapsed="false">
      <c r="C7" s="2"/>
    </row>
    <row r="8" customFormat="false" ht="11.25" hidden="false" customHeight="false" outlineLevel="0" collapsed="false">
      <c r="C8" s="2" t="s">
        <v>3</v>
      </c>
      <c r="D8" s="5" t="n">
        <v>5</v>
      </c>
      <c r="F8" s="0" t="s">
        <v>4</v>
      </c>
      <c r="G8" s="5" t="n">
        <v>30</v>
      </c>
      <c r="H8" s="5"/>
    </row>
    <row r="9" customFormat="false" ht="11.25" hidden="false" customHeight="false" outlineLevel="0" collapsed="false">
      <c r="C9" s="2" t="s">
        <v>5</v>
      </c>
      <c r="D9" s="6" t="n">
        <v>0.5</v>
      </c>
      <c r="F9" s="0" t="s">
        <v>6</v>
      </c>
      <c r="G9" s="5" t="n">
        <v>10</v>
      </c>
      <c r="H9" s="5"/>
    </row>
    <row r="10" customFormat="false" ht="11.25" hidden="false" customHeight="false" outlineLevel="0" collapsed="false">
      <c r="C10" s="2" t="s">
        <v>7</v>
      </c>
      <c r="D10" s="6" t="n">
        <v>0.8</v>
      </c>
      <c r="H10" s="7"/>
      <c r="I10" s="0" t="s">
        <v>8</v>
      </c>
      <c r="J10" s="5" t="n">
        <v>0.8</v>
      </c>
      <c r="K10" s="5"/>
      <c r="Q10" s="5"/>
    </row>
    <row r="11" customFormat="false" ht="11.25" hidden="false" customHeight="false" outlineLevel="0" collapsed="false">
      <c r="C11" s="2" t="s">
        <v>9</v>
      </c>
      <c r="D11" s="8" t="n">
        <f aca="false">SQRT((D9^2*E44+D10^2*(E75-E44))/E75)</f>
        <v>0.671937497093294</v>
      </c>
      <c r="F11" s="2" t="s">
        <v>10</v>
      </c>
      <c r="G11" s="5" t="n">
        <v>1</v>
      </c>
      <c r="H11" s="7"/>
      <c r="I11" s="0" t="s">
        <v>11</v>
      </c>
      <c r="J11" s="7" t="n">
        <f aca="false">SQRT(1-J10^2)</f>
        <v>0.6</v>
      </c>
      <c r="K11" s="7"/>
      <c r="Q11" s="7"/>
    </row>
    <row r="12" customFormat="false" ht="11.25" hidden="false" customHeight="false" outlineLevel="0" collapsed="false">
      <c r="G12" s="7"/>
      <c r="H12" s="7"/>
      <c r="T12" s="9" t="s">
        <v>12</v>
      </c>
      <c r="U12" s="9"/>
      <c r="V12" s="9"/>
    </row>
    <row r="13" customFormat="false" ht="11.25" hidden="false" customHeight="false" outlineLevel="0" collapsed="false">
      <c r="G13" s="9" t="s">
        <v>13</v>
      </c>
      <c r="H13" s="9"/>
      <c r="I13" s="9" t="s">
        <v>4</v>
      </c>
      <c r="J13" s="9"/>
      <c r="M13" s="10" t="s">
        <v>14</v>
      </c>
      <c r="N13" s="10" t="s">
        <v>4</v>
      </c>
      <c r="O13" s="10" t="s">
        <v>14</v>
      </c>
      <c r="P13" s="10"/>
      <c r="Q13" s="9" t="s">
        <v>15</v>
      </c>
      <c r="R13" s="9"/>
      <c r="T13" s="9" t="s">
        <v>16</v>
      </c>
      <c r="U13" s="9"/>
      <c r="AB13" s="11" t="s">
        <v>17</v>
      </c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P13" s="11" t="s">
        <v>17</v>
      </c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customFormat="false" ht="11.25" hidden="false" customHeight="false" outlineLevel="0" collapsed="false">
      <c r="D14" s="10" t="s">
        <v>18</v>
      </c>
      <c r="E14" s="10" t="s">
        <v>19</v>
      </c>
      <c r="G14" s="10" t="s">
        <v>20</v>
      </c>
      <c r="H14" s="10" t="s">
        <v>21</v>
      </c>
      <c r="I14" s="10" t="s">
        <v>22</v>
      </c>
      <c r="J14" s="10" t="s">
        <v>23</v>
      </c>
      <c r="K14" s="12"/>
      <c r="L14" s="10" t="s">
        <v>24</v>
      </c>
      <c r="M14" s="10" t="s">
        <v>5</v>
      </c>
      <c r="N14" s="10" t="s">
        <v>25</v>
      </c>
      <c r="O14" s="10" t="s">
        <v>24</v>
      </c>
      <c r="Q14" s="10" t="s">
        <v>22</v>
      </c>
      <c r="R14" s="10" t="s">
        <v>23</v>
      </c>
      <c r="T14" s="12" t="s">
        <v>26</v>
      </c>
      <c r="U14" s="12" t="s">
        <v>27</v>
      </c>
      <c r="V14" s="10" t="s">
        <v>23</v>
      </c>
      <c r="X14" s="10"/>
      <c r="Y14" s="10" t="s">
        <v>28</v>
      </c>
      <c r="Z14" s="12"/>
      <c r="AB14" s="13" t="n">
        <v>1</v>
      </c>
      <c r="AC14" s="13" t="n">
        <v>2</v>
      </c>
      <c r="AD14" s="13" t="n">
        <v>3</v>
      </c>
      <c r="AE14" s="13" t="n">
        <v>4</v>
      </c>
      <c r="AF14" s="13" t="n">
        <v>5</v>
      </c>
      <c r="AG14" s="13" t="n">
        <v>6</v>
      </c>
      <c r="AH14" s="13" t="n">
        <v>7</v>
      </c>
      <c r="AI14" s="13" t="n">
        <v>8</v>
      </c>
      <c r="AJ14" s="13" t="n">
        <v>9</v>
      </c>
      <c r="AK14" s="13" t="n">
        <v>10</v>
      </c>
      <c r="AL14" s="13" t="n">
        <v>11</v>
      </c>
      <c r="AM14" s="13" t="n">
        <v>12</v>
      </c>
      <c r="AP14" s="13" t="n">
        <v>1</v>
      </c>
      <c r="AQ14" s="13" t="n">
        <v>2</v>
      </c>
      <c r="AR14" s="13" t="n">
        <v>3</v>
      </c>
      <c r="AS14" s="13" t="n">
        <v>4</v>
      </c>
      <c r="AT14" s="13" t="n">
        <v>5</v>
      </c>
      <c r="AU14" s="13" t="n">
        <v>6</v>
      </c>
      <c r="AV14" s="13" t="n">
        <v>7</v>
      </c>
      <c r="AW14" s="13" t="n">
        <v>8</v>
      </c>
      <c r="AX14" s="13" t="n">
        <v>9</v>
      </c>
      <c r="AY14" s="13" t="n">
        <v>10</v>
      </c>
      <c r="AZ14" s="13" t="n">
        <v>11</v>
      </c>
      <c r="BA14" s="13" t="n">
        <v>12</v>
      </c>
    </row>
    <row r="15" customFormat="false" ht="11.25" hidden="false" customHeight="false" outlineLevel="0" collapsed="false">
      <c r="D15" s="14" t="n">
        <f aca="false">D4</f>
        <v>37073</v>
      </c>
      <c r="E15" s="15" t="n">
        <f aca="false">(D15-$D$4)/365.25</f>
        <v>0</v>
      </c>
      <c r="G15" s="16" t="n">
        <f aca="false">$D$8*EXP(-0.5*$D$9^2*E15+$D$9*AA15*SQRT(E15))</f>
        <v>5</v>
      </c>
      <c r="H15" s="16"/>
      <c r="I15" s="7" t="n">
        <f aca="false">$G$8</f>
        <v>30</v>
      </c>
      <c r="M15" s="17" t="n">
        <f aca="false">MIN(SQRT(($D$9^2*($E$45-E15)+$D$10^2*($E$75-$E$45))/($E$75-E15)),$D$10)</f>
        <v>0.667083203206317</v>
      </c>
      <c r="N15" s="7" t="n">
        <f aca="false">$G$9</f>
        <v>10</v>
      </c>
      <c r="O15" s="16" t="n">
        <f aca="false">MIN($J$10*$D$10*SQRT($E$75-$E$59)/(M15*SQRT($E$75-E15)),$J$10)</f>
        <v>0.495432319818357</v>
      </c>
      <c r="Q15" s="7" t="n">
        <f aca="false">$G$11*(G15*(I15-$G$8)+G15*M15*N15*O15*SQRT($E$75-E15))</f>
        <v>6.69753292611334</v>
      </c>
      <c r="T15" s="16" t="n">
        <f aca="false">$G$11*((I15-$G$8)+M15*N15*O15*SQRT($E$75-E15))</f>
        <v>1.33950658522267</v>
      </c>
      <c r="U15" s="16" t="n">
        <f aca="false">$G$11*G15</f>
        <v>5</v>
      </c>
      <c r="AA15" s="18" t="n">
        <f aca="false">SUM(AB15:AM15)-6</f>
        <v>-0.0275878481570162</v>
      </c>
      <c r="AB15" s="18" t="n">
        <f aca="true">RAND()</f>
        <v>0.634934505608281</v>
      </c>
      <c r="AC15" s="18" t="n">
        <f aca="true">RAND()</f>
        <v>0.117968999346805</v>
      </c>
      <c r="AD15" s="18" t="n">
        <f aca="true">RAND()</f>
        <v>0.0258210966156492</v>
      </c>
      <c r="AE15" s="18" t="n">
        <f aca="true">RAND()</f>
        <v>0.489869726968426</v>
      </c>
      <c r="AF15" s="18" t="n">
        <f aca="true">RAND()</f>
        <v>0.591677275724168</v>
      </c>
      <c r="AG15" s="18" t="n">
        <f aca="true">RAND()</f>
        <v>0.138995318267154</v>
      </c>
      <c r="AH15" s="18" t="n">
        <f aca="true">RAND()</f>
        <v>0.61978889005329</v>
      </c>
      <c r="AI15" s="18" t="n">
        <f aca="true">RAND()</f>
        <v>0.511003428696489</v>
      </c>
      <c r="AJ15" s="18" t="n">
        <f aca="true">RAND()</f>
        <v>0.976039290475534</v>
      </c>
      <c r="AK15" s="18" t="n">
        <f aca="true">RAND()</f>
        <v>0.20689596026312</v>
      </c>
      <c r="AL15" s="18" t="n">
        <f aca="true">RAND()</f>
        <v>0.693352425128608</v>
      </c>
      <c r="AM15" s="18" t="n">
        <f aca="true">RAND()</f>
        <v>0.96606523469546</v>
      </c>
    </row>
    <row r="16" customFormat="false" ht="11.25" hidden="false" customHeight="false" outlineLevel="0" collapsed="false">
      <c r="D16" s="14" t="n">
        <f aca="false">D15+1</f>
        <v>37074</v>
      </c>
      <c r="E16" s="15" t="n">
        <f aca="false">(D16-$D$4)/365.25</f>
        <v>0.0027378507871321</v>
      </c>
      <c r="G16" s="16" t="n">
        <f aca="false">G15*EXP(-0.5*$D$9^2*(E16-E15)+$D$9*AA16*SQRT(E16-E15))</f>
        <v>4.96758130438195</v>
      </c>
      <c r="H16" s="16" t="n">
        <f aca="false">LN(G16/G15)</f>
        <v>-0.00650484986060462</v>
      </c>
      <c r="I16" s="7" t="n">
        <f aca="false">$G$8</f>
        <v>30</v>
      </c>
      <c r="J16" s="7" t="n">
        <f aca="false">I16-I15</f>
        <v>0</v>
      </c>
      <c r="K16" s="7"/>
      <c r="L16" s="16" t="n">
        <f aca="false">CORREL(H16:$H$75,J16:$J$75)</f>
        <v>0.568660627865184</v>
      </c>
      <c r="M16" s="17" t="n">
        <f aca="false">MIN(SQRT(($D$9^2*($E$45-E16)+$D$10^2*($E$75-$E$45))/($E$75-E16)),$D$10)</f>
        <v>0.669555886200519</v>
      </c>
      <c r="N16" s="7" t="n">
        <f aca="false">$G$9</f>
        <v>10</v>
      </c>
      <c r="O16" s="16" t="n">
        <f aca="false">MIN($J$10*$D$10*SQRT($E$75-$E$59)/(M16*SQRT($E$75-E16)),$J$10)</f>
        <v>0.497768175860823</v>
      </c>
      <c r="Q16" s="7" t="n">
        <f aca="false">$G$11*(G16*(I16-$G$8)+G16*M16*N16*O16*SQRT($E$75-E16))</f>
        <v>6.65410786984863</v>
      </c>
      <c r="R16" s="16" t="n">
        <f aca="false">Q16-Q15</f>
        <v>-0.0434250562647076</v>
      </c>
      <c r="S16" s="16"/>
      <c r="T16" s="16" t="n">
        <f aca="false">$G$11*((I16-$G$8)+M16*N16*O16*SQRT($E$75-E16))</f>
        <v>1.33950658522267</v>
      </c>
      <c r="U16" s="16" t="n">
        <f aca="false">$G$11*G16</f>
        <v>4.96758130438195</v>
      </c>
      <c r="V16" s="16" t="n">
        <f aca="false">T15*(G16-G15)+U15*(I16-I15)</f>
        <v>-0.0434250562647098</v>
      </c>
      <c r="W16" s="16" t="n">
        <f aca="false">$G$11*(G16-G15)*(I16-I15)</f>
        <v>-0</v>
      </c>
      <c r="X16" s="16"/>
      <c r="Y16" s="16" t="n">
        <f aca="false">R16-V16</f>
        <v>2.15799600411515E-015</v>
      </c>
      <c r="Z16" s="7"/>
      <c r="AA16" s="18" t="n">
        <f aca="false">SUM(AB16:AM16)-6</f>
        <v>-0.235553950466665</v>
      </c>
      <c r="AB16" s="18" t="n">
        <f aca="true">RAND()</f>
        <v>0.554732614567672</v>
      </c>
      <c r="AC16" s="18" t="n">
        <f aca="true">RAND()</f>
        <v>0.710692064057584</v>
      </c>
      <c r="AD16" s="18" t="n">
        <f aca="true">RAND()</f>
        <v>0.358312504726969</v>
      </c>
      <c r="AE16" s="18" t="n">
        <f aca="true">RAND()</f>
        <v>0.68778382459736</v>
      </c>
      <c r="AF16" s="18" t="n">
        <f aca="true">RAND()</f>
        <v>0.300171166505051</v>
      </c>
      <c r="AG16" s="18" t="n">
        <f aca="true">RAND()</f>
        <v>0.282526249716773</v>
      </c>
      <c r="AH16" s="18" t="n">
        <f aca="true">RAND()</f>
        <v>0.613655092660817</v>
      </c>
      <c r="AI16" s="18" t="n">
        <f aca="true">RAND()</f>
        <v>0.352424928970637</v>
      </c>
      <c r="AJ16" s="18" t="n">
        <f aca="true">RAND()</f>
        <v>0.20583982133008</v>
      </c>
      <c r="AK16" s="18" t="n">
        <f aca="true">RAND()</f>
        <v>0.502278105500083</v>
      </c>
      <c r="AL16" s="18" t="n">
        <f aca="true">RAND()</f>
        <v>0.607959659426172</v>
      </c>
      <c r="AM16" s="18" t="n">
        <f aca="true">RAND()</f>
        <v>0.588070017474138</v>
      </c>
    </row>
    <row r="17" customFormat="false" ht="11.25" hidden="false" customHeight="false" outlineLevel="0" collapsed="false">
      <c r="D17" s="14" t="n">
        <f aca="false">D16+1</f>
        <v>37075</v>
      </c>
      <c r="E17" s="15" t="n">
        <f aca="false">(D17-$D$4)/365.25</f>
        <v>0.0054757015742642</v>
      </c>
      <c r="G17" s="16" t="n">
        <f aca="false">G16*EXP(-0.5*$D$9^2*(E17-E16)+$D$9*AA17*SQRT(E17-E16))</f>
        <v>4.9873012395863</v>
      </c>
      <c r="H17" s="16" t="n">
        <f aca="false">LN(G17/G16)</f>
        <v>0.00396186713636512</v>
      </c>
      <c r="I17" s="7" t="n">
        <f aca="false">$G$8</f>
        <v>30</v>
      </c>
      <c r="J17" s="7" t="n">
        <f aca="false">I17-I16</f>
        <v>0</v>
      </c>
      <c r="K17" s="7"/>
      <c r="L17" s="16"/>
      <c r="M17" s="17" t="n">
        <f aca="false">MIN(SQRT(($D$9^2*($E$45-E17)+$D$10^2*($E$75-$E$45))/($E$75-E17)),$D$10)</f>
        <v>0.67210426120583</v>
      </c>
      <c r="N17" s="7" t="n">
        <f aca="false">$G$9</f>
        <v>10</v>
      </c>
      <c r="O17" s="16" t="n">
        <f aca="false">MIN($J$10*$D$10*SQRT($E$75-$E$59)/(M17*SQRT($E$75-E17)),$J$10)</f>
        <v>0.500137385705321</v>
      </c>
      <c r="Q17" s="7" t="n">
        <f aca="false">$G$11*(G17*(I17-$G$8)+G17*M17*N17*O17*SQRT($E$75-E17))</f>
        <v>6.68052285291502</v>
      </c>
      <c r="R17" s="16" t="n">
        <f aca="false">Q17-Q16</f>
        <v>0.02641498306639</v>
      </c>
      <c r="S17" s="16"/>
      <c r="T17" s="16" t="n">
        <f aca="false">$G$11*((I17-$G$8)+M17*N17*O17*SQRT($E$75-E17))</f>
        <v>1.33950658522267</v>
      </c>
      <c r="U17" s="16" t="n">
        <f aca="false">$G$11*G17</f>
        <v>4.9873012395863</v>
      </c>
      <c r="V17" s="16" t="n">
        <f aca="false">T16*(G17-G16)+U16*(I17-I16)</f>
        <v>0.0264149830663909</v>
      </c>
      <c r="W17" s="16" t="n">
        <f aca="false">$G$11*(G17-G16)*(I17-I16)</f>
        <v>0</v>
      </c>
      <c r="X17" s="16"/>
      <c r="Y17" s="16" t="n">
        <f aca="false">R17-V17</f>
        <v>-8.50014503228636E-016</v>
      </c>
      <c r="AA17" s="18" t="n">
        <f aca="false">SUM(AB17:AM17)-6</f>
        <v>0.16451568424571</v>
      </c>
      <c r="AB17" s="18" t="n">
        <f aca="true">RAND()</f>
        <v>0.0689845507647075</v>
      </c>
      <c r="AC17" s="18" t="n">
        <f aca="true">RAND()</f>
        <v>0.899141558882942</v>
      </c>
      <c r="AD17" s="18" t="n">
        <f aca="true">RAND()</f>
        <v>0.580095727434619</v>
      </c>
      <c r="AE17" s="18" t="n">
        <f aca="true">RAND()</f>
        <v>0.552188607979236</v>
      </c>
      <c r="AF17" s="18" t="n">
        <f aca="true">RAND()</f>
        <v>0.00262230088711432</v>
      </c>
      <c r="AG17" s="18" t="n">
        <f aca="true">RAND()</f>
        <v>0.52238858818062</v>
      </c>
      <c r="AH17" s="18" t="n">
        <f aca="true">RAND()</f>
        <v>0.785089128378964</v>
      </c>
      <c r="AI17" s="18" t="n">
        <f aca="true">RAND()</f>
        <v>0.646711552150802</v>
      </c>
      <c r="AJ17" s="18" t="n">
        <f aca="true">RAND()</f>
        <v>0.60664022757971</v>
      </c>
      <c r="AK17" s="18" t="n">
        <f aca="true">RAND()</f>
        <v>0.845101075789819</v>
      </c>
      <c r="AL17" s="18" t="n">
        <f aca="true">RAND()</f>
        <v>0.296218819127449</v>
      </c>
      <c r="AM17" s="18" t="n">
        <f aca="true">RAND()</f>
        <v>0.359333547089728</v>
      </c>
    </row>
    <row r="18" customFormat="false" ht="11.25" hidden="false" customHeight="false" outlineLevel="0" collapsed="false">
      <c r="D18" s="14" t="n">
        <f aca="false">D17+1</f>
        <v>37076</v>
      </c>
      <c r="E18" s="15" t="n">
        <f aca="false">(D18-$D$4)/365.25</f>
        <v>0.0082135523613963</v>
      </c>
      <c r="G18" s="16" t="n">
        <f aca="false">G17*EXP(-0.5*$D$9^2*(E18-E17)+$D$9*AA18*SQRT(E18-E17))</f>
        <v>4.90302702098856</v>
      </c>
      <c r="H18" s="16" t="n">
        <f aca="false">LN(G18/G17)</f>
        <v>-0.0170421559426407</v>
      </c>
      <c r="I18" s="7" t="n">
        <f aca="false">$G$8</f>
        <v>30</v>
      </c>
      <c r="J18" s="7" t="n">
        <f aca="false">I18-I17</f>
        <v>0</v>
      </c>
      <c r="K18" s="7"/>
      <c r="L18" s="16"/>
      <c r="M18" s="17" t="n">
        <f aca="false">MIN(SQRT(($D$9^2*($E$45-E18)+$D$10^2*($E$75-$E$45))/($E$75-E18)),$D$10)</f>
        <v>0.674731915574428</v>
      </c>
      <c r="N18" s="7" t="n">
        <f aca="false">$G$9</f>
        <v>10</v>
      </c>
      <c r="O18" s="16" t="n">
        <f aca="false">MIN($J$10*$D$10*SQRT($E$75-$E$59)/(M18*SQRT($E$75-E18)),$J$10)</f>
        <v>0.502540750751323</v>
      </c>
      <c r="Q18" s="7" t="n">
        <f aca="false">$G$11*(G18*(I18-$G$8)+G18*M18*N18*O18*SQRT($E$75-E18))</f>
        <v>6.56763698213886</v>
      </c>
      <c r="R18" s="16" t="n">
        <f aca="false">Q18-Q17</f>
        <v>-0.112885870776166</v>
      </c>
      <c r="S18" s="16"/>
      <c r="T18" s="16" t="n">
        <f aca="false">$G$11*((I18-$G$8)+M18*N18*O18*SQRT($E$75-E18))</f>
        <v>1.33950658522267</v>
      </c>
      <c r="U18" s="16" t="n">
        <f aca="false">$G$11*G18</f>
        <v>4.90302702098856</v>
      </c>
      <c r="V18" s="16" t="n">
        <f aca="false">T17*(G18-G17)+U17*(I18-I17)</f>
        <v>-0.112885870776166</v>
      </c>
      <c r="W18" s="16" t="n">
        <f aca="false">$G$11*(G18-G17)*(I18-I17)</f>
        <v>-0</v>
      </c>
      <c r="X18" s="16"/>
      <c r="Y18" s="16" t="n">
        <f aca="false">R18-V18</f>
        <v>-4.44089209850063E-016</v>
      </c>
      <c r="AA18" s="18" t="n">
        <f aca="false">SUM(AB18:AM18)-6</f>
        <v>-0.638321713874534</v>
      </c>
      <c r="AB18" s="18" t="n">
        <f aca="true">RAND()</f>
        <v>0.185681293539725</v>
      </c>
      <c r="AC18" s="18" t="n">
        <f aca="true">RAND()</f>
        <v>0.69628150532353</v>
      </c>
      <c r="AD18" s="18" t="n">
        <f aca="true">RAND()</f>
        <v>0.43418065253204</v>
      </c>
      <c r="AE18" s="18" t="n">
        <f aca="true">RAND()</f>
        <v>0.54280286590397</v>
      </c>
      <c r="AF18" s="18" t="n">
        <f aca="true">RAND()</f>
        <v>0.570542843050562</v>
      </c>
      <c r="AG18" s="18" t="n">
        <f aca="true">RAND()</f>
        <v>0.0997805599914708</v>
      </c>
      <c r="AH18" s="18" t="n">
        <f aca="true">RAND()</f>
        <v>0.37079138918859</v>
      </c>
      <c r="AI18" s="18" t="n">
        <f aca="true">RAND()</f>
        <v>0.803217636567528</v>
      </c>
      <c r="AJ18" s="18" t="n">
        <f aca="true">RAND()</f>
        <v>0.95070574189412</v>
      </c>
      <c r="AK18" s="18" t="n">
        <f aca="true">RAND()</f>
        <v>4.4145557829643E-006</v>
      </c>
      <c r="AL18" s="18" t="n">
        <f aca="true">RAND()</f>
        <v>0.654345704419804</v>
      </c>
      <c r="AM18" s="18" t="n">
        <f aca="true">RAND()</f>
        <v>0.0533436791583433</v>
      </c>
    </row>
    <row r="19" customFormat="false" ht="11.25" hidden="false" customHeight="false" outlineLevel="0" collapsed="false">
      <c r="D19" s="14" t="n">
        <f aca="false">D18+1</f>
        <v>37077</v>
      </c>
      <c r="E19" s="15" t="n">
        <f aca="false">(D19-$D$4)/365.25</f>
        <v>0.0109514031485284</v>
      </c>
      <c r="G19" s="16" t="n">
        <f aca="false">G18*EXP(-0.5*$D$9^2*(E19-E18)+$D$9*AA19*SQRT(E19-E18))</f>
        <v>4.76239386908114</v>
      </c>
      <c r="H19" s="16" t="n">
        <f aca="false">LN(G19/G18)</f>
        <v>-0.029102318270081</v>
      </c>
      <c r="I19" s="7" t="n">
        <f aca="false">$G$8</f>
        <v>30</v>
      </c>
      <c r="J19" s="7" t="n">
        <f aca="false">I19-I18</f>
        <v>0</v>
      </c>
      <c r="K19" s="7"/>
      <c r="L19" s="16"/>
      <c r="M19" s="17" t="n">
        <f aca="false">MIN(SQRT(($D$9^2*($E$45-E19)+$D$10^2*($E$75-$E$45))/($E$75-E19)),$D$10)</f>
        <v>0.6774426702154</v>
      </c>
      <c r="N19" s="7" t="n">
        <f aca="false">$G$9</f>
        <v>10</v>
      </c>
      <c r="O19" s="16" t="n">
        <f aca="false">MIN($J$10*$D$10*SQRT($E$75-$E$59)/(M19*SQRT($E$75-E19)),$J$10)</f>
        <v>0.504979099617582</v>
      </c>
      <c r="Q19" s="7" t="n">
        <f aca="false">$G$11*(G19*(I19-$G$8)+G19*M19*N19*O19*SQRT($E$75-E19))</f>
        <v>6.37925794905825</v>
      </c>
      <c r="R19" s="16" t="n">
        <f aca="false">Q19-Q18</f>
        <v>-0.18837903308061</v>
      </c>
      <c r="S19" s="16"/>
      <c r="T19" s="16" t="n">
        <f aca="false">$G$11*((I19-$G$8)+M19*N19*O19*SQRT($E$75-E19))</f>
        <v>1.33950658522267</v>
      </c>
      <c r="U19" s="16" t="n">
        <f aca="false">$G$11*G19</f>
        <v>4.76239386908114</v>
      </c>
      <c r="V19" s="16" t="n">
        <f aca="false">T18*(G19-G18)+U18*(I19-I18)</f>
        <v>-0.188379033080609</v>
      </c>
      <c r="W19" s="16" t="n">
        <f aca="false">$G$11*(G19-G18)*(I19-I18)</f>
        <v>-0</v>
      </c>
      <c r="X19" s="16"/>
      <c r="Y19" s="16" t="n">
        <f aca="false">R19-V19</f>
        <v>0</v>
      </c>
      <c r="AA19" s="18" t="n">
        <f aca="false">SUM(AB19:AM19)-6</f>
        <v>-1.09929765679033</v>
      </c>
      <c r="AB19" s="18" t="n">
        <f aca="true">RAND()</f>
        <v>0.323810686700859</v>
      </c>
      <c r="AC19" s="18" t="n">
        <f aca="true">RAND()</f>
        <v>0.30183165131859</v>
      </c>
      <c r="AD19" s="18" t="n">
        <f aca="true">RAND()</f>
        <v>0.474092851565783</v>
      </c>
      <c r="AE19" s="18" t="n">
        <f aca="true">RAND()</f>
        <v>0.680543416913827</v>
      </c>
      <c r="AF19" s="18" t="n">
        <f aca="true">RAND()</f>
        <v>0.00479143658335983</v>
      </c>
      <c r="AG19" s="18" t="n">
        <f aca="true">RAND()</f>
        <v>0.274988626993956</v>
      </c>
      <c r="AH19" s="18" t="n">
        <f aca="true">RAND()</f>
        <v>0.651162730226601</v>
      </c>
      <c r="AI19" s="18" t="n">
        <f aca="true">RAND()</f>
        <v>0.72135483207976</v>
      </c>
      <c r="AJ19" s="18" t="n">
        <f aca="true">RAND()</f>
        <v>0.65141704352624</v>
      </c>
      <c r="AK19" s="18" t="n">
        <f aca="true">RAND()</f>
        <v>0.0020407817857448</v>
      </c>
      <c r="AL19" s="18" t="n">
        <f aca="true">RAND()</f>
        <v>0.65363469486421</v>
      </c>
      <c r="AM19" s="18" t="n">
        <f aca="true">RAND()</f>
        <v>0.161033590650736</v>
      </c>
    </row>
    <row r="20" customFormat="false" ht="11.25" hidden="false" customHeight="false" outlineLevel="0" collapsed="false">
      <c r="D20" s="14" t="n">
        <f aca="false">D19+1</f>
        <v>37078</v>
      </c>
      <c r="E20" s="15" t="n">
        <f aca="false">(D20-$D$4)/365.25</f>
        <v>0.0136892539356605</v>
      </c>
      <c r="G20" s="16" t="n">
        <f aca="false">G19*EXP(-0.5*$D$9^2*(E20-E19)+$D$9*AA20*SQRT(E20-E19))</f>
        <v>4.76525232209843</v>
      </c>
      <c r="H20" s="16" t="n">
        <f aca="false">LN(G20/G19)</f>
        <v>0.000600033428130951</v>
      </c>
      <c r="I20" s="7" t="n">
        <f aca="false">$G$8</f>
        <v>30</v>
      </c>
      <c r="J20" s="7" t="n">
        <f aca="false">I20-I19</f>
        <v>0</v>
      </c>
      <c r="K20" s="7"/>
      <c r="L20" s="16"/>
      <c r="M20" s="17" t="n">
        <f aca="false">MIN(SQRT(($D$9^2*($E$45-E20)+$D$10^2*($E$75-$E$45))/($E$75-E20)),$D$10)</f>
        <v>0.680240599146561</v>
      </c>
      <c r="N20" s="7" t="n">
        <f aca="false">$G$9</f>
        <v>10</v>
      </c>
      <c r="O20" s="16" t="n">
        <f aca="false">MIN($J$10*$D$10*SQRT($E$75-$E$59)/(M20*SQRT($E$75-E20)),$J$10)</f>
        <v>0.507453289342418</v>
      </c>
      <c r="Q20" s="7" t="n">
        <f aca="false">$G$11*(G20*(I20-$G$8)+G20*M20*N20*O20*SQRT($E$75-E20))</f>
        <v>6.38308686569846</v>
      </c>
      <c r="R20" s="16" t="n">
        <f aca="false">Q20-Q19</f>
        <v>0.00382891664021301</v>
      </c>
      <c r="S20" s="16"/>
      <c r="T20" s="16" t="n">
        <f aca="false">$G$11*((I20-$G$8)+M20*N20*O20*SQRT($E$75-E20))</f>
        <v>1.33950658522267</v>
      </c>
      <c r="U20" s="16" t="n">
        <f aca="false">$G$11*G20</f>
        <v>4.76525232209843</v>
      </c>
      <c r="V20" s="16" t="n">
        <f aca="false">T19*(G20-G19)+U19*(I20-I19)</f>
        <v>0.00382891664021333</v>
      </c>
      <c r="W20" s="16" t="n">
        <f aca="false">$G$11*(G20-G19)*(I20-I19)</f>
        <v>0</v>
      </c>
      <c r="X20" s="16"/>
      <c r="Y20" s="16" t="n">
        <f aca="false">R20-V20</f>
        <v>-3.24826970876657E-016</v>
      </c>
      <c r="AA20" s="18" t="n">
        <f aca="false">SUM(AB20:AM20)-6</f>
        <v>0.0360162145450964</v>
      </c>
      <c r="AB20" s="18" t="n">
        <f aca="true">RAND()</f>
        <v>0.453983780907698</v>
      </c>
      <c r="AC20" s="18" t="n">
        <f aca="true">RAND()</f>
        <v>0.955874690593632</v>
      </c>
      <c r="AD20" s="18" t="n">
        <f aca="true">RAND()</f>
        <v>0.373184797268703</v>
      </c>
      <c r="AE20" s="18" t="n">
        <f aca="true">RAND()</f>
        <v>0.527002246670852</v>
      </c>
      <c r="AF20" s="18" t="n">
        <f aca="true">RAND()</f>
        <v>0.959141378033524</v>
      </c>
      <c r="AG20" s="18" t="n">
        <f aca="true">RAND()</f>
        <v>0.249493799961623</v>
      </c>
      <c r="AH20" s="18" t="n">
        <f aca="true">RAND()</f>
        <v>0.447890953945689</v>
      </c>
      <c r="AI20" s="18" t="n">
        <f aca="true">RAND()</f>
        <v>0.278550587273256</v>
      </c>
      <c r="AJ20" s="18" t="n">
        <f aca="true">RAND()</f>
        <v>0.26194593811288</v>
      </c>
      <c r="AK20" s="18" t="n">
        <f aca="true">RAND()</f>
        <v>0.626482829468909</v>
      </c>
      <c r="AL20" s="18" t="n">
        <f aca="true">RAND()</f>
        <v>0.229050057296058</v>
      </c>
      <c r="AM20" s="18" t="n">
        <f aca="true">RAND()</f>
        <v>0.673415155012271</v>
      </c>
    </row>
    <row r="21" customFormat="false" ht="11.25" hidden="false" customHeight="false" outlineLevel="0" collapsed="false">
      <c r="D21" s="14" t="n">
        <f aca="false">D20+1</f>
        <v>37079</v>
      </c>
      <c r="E21" s="15" t="n">
        <f aca="false">(D21-$D$4)/365.25</f>
        <v>0.0164271047227926</v>
      </c>
      <c r="G21" s="16" t="n">
        <f aca="false">G20*EXP(-0.5*$D$9^2*(E21-E20)+$D$9*AA21*SQRT(E21-E20))</f>
        <v>4.86782891204992</v>
      </c>
      <c r="H21" s="16" t="n">
        <f aca="false">LN(G21/G20)</f>
        <v>0.0212975401530437</v>
      </c>
      <c r="I21" s="7" t="n">
        <f aca="false">$G$8</f>
        <v>30</v>
      </c>
      <c r="J21" s="7" t="n">
        <f aca="false">I21-I20</f>
        <v>0</v>
      </c>
      <c r="K21" s="7"/>
      <c r="L21" s="16"/>
      <c r="M21" s="17" t="n">
        <f aca="false">MIN(SQRT(($D$9^2*($E$45-E21)+$D$10^2*($E$75-$E$45))/($E$75-E21)),$D$10)</f>
        <v>0.683130051063973</v>
      </c>
      <c r="N21" s="7" t="n">
        <f aca="false">$G$9</f>
        <v>10</v>
      </c>
      <c r="O21" s="16" t="n">
        <f aca="false">MIN($J$10*$D$10*SQRT($E$75-$E$59)/(M21*SQRT($E$75-E21)),$J$10)</f>
        <v>0.509964206649341</v>
      </c>
      <c r="Q21" s="7" t="n">
        <f aca="false">$G$11*(G21*(I21-$G$8)+G21*M21*N21*O21*SQRT($E$75-E21))</f>
        <v>6.52048888342816</v>
      </c>
      <c r="R21" s="16" t="n">
        <f aca="false">Q21-Q20</f>
        <v>0.137402017729697</v>
      </c>
      <c r="S21" s="16"/>
      <c r="T21" s="16" t="n">
        <f aca="false">$G$11*((I21-$G$8)+M21*N21*O21*SQRT($E$75-E21))</f>
        <v>1.33950658522267</v>
      </c>
      <c r="U21" s="16" t="n">
        <f aca="false">$G$11*G21</f>
        <v>4.86782891204992</v>
      </c>
      <c r="V21" s="16" t="n">
        <f aca="false">T20*(G21-G20)+U20*(I21-I20)</f>
        <v>0.137402017729697</v>
      </c>
      <c r="W21" s="16" t="n">
        <f aca="false">$G$11*(G21-G20)*(I21-I20)</f>
        <v>0</v>
      </c>
      <c r="X21" s="16"/>
      <c r="Y21" s="16" t="n">
        <f aca="false">R21-V21</f>
        <v>-5.55111512312578E-016</v>
      </c>
      <c r="AA21" s="18" t="n">
        <f aca="false">SUM(AB21:AM21)-6</f>
        <v>0.827137628957088</v>
      </c>
      <c r="AB21" s="18" t="n">
        <f aca="true">RAND()</f>
        <v>0.330647669367642</v>
      </c>
      <c r="AC21" s="18" t="n">
        <f aca="true">RAND()</f>
        <v>0.888077334996431</v>
      </c>
      <c r="AD21" s="18" t="n">
        <f aca="true">RAND()</f>
        <v>0.975025473668275</v>
      </c>
      <c r="AE21" s="18" t="n">
        <f aca="true">RAND()</f>
        <v>0.598738469003744</v>
      </c>
      <c r="AF21" s="18" t="n">
        <f aca="true">RAND()</f>
        <v>0.174056965834453</v>
      </c>
      <c r="AG21" s="18" t="n">
        <f aca="true">RAND()</f>
        <v>0.678398564603923</v>
      </c>
      <c r="AH21" s="18" t="n">
        <f aca="true">RAND()</f>
        <v>0.790178060453191</v>
      </c>
      <c r="AI21" s="18" t="n">
        <f aca="true">RAND()</f>
        <v>0.254002786926258</v>
      </c>
      <c r="AJ21" s="18" t="n">
        <f aca="true">RAND()</f>
        <v>0.817491020463722</v>
      </c>
      <c r="AK21" s="18" t="n">
        <f aca="true">RAND()</f>
        <v>0.369522793722985</v>
      </c>
      <c r="AL21" s="18" t="n">
        <f aca="true">RAND()</f>
        <v>0.476833643323626</v>
      </c>
      <c r="AM21" s="18" t="n">
        <f aca="true">RAND()</f>
        <v>0.474164846592839</v>
      </c>
    </row>
    <row r="22" customFormat="false" ht="11.25" hidden="false" customHeight="false" outlineLevel="0" collapsed="false">
      <c r="D22" s="14" t="n">
        <f aca="false">D21+1</f>
        <v>37080</v>
      </c>
      <c r="E22" s="15" t="n">
        <f aca="false">(D22-$D$4)/365.25</f>
        <v>0.0191649555099247</v>
      </c>
      <c r="G22" s="16" t="n">
        <f aca="false">G21*EXP(-0.5*$D$9^2*(E22-E21)+$D$9*AA22*SQRT(E22-E21))</f>
        <v>4.9423701999343</v>
      </c>
      <c r="H22" s="16" t="n">
        <f aca="false">LN(G22/G21)</f>
        <v>0.0151969846130244</v>
      </c>
      <c r="I22" s="7" t="n">
        <f aca="false">$G$8</f>
        <v>30</v>
      </c>
      <c r="J22" s="7" t="n">
        <f aca="false">I22-I21</f>
        <v>0</v>
      </c>
      <c r="K22" s="7"/>
      <c r="L22" s="16"/>
      <c r="M22" s="17" t="n">
        <f aca="false">MIN(SQRT(($D$9^2*($E$45-E22)+$D$10^2*($E$75-$E$45))/($E$75-E22)),$D$10)</f>
        <v>0.686115673178461</v>
      </c>
      <c r="N22" s="7" t="n">
        <f aca="false">$G$9</f>
        <v>10</v>
      </c>
      <c r="O22" s="16" t="n">
        <f aca="false">MIN($J$10*$D$10*SQRT($E$75-$E$59)/(M22*SQRT($E$75-E22)),$J$10)</f>
        <v>0.512512769282244</v>
      </c>
      <c r="Q22" s="7" t="n">
        <f aca="false">$G$11*(G22*(I22-$G$8)+G22*M22*N22*O22*SQRT($E$75-E22))</f>
        <v>6.62033742942028</v>
      </c>
      <c r="R22" s="16" t="n">
        <f aca="false">Q22-Q21</f>
        <v>0.0998485459921179</v>
      </c>
      <c r="S22" s="16"/>
      <c r="T22" s="16" t="n">
        <f aca="false">$G$11*((I22-$G$8)+M22*N22*O22*SQRT($E$75-E22))</f>
        <v>1.33950658522267</v>
      </c>
      <c r="U22" s="16" t="n">
        <f aca="false">$G$11*G22</f>
        <v>4.9423701999343</v>
      </c>
      <c r="V22" s="16" t="n">
        <f aca="false">T21*(G22-G21)+U21*(I22-I21)</f>
        <v>0.0998485459921156</v>
      </c>
      <c r="W22" s="16" t="n">
        <f aca="false">$G$11*(G22-G21)*(I22-I21)</f>
        <v>0</v>
      </c>
      <c r="X22" s="16"/>
      <c r="Y22" s="16" t="n">
        <f aca="false">R22-V22</f>
        <v>2.27595720048157E-015</v>
      </c>
      <c r="AA22" s="18" t="n">
        <f aca="false">SUM(AB22:AM22)-6</f>
        <v>0.593955913320304</v>
      </c>
      <c r="AB22" s="18" t="n">
        <f aca="true">RAND()</f>
        <v>0.322539069704823</v>
      </c>
      <c r="AC22" s="18" t="n">
        <f aca="true">RAND()</f>
        <v>0.368937086071361</v>
      </c>
      <c r="AD22" s="18" t="n">
        <f aca="true">RAND()</f>
        <v>0.274387784222344</v>
      </c>
      <c r="AE22" s="18" t="n">
        <f aca="true">RAND()</f>
        <v>0.695713475169485</v>
      </c>
      <c r="AF22" s="18" t="n">
        <f aca="true">RAND()</f>
        <v>0.825129830655849</v>
      </c>
      <c r="AG22" s="18" t="n">
        <f aca="true">RAND()</f>
        <v>0.117149210899819</v>
      </c>
      <c r="AH22" s="18" t="n">
        <f aca="true">RAND()</f>
        <v>0.752555654302914</v>
      </c>
      <c r="AI22" s="18" t="n">
        <f aca="true">RAND()</f>
        <v>0.877632081303715</v>
      </c>
      <c r="AJ22" s="18" t="n">
        <f aca="true">RAND()</f>
        <v>0.812425123795926</v>
      </c>
      <c r="AK22" s="18" t="n">
        <f aca="true">RAND()</f>
        <v>0.260593885116198</v>
      </c>
      <c r="AL22" s="18" t="n">
        <f aca="true">RAND()</f>
        <v>0.861619133357292</v>
      </c>
      <c r="AM22" s="18" t="n">
        <f aca="true">RAND()</f>
        <v>0.425273578720578</v>
      </c>
    </row>
    <row r="23" customFormat="false" ht="11.25" hidden="false" customHeight="false" outlineLevel="0" collapsed="false">
      <c r="D23" s="14" t="n">
        <f aca="false">D22+1</f>
        <v>37081</v>
      </c>
      <c r="E23" s="15" t="n">
        <f aca="false">(D23-$D$4)/365.25</f>
        <v>0.0219028062970568</v>
      </c>
      <c r="G23" s="16" t="n">
        <f aca="false">G22*EXP(-0.5*$D$9^2*(E23-E22)+$D$9*AA23*SQRT(E23-E22))</f>
        <v>4.82833809650991</v>
      </c>
      <c r="H23" s="16" t="n">
        <f aca="false">LN(G23/G22)</f>
        <v>-0.0233426846332887</v>
      </c>
      <c r="I23" s="7" t="n">
        <f aca="false">$G$8</f>
        <v>30</v>
      </c>
      <c r="J23" s="7" t="n">
        <f aca="false">I23-I22</f>
        <v>0</v>
      </c>
      <c r="K23" s="7"/>
      <c r="L23" s="16"/>
      <c r="M23" s="17" t="n">
        <f aca="false">MIN(SQRT(($D$9^2*($E$45-E23)+$D$10^2*($E$75-$E$45))/($E$75-E23)),$D$10)</f>
        <v>0.689202437604511</v>
      </c>
      <c r="N23" s="7" t="n">
        <f aca="false">$G$9</f>
        <v>10</v>
      </c>
      <c r="O23" s="16" t="n">
        <f aca="false">MIN($J$10*$D$10*SQRT($E$75-$E$59)/(M23*SQRT($E$75-E23)),$J$10)</f>
        <v>0.515099927414742</v>
      </c>
      <c r="Q23" s="7" t="n">
        <f aca="false">$G$11*(G23*(I23-$G$8)+G23*M23*N23*O23*SQRT($E$75-E23))</f>
        <v>6.46759067595651</v>
      </c>
      <c r="R23" s="16" t="n">
        <f aca="false">Q23-Q22</f>
        <v>-0.152746753463764</v>
      </c>
      <c r="S23" s="16"/>
      <c r="T23" s="16" t="n">
        <f aca="false">$G$11*((I23-$G$8)+M23*N23*O23*SQRT($E$75-E23))</f>
        <v>1.33950658522267</v>
      </c>
      <c r="U23" s="16" t="n">
        <f aca="false">$G$11*G23</f>
        <v>4.82833809650991</v>
      </c>
      <c r="V23" s="16" t="n">
        <f aca="false">T22*(G23-G22)+U22*(I23-I22)</f>
        <v>-0.152746753463764</v>
      </c>
      <c r="W23" s="16" t="n">
        <f aca="false">$G$11*(G23-G22)*(I23-I22)</f>
        <v>-0</v>
      </c>
      <c r="X23" s="16"/>
      <c r="Y23" s="16" t="n">
        <f aca="false">R23-V23</f>
        <v>0</v>
      </c>
      <c r="AA23" s="18" t="n">
        <f aca="false">SUM(AB23:AM23)-6</f>
        <v>-0.879147009188447</v>
      </c>
      <c r="AB23" s="18" t="n">
        <f aca="true">RAND()</f>
        <v>0.443714352896072</v>
      </c>
      <c r="AC23" s="18" t="n">
        <f aca="true">RAND()</f>
        <v>0.167692736410373</v>
      </c>
      <c r="AD23" s="18" t="n">
        <f aca="true">RAND()</f>
        <v>0.0759701616073193</v>
      </c>
      <c r="AE23" s="18" t="n">
        <f aca="true">RAND()</f>
        <v>0.76501666898304</v>
      </c>
      <c r="AF23" s="18" t="n">
        <f aca="true">RAND()</f>
        <v>0.73350838832554</v>
      </c>
      <c r="AG23" s="18" t="n">
        <f aca="true">RAND()</f>
        <v>0.239613416536682</v>
      </c>
      <c r="AH23" s="18" t="n">
        <f aca="true">RAND()</f>
        <v>0.674221394384266</v>
      </c>
      <c r="AI23" s="18" t="n">
        <f aca="true">RAND()</f>
        <v>0.200331219923808</v>
      </c>
      <c r="AJ23" s="18" t="n">
        <f aca="true">RAND()</f>
        <v>0.393866808439196</v>
      </c>
      <c r="AK23" s="18" t="n">
        <f aca="true">RAND()</f>
        <v>0.643064324304834</v>
      </c>
      <c r="AL23" s="18" t="n">
        <f aca="true">RAND()</f>
        <v>0.758109709663756</v>
      </c>
      <c r="AM23" s="18" t="n">
        <f aca="true">RAND()</f>
        <v>0.0257438093366683</v>
      </c>
    </row>
    <row r="24" customFormat="false" ht="11.25" hidden="false" customHeight="false" outlineLevel="0" collapsed="false">
      <c r="D24" s="14" t="n">
        <f aca="false">D23+1</f>
        <v>37082</v>
      </c>
      <c r="E24" s="15" t="n">
        <f aca="false">(D24-$D$4)/365.25</f>
        <v>0.0246406570841889</v>
      </c>
      <c r="G24" s="16" t="n">
        <f aca="false">G23*EXP(-0.5*$D$9^2*(E24-E23)+$D$9*AA24*SQRT(E24-E23))</f>
        <v>4.81838371024866</v>
      </c>
      <c r="H24" s="16" t="n">
        <f aca="false">LN(G24/G23)</f>
        <v>-0.00206378705508653</v>
      </c>
      <c r="I24" s="7" t="n">
        <f aca="false">$G$8</f>
        <v>30</v>
      </c>
      <c r="J24" s="7" t="n">
        <f aca="false">I24-I23</f>
        <v>0</v>
      </c>
      <c r="K24" s="7"/>
      <c r="L24" s="16"/>
      <c r="M24" s="17" t="n">
        <f aca="false">MIN(SQRT(($D$9^2*($E$45-E24)+$D$10^2*($E$75-$E$45))/($E$75-E24)),$D$10)</f>
        <v>0.692395670629072</v>
      </c>
      <c r="N24" s="7" t="n">
        <f aca="false">$G$9</f>
        <v>10</v>
      </c>
      <c r="O24" s="16" t="n">
        <f aca="false">MIN($J$10*$D$10*SQRT($E$75-$E$59)/(M24*SQRT($E$75-E24)),$J$10)</f>
        <v>0.517726665138566</v>
      </c>
      <c r="Q24" s="7" t="n">
        <f aca="false">$G$11*(G24*(I24-$G$8)+G24*M24*N24*O24*SQRT($E$75-E24))</f>
        <v>6.45425671000772</v>
      </c>
      <c r="R24" s="16" t="n">
        <f aca="false">Q24-Q23</f>
        <v>-0.0133339659487914</v>
      </c>
      <c r="S24" s="16"/>
      <c r="T24" s="16" t="n">
        <f aca="false">$G$11*((I24-$G$8)+M24*N24*O24*SQRT($E$75-E24))</f>
        <v>1.33950658522267</v>
      </c>
      <c r="U24" s="16" t="n">
        <f aca="false">$G$11*G24</f>
        <v>4.81838371024866</v>
      </c>
      <c r="V24" s="16" t="n">
        <f aca="false">T23*(G24-G23)+U23*(I24-I23)</f>
        <v>-0.013333965948791</v>
      </c>
      <c r="W24" s="16" t="n">
        <f aca="false">$G$11*(G24-G23)*(I24-I23)</f>
        <v>-0</v>
      </c>
      <c r="X24" s="16"/>
      <c r="Y24" s="16" t="n">
        <f aca="false">R24-V24</f>
        <v>-4.18068357710411E-016</v>
      </c>
      <c r="AA24" s="18" t="n">
        <f aca="false">SUM(AB24:AM24)-6</f>
        <v>-0.0658030749196596</v>
      </c>
      <c r="AB24" s="18" t="n">
        <f aca="true">RAND()</f>
        <v>0.785031595290298</v>
      </c>
      <c r="AC24" s="18" t="n">
        <f aca="true">RAND()</f>
        <v>0.414372952339861</v>
      </c>
      <c r="AD24" s="18" t="n">
        <f aca="true">RAND()</f>
        <v>0.100763898663656</v>
      </c>
      <c r="AE24" s="18" t="n">
        <f aca="true">RAND()</f>
        <v>0.499890353795398</v>
      </c>
      <c r="AF24" s="18" t="n">
        <f aca="true">RAND()</f>
        <v>0.426719202462033</v>
      </c>
      <c r="AG24" s="18" t="n">
        <f aca="true">RAND()</f>
        <v>0.22341641704848</v>
      </c>
      <c r="AH24" s="18" t="n">
        <f aca="true">RAND()</f>
        <v>0.544009990530882</v>
      </c>
      <c r="AI24" s="18" t="n">
        <f aca="true">RAND()</f>
        <v>0.11365175343237</v>
      </c>
      <c r="AJ24" s="18" t="n">
        <f aca="true">RAND()</f>
        <v>0.557468893855842</v>
      </c>
      <c r="AK24" s="18" t="n">
        <f aca="true">RAND()</f>
        <v>0.983210575768289</v>
      </c>
      <c r="AL24" s="18" t="n">
        <f aca="true">RAND()</f>
        <v>0.632052430637744</v>
      </c>
      <c r="AM24" s="18" t="n">
        <f aca="true">RAND()</f>
        <v>0.653608861255489</v>
      </c>
    </row>
    <row r="25" customFormat="false" ht="11.25" hidden="false" customHeight="false" outlineLevel="0" collapsed="false">
      <c r="D25" s="14" t="n">
        <f aca="false">D24+1</f>
        <v>37083</v>
      </c>
      <c r="E25" s="15" t="n">
        <f aca="false">(D25-$D$4)/365.25</f>
        <v>0.027378507871321</v>
      </c>
      <c r="G25" s="16" t="n">
        <f aca="false">G24*EXP(-0.5*$D$9^2*(E25-E24)+$D$9*AA25*SQRT(E25-E24))</f>
        <v>4.81241978313383</v>
      </c>
      <c r="H25" s="16" t="n">
        <f aca="false">LN(G25/G24)</f>
        <v>-0.00123851096770492</v>
      </c>
      <c r="I25" s="7" t="n">
        <f aca="false">$G$8</f>
        <v>30</v>
      </c>
      <c r="J25" s="7" t="n">
        <f aca="false">I25-I24</f>
        <v>0</v>
      </c>
      <c r="K25" s="7"/>
      <c r="L25" s="16"/>
      <c r="M25" s="17" t="n">
        <f aca="false">MIN(SQRT(($D$9^2*($E$45-E25)+$D$10^2*($E$75-$E$45))/($E$75-E25)),$D$10)</f>
        <v>0.695701085237044</v>
      </c>
      <c r="N25" s="7" t="n">
        <f aca="false">$G$9</f>
        <v>10</v>
      </c>
      <c r="O25" s="16" t="n">
        <f aca="false">MIN($J$10*$D$10*SQRT($E$75-$E$59)/(M25*SQRT($E$75-E25)),$J$10)</f>
        <v>0.520394002036315</v>
      </c>
      <c r="Q25" s="7" t="n">
        <f aca="false">$G$11*(G25*(I25-$G$8)+G25*M25*N25*O25*SQRT($E$75-E25))</f>
        <v>6.44626799036361</v>
      </c>
      <c r="R25" s="16" t="n">
        <f aca="false">Q25-Q24</f>
        <v>-0.00798871964411418</v>
      </c>
      <c r="S25" s="16"/>
      <c r="T25" s="16" t="n">
        <f aca="false">$G$11*((I25-$G$8)+M25*N25*O25*SQRT($E$75-E25))</f>
        <v>1.33950658522267</v>
      </c>
      <c r="U25" s="16" t="n">
        <f aca="false">$G$11*G25</f>
        <v>4.81241978313383</v>
      </c>
      <c r="V25" s="16" t="n">
        <f aca="false">T24*(G25-G24)+U24*(I25-I24)</f>
        <v>-0.00798871964411436</v>
      </c>
      <c r="W25" s="16" t="n">
        <f aca="false">$G$11*(G25-G24)*(I25-I24)</f>
        <v>-0</v>
      </c>
      <c r="X25" s="16"/>
      <c r="Y25" s="16" t="n">
        <f aca="false">R25-V25</f>
        <v>1.75207071073658E-016</v>
      </c>
      <c r="AA25" s="18" t="n">
        <f aca="false">SUM(AB25:AM25)-6</f>
        <v>-0.0342585225150032</v>
      </c>
      <c r="AB25" s="18" t="n">
        <f aca="true">RAND()</f>
        <v>0.957863128452329</v>
      </c>
      <c r="AC25" s="18" t="n">
        <f aca="true">RAND()</f>
        <v>0.655502371908207</v>
      </c>
      <c r="AD25" s="18" t="n">
        <f aca="true">RAND()</f>
        <v>0.802909022409203</v>
      </c>
      <c r="AE25" s="18" t="n">
        <f aca="true">RAND()</f>
        <v>0.144837442196441</v>
      </c>
      <c r="AF25" s="18" t="n">
        <f aca="true">RAND()</f>
        <v>0.435856262747635</v>
      </c>
      <c r="AG25" s="18" t="n">
        <f aca="true">RAND()</f>
        <v>0.347937495519667</v>
      </c>
      <c r="AH25" s="18" t="n">
        <f aca="true">RAND()</f>
        <v>0.438575803030721</v>
      </c>
      <c r="AI25" s="18" t="n">
        <f aca="true">RAND()</f>
        <v>0.899812470779606</v>
      </c>
      <c r="AJ25" s="18" t="n">
        <f aca="true">RAND()</f>
        <v>0.142659732230793</v>
      </c>
      <c r="AK25" s="18" t="n">
        <f aca="true">RAND()</f>
        <v>0.0822153036200842</v>
      </c>
      <c r="AL25" s="18" t="n">
        <f aca="true">RAND()</f>
        <v>0.661264843371456</v>
      </c>
      <c r="AM25" s="18" t="n">
        <f aca="true">RAND()</f>
        <v>0.396307601218855</v>
      </c>
    </row>
    <row r="26" customFormat="false" ht="11.25" hidden="false" customHeight="false" outlineLevel="0" collapsed="false">
      <c r="D26" s="14" t="n">
        <f aca="false">D25+1</f>
        <v>37084</v>
      </c>
      <c r="E26" s="15" t="n">
        <f aca="false">(D26-$D$4)/365.25</f>
        <v>0.0301163586584531</v>
      </c>
      <c r="G26" s="16" t="n">
        <f aca="false">G25*EXP(-0.5*$D$9^2*(E26-E25)+$D$9*AA26*SQRT(E26-E25))</f>
        <v>5.00378928007484</v>
      </c>
      <c r="H26" s="16" t="n">
        <f aca="false">LN(G26/G25)</f>
        <v>0.0389954503859484</v>
      </c>
      <c r="I26" s="7" t="n">
        <f aca="false">$G$8</f>
        <v>30</v>
      </c>
      <c r="J26" s="7" t="n">
        <f aca="false">I26-I25</f>
        <v>0</v>
      </c>
      <c r="K26" s="7"/>
      <c r="L26" s="16"/>
      <c r="M26" s="17" t="n">
        <f aca="false">MIN(SQRT(($D$9^2*($E$45-E26)+$D$10^2*($E$75-$E$45))/($E$75-E26)),$D$10)</f>
        <v>0.699124817328123</v>
      </c>
      <c r="N26" s="7" t="n">
        <f aca="false">$G$9</f>
        <v>10</v>
      </c>
      <c r="O26" s="16" t="n">
        <f aca="false">MIN($J$10*$D$10*SQRT($E$75-$E$59)/(M26*SQRT($E$75-E26)),$J$10)</f>
        <v>0.523102994844257</v>
      </c>
      <c r="Q26" s="7" t="n">
        <f aca="false">$G$11*(G26*(I26-$G$8)+G26*M26*N26*O26*SQRT($E$75-E26))</f>
        <v>6.70260869172684</v>
      </c>
      <c r="R26" s="16" t="n">
        <f aca="false">Q26-Q25</f>
        <v>0.256340701363235</v>
      </c>
      <c r="S26" s="16"/>
      <c r="T26" s="16" t="n">
        <f aca="false">$G$11*((I26-$G$8)+M26*N26*O26*SQRT($E$75-E26))</f>
        <v>1.33950658522267</v>
      </c>
      <c r="U26" s="16" t="n">
        <f aca="false">$G$11*G26</f>
        <v>5.00378928007484</v>
      </c>
      <c r="V26" s="16" t="n">
        <f aca="false">T25*(G26-G25)+U25*(I26-I25)</f>
        <v>0.256340701363237</v>
      </c>
      <c r="W26" s="16" t="n">
        <f aca="false">$G$11*(G26-G25)*(I26-I25)</f>
        <v>0</v>
      </c>
      <c r="X26" s="16"/>
      <c r="Y26" s="16" t="n">
        <f aca="false">R26-V26</f>
        <v>-2.16493489801906E-015</v>
      </c>
      <c r="AA26" s="18" t="n">
        <f aca="false">SUM(AB26:AM26)-6</f>
        <v>1.50360537754534</v>
      </c>
      <c r="AB26" s="18" t="n">
        <f aca="true">RAND()</f>
        <v>0.208359508200331</v>
      </c>
      <c r="AC26" s="18" t="n">
        <f aca="true">RAND()</f>
        <v>0.81113664356918</v>
      </c>
      <c r="AD26" s="18" t="n">
        <f aca="true">RAND()</f>
        <v>0.180520797201717</v>
      </c>
      <c r="AE26" s="18" t="n">
        <f aca="true">RAND()</f>
        <v>0.0554761735918397</v>
      </c>
      <c r="AF26" s="18" t="n">
        <f aca="true">RAND()</f>
        <v>0.990427013325492</v>
      </c>
      <c r="AG26" s="18" t="n">
        <f aca="true">RAND()</f>
        <v>0.515854299895756</v>
      </c>
      <c r="AH26" s="18" t="n">
        <f aca="true">RAND()</f>
        <v>0.544862125449281</v>
      </c>
      <c r="AI26" s="18" t="n">
        <f aca="true">RAND()</f>
        <v>0.879217280125443</v>
      </c>
      <c r="AJ26" s="18" t="n">
        <f aca="true">RAND()</f>
        <v>0.924450425274</v>
      </c>
      <c r="AK26" s="18" t="n">
        <f aca="true">RAND()</f>
        <v>0.969568346006514</v>
      </c>
      <c r="AL26" s="18" t="n">
        <f aca="true">RAND()</f>
        <v>0.662316163544736</v>
      </c>
      <c r="AM26" s="18" t="n">
        <f aca="true">RAND()</f>
        <v>0.761416601361051</v>
      </c>
    </row>
    <row r="27" customFormat="false" ht="11.25" hidden="false" customHeight="false" outlineLevel="0" collapsed="false">
      <c r="D27" s="14" t="n">
        <f aca="false">D26+1</f>
        <v>37085</v>
      </c>
      <c r="E27" s="15" t="n">
        <f aca="false">(D27-$D$4)/365.25</f>
        <v>0.0328542094455852</v>
      </c>
      <c r="G27" s="16" t="n">
        <f aca="false">G26*EXP(-0.5*$D$9^2*(E27-E26)+$D$9*AA27*SQRT(E27-E26))</f>
        <v>5.06211199928377</v>
      </c>
      <c r="H27" s="16" t="n">
        <f aca="false">LN(G27/G26)</f>
        <v>0.0115883059575085</v>
      </c>
      <c r="I27" s="7" t="n">
        <f aca="false">$G$8</f>
        <v>30</v>
      </c>
      <c r="J27" s="7" t="n">
        <f aca="false">I27-I26</f>
        <v>0</v>
      </c>
      <c r="K27" s="7"/>
      <c r="L27" s="16"/>
      <c r="M27" s="17" t="n">
        <f aca="false">MIN(SQRT(($D$9^2*($E$45-E27)+$D$10^2*($E$75-$E$45))/($E$75-E27)),$D$10)</f>
        <v>0.70267346612776</v>
      </c>
      <c r="N27" s="7" t="n">
        <f aca="false">$G$9</f>
        <v>10</v>
      </c>
      <c r="O27" s="16" t="n">
        <f aca="false">MIN($J$10*$D$10*SQRT($E$75-$E$59)/(M27*SQRT($E$75-E27)),$J$10)</f>
        <v>0.525854739211367</v>
      </c>
      <c r="Q27" s="7" t="n">
        <f aca="false">$G$11*(G27*(I27-$G$8)+G27*M27*N27*O27*SQRT($E$75-E27))</f>
        <v>6.7807323581753</v>
      </c>
      <c r="R27" s="16" t="n">
        <f aca="false">Q27-Q26</f>
        <v>0.0781236664484624</v>
      </c>
      <c r="S27" s="16"/>
      <c r="T27" s="16" t="n">
        <f aca="false">$G$11*((I27-$G$8)+M27*N27*O27*SQRT($E$75-E27))</f>
        <v>1.33950658522267</v>
      </c>
      <c r="U27" s="16" t="n">
        <f aca="false">$G$11*G27</f>
        <v>5.06211199928377</v>
      </c>
      <c r="V27" s="16" t="n">
        <f aca="false">T26*(G27-G26)+U26*(I27-I26)</f>
        <v>0.0781236664484605</v>
      </c>
      <c r="W27" s="16" t="n">
        <f aca="false">$G$11*(G27-G26)*(I27-I26)</f>
        <v>0</v>
      </c>
      <c r="X27" s="16"/>
      <c r="Y27" s="16" t="n">
        <f aca="false">R27-V27</f>
        <v>1.81799020282369E-015</v>
      </c>
      <c r="AA27" s="18" t="n">
        <f aca="false">SUM(AB27:AM27)-6</f>
        <v>0.456021281866662</v>
      </c>
      <c r="AB27" s="18" t="n">
        <f aca="true">RAND()</f>
        <v>0.947386485061295</v>
      </c>
      <c r="AC27" s="18" t="n">
        <f aca="true">RAND()</f>
        <v>0.0210795760186011</v>
      </c>
      <c r="AD27" s="18" t="n">
        <f aca="true">RAND()</f>
        <v>0.987780790392027</v>
      </c>
      <c r="AE27" s="18" t="n">
        <f aca="true">RAND()</f>
        <v>0.623635540588244</v>
      </c>
      <c r="AF27" s="18" t="n">
        <f aca="true">RAND()</f>
        <v>0.291077972719482</v>
      </c>
      <c r="AG27" s="18" t="n">
        <f aca="true">RAND()</f>
        <v>0.665080325786928</v>
      </c>
      <c r="AH27" s="18" t="n">
        <f aca="true">RAND()</f>
        <v>0.458443784973279</v>
      </c>
      <c r="AI27" s="18" t="n">
        <f aca="true">RAND()</f>
        <v>0.241270794062772</v>
      </c>
      <c r="AJ27" s="18" t="n">
        <f aca="true">RAND()</f>
        <v>0.853253596871191</v>
      </c>
      <c r="AK27" s="18" t="n">
        <f aca="true">RAND()</f>
        <v>0.634325131502441</v>
      </c>
      <c r="AL27" s="18" t="n">
        <f aca="true">RAND()</f>
        <v>0.573603028122569</v>
      </c>
      <c r="AM27" s="18" t="n">
        <f aca="true">RAND()</f>
        <v>0.159084255767835</v>
      </c>
    </row>
    <row r="28" customFormat="false" ht="11.25" hidden="false" customHeight="false" outlineLevel="0" collapsed="false">
      <c r="D28" s="14" t="n">
        <f aca="false">D27+1</f>
        <v>37086</v>
      </c>
      <c r="E28" s="15" t="n">
        <f aca="false">(D28-$D$4)/365.25</f>
        <v>0.0355920602327173</v>
      </c>
      <c r="G28" s="16" t="n">
        <f aca="false">G27*EXP(-0.5*$D$9^2*(E28-E27)+$D$9*AA28*SQRT(E28-E27))</f>
        <v>4.82663593471293</v>
      </c>
      <c r="H28" s="16" t="n">
        <f aca="false">LN(G28/G27)</f>
        <v>-0.0476340562270124</v>
      </c>
      <c r="I28" s="7" t="n">
        <f aca="false">$G$8</f>
        <v>30</v>
      </c>
      <c r="J28" s="7" t="n">
        <f aca="false">I28-I27</f>
        <v>0</v>
      </c>
      <c r="K28" s="7"/>
      <c r="L28" s="16"/>
      <c r="M28" s="17" t="n">
        <f aca="false">MIN(SQRT(($D$9^2*($E$45-E28)+$D$10^2*($E$75-$E$45))/($E$75-E28)),$D$10)</f>
        <v>0.706354139375403</v>
      </c>
      <c r="N28" s="7" t="n">
        <f aca="false">$G$9</f>
        <v>10</v>
      </c>
      <c r="O28" s="16" t="n">
        <f aca="false">MIN($J$10*$D$10*SQRT($E$75-$E$59)/(M28*SQRT($E$75-E28)),$J$10)</f>
        <v>0.528650371561217</v>
      </c>
      <c r="Q28" s="7" t="n">
        <f aca="false">$G$11*(G28*(I28-$G$8)+G28*M28*N28*O28*SQRT($E$75-E28))</f>
        <v>6.46531061902033</v>
      </c>
      <c r="R28" s="16" t="n">
        <f aca="false">Q28-Q27</f>
        <v>-0.315421739154969</v>
      </c>
      <c r="S28" s="16"/>
      <c r="T28" s="16" t="n">
        <f aca="false">$G$11*((I28-$G$8)+M28*N28*O28*SQRT($E$75-E28))</f>
        <v>1.33950658522267</v>
      </c>
      <c r="U28" s="16" t="n">
        <f aca="false">$G$11*G28</f>
        <v>4.82663593471293</v>
      </c>
      <c r="V28" s="16" t="n">
        <f aca="false">T27*(G28-G27)+U27*(I28-I27)</f>
        <v>-0.31542173915497</v>
      </c>
      <c r="W28" s="16" t="n">
        <f aca="false">$G$11*(G28-G27)*(I28-I27)</f>
        <v>-0</v>
      </c>
      <c r="X28" s="16"/>
      <c r="Y28" s="16" t="n">
        <f aca="false">R28-V28</f>
        <v>0</v>
      </c>
      <c r="AA28" s="18" t="n">
        <f aca="false">SUM(AB28:AM28)-6</f>
        <v>-1.80763682724478</v>
      </c>
      <c r="AB28" s="18" t="n">
        <f aca="true">RAND()</f>
        <v>0.134781319746731</v>
      </c>
      <c r="AC28" s="18" t="n">
        <f aca="true">RAND()</f>
        <v>0.0327569766220693</v>
      </c>
      <c r="AD28" s="18" t="n">
        <f aca="true">RAND()</f>
        <v>0.117343090002651</v>
      </c>
      <c r="AE28" s="18" t="n">
        <f aca="true">RAND()</f>
        <v>0.17064969045716</v>
      </c>
      <c r="AF28" s="18" t="n">
        <f aca="true">RAND()</f>
        <v>0.0232768091551621</v>
      </c>
      <c r="AG28" s="18" t="n">
        <f aca="true">RAND()</f>
        <v>0.191325456137333</v>
      </c>
      <c r="AH28" s="18" t="n">
        <f aca="true">RAND()</f>
        <v>0.00116745653540061</v>
      </c>
      <c r="AI28" s="18" t="n">
        <f aca="true">RAND()</f>
        <v>0.995486336674434</v>
      </c>
      <c r="AJ28" s="18" t="n">
        <f aca="true">RAND()</f>
        <v>0.857480265726816</v>
      </c>
      <c r="AK28" s="18" t="n">
        <f aca="true">RAND()</f>
        <v>0.747736279941672</v>
      </c>
      <c r="AL28" s="18" t="n">
        <f aca="true">RAND()</f>
        <v>0.842649050223017</v>
      </c>
      <c r="AM28" s="18" t="n">
        <f aca="true">RAND()</f>
        <v>0.0777104415327781</v>
      </c>
    </row>
    <row r="29" customFormat="false" ht="11.25" hidden="false" customHeight="false" outlineLevel="0" collapsed="false">
      <c r="D29" s="14" t="n">
        <f aca="false">D28+1</f>
        <v>37087</v>
      </c>
      <c r="E29" s="15" t="n">
        <f aca="false">(D29-$D$4)/365.25</f>
        <v>0.0383299110198494</v>
      </c>
      <c r="G29" s="16" t="n">
        <f aca="false">G28*EXP(-0.5*$D$9^2*(E29-E28)+$D$9*AA29*SQRT(E29-E28))</f>
        <v>4.77066678233561</v>
      </c>
      <c r="H29" s="16" t="n">
        <f aca="false">LN(G29/G28)</f>
        <v>-0.0116636493675288</v>
      </c>
      <c r="I29" s="7" t="n">
        <f aca="false">$G$8</f>
        <v>30</v>
      </c>
      <c r="J29" s="7" t="n">
        <f aca="false">I29-I28</f>
        <v>0</v>
      </c>
      <c r="K29" s="7"/>
      <c r="L29" s="16"/>
      <c r="M29" s="17" t="n">
        <f aca="false">MIN(SQRT(($D$9^2*($E$45-E29)+$D$10^2*($E$75-$E$45))/($E$75-E29)),$D$10)</f>
        <v>0.710174503968536</v>
      </c>
      <c r="N29" s="7" t="n">
        <f aca="false">$G$9</f>
        <v>10</v>
      </c>
      <c r="O29" s="16" t="n">
        <f aca="false">MIN($J$10*$D$10*SQRT($E$75-$E$59)/(M29*SQRT($E$75-E29)),$J$10)</f>
        <v>0.531491071063936</v>
      </c>
      <c r="Q29" s="7" t="n">
        <f aca="false">$G$11*(G29*(I29-$G$8)+G29*M29*N29*O29*SQRT($E$75-E29))</f>
        <v>6.39033957084159</v>
      </c>
      <c r="R29" s="16" t="n">
        <f aca="false">Q29-Q28</f>
        <v>-0.0749710481787469</v>
      </c>
      <c r="S29" s="16"/>
      <c r="T29" s="16" t="n">
        <f aca="false">$G$11*((I29-$G$8)+M29*N29*O29*SQRT($E$75-E29))</f>
        <v>1.33950658522267</v>
      </c>
      <c r="U29" s="16" t="n">
        <f aca="false">$G$11*G29</f>
        <v>4.77066678233561</v>
      </c>
      <c r="V29" s="16" t="n">
        <f aca="false">T28*(G29-G28)+U28*(I29-I28)</f>
        <v>-0.0749710481787449</v>
      </c>
      <c r="W29" s="16" t="n">
        <f aca="false">$G$11*(G29-G28)*(I29-I28)</f>
        <v>-0</v>
      </c>
      <c r="X29" s="16"/>
      <c r="Y29" s="16" t="n">
        <f aca="false">R29-V29</f>
        <v>-1.98452365651747E-015</v>
      </c>
      <c r="AA29" s="18" t="n">
        <f aca="false">SUM(AB29:AM29)-6</f>
        <v>-0.432738897273486</v>
      </c>
      <c r="AB29" s="18" t="n">
        <f aca="true">RAND()</f>
        <v>0.515322512724409</v>
      </c>
      <c r="AC29" s="18" t="n">
        <f aca="true">RAND()</f>
        <v>0.722131174403577</v>
      </c>
      <c r="AD29" s="18" t="n">
        <f aca="true">RAND()</f>
        <v>0.589481039308049</v>
      </c>
      <c r="AE29" s="18" t="n">
        <f aca="true">RAND()</f>
        <v>0.906544610368882</v>
      </c>
      <c r="AF29" s="18" t="n">
        <f aca="true">RAND()</f>
        <v>0.680837534575359</v>
      </c>
      <c r="AG29" s="18" t="n">
        <f aca="true">RAND()</f>
        <v>0.124341553150344</v>
      </c>
      <c r="AH29" s="18" t="n">
        <f aca="true">RAND()</f>
        <v>0.311881433619403</v>
      </c>
      <c r="AI29" s="18" t="n">
        <f aca="true">RAND()</f>
        <v>0.384645775838029</v>
      </c>
      <c r="AJ29" s="18" t="n">
        <f aca="true">RAND()</f>
        <v>0.451523416992497</v>
      </c>
      <c r="AK29" s="18" t="n">
        <f aca="true">RAND()</f>
        <v>0.199331442891588</v>
      </c>
      <c r="AL29" s="18" t="n">
        <f aca="true">RAND()</f>
        <v>0.249912650697661</v>
      </c>
      <c r="AM29" s="18" t="n">
        <f aca="true">RAND()</f>
        <v>0.431307958156715</v>
      </c>
    </row>
    <row r="30" customFormat="false" ht="11.25" hidden="false" customHeight="false" outlineLevel="0" collapsed="false">
      <c r="D30" s="14" t="n">
        <f aca="false">D29+1</f>
        <v>37088</v>
      </c>
      <c r="E30" s="15" t="n">
        <f aca="false">(D30-$D$4)/365.25</f>
        <v>0.0410677618069815</v>
      </c>
      <c r="G30" s="16" t="n">
        <f aca="false">G29*EXP(-0.5*$D$9^2*(E30-E29)+$D$9*AA30*SQRT(E30-E29))</f>
        <v>4.76904439646845</v>
      </c>
      <c r="H30" s="16" t="n">
        <f aca="false">LN(G30/G29)</f>
        <v>-0.000340133124031545</v>
      </c>
      <c r="I30" s="7" t="n">
        <f aca="false">$G$8</f>
        <v>30</v>
      </c>
      <c r="J30" s="7" t="n">
        <f aca="false">I30-I29</f>
        <v>0</v>
      </c>
      <c r="K30" s="7"/>
      <c r="L30" s="16"/>
      <c r="M30" s="17" t="n">
        <f aca="false">MIN(SQRT(($D$9^2*($E$45-E30)+$D$10^2*($E$75-$E$45))/($E$75-E30)),$D$10)</f>
        <v>0.714142842854285</v>
      </c>
      <c r="N30" s="7" t="n">
        <f aca="false">$G$9</f>
        <v>10</v>
      </c>
      <c r="O30" s="16" t="n">
        <f aca="false">MIN($J$10*$D$10*SQRT($E$75-$E$59)/(M30*SQRT($E$75-E30)),$J$10)</f>
        <v>0.534378061725994</v>
      </c>
      <c r="Q30" s="7" t="n">
        <f aca="false">$G$11*(G30*(I30-$G$8)+G30*M30*N30*O30*SQRT($E$75-E30))</f>
        <v>6.38816637428875</v>
      </c>
      <c r="R30" s="16" t="n">
        <f aca="false">Q30-Q29</f>
        <v>-0.00217319655283443</v>
      </c>
      <c r="S30" s="16"/>
      <c r="T30" s="16" t="n">
        <f aca="false">$G$11*((I30-$G$8)+M30*N30*O30*SQRT($E$75-E30))</f>
        <v>1.33950658522267</v>
      </c>
      <c r="U30" s="16" t="n">
        <f aca="false">$G$11*G30</f>
        <v>4.76904439646845</v>
      </c>
      <c r="V30" s="16" t="n">
        <f aca="false">T29*(G30-G29)+U29*(I30-I29)</f>
        <v>-0.00217319655283511</v>
      </c>
      <c r="W30" s="16" t="n">
        <f aca="false">$G$11*(G30-G29)*(I30-I29)</f>
        <v>-0</v>
      </c>
      <c r="X30" s="16"/>
      <c r="Y30" s="16" t="n">
        <f aca="false">R30-V30</f>
        <v>6.77409517368943E-016</v>
      </c>
      <c r="AA30" s="18" t="n">
        <f aca="false">SUM(AB30:AM30)-6</f>
        <v>8.0200492039495E-005</v>
      </c>
      <c r="AB30" s="18" t="n">
        <f aca="true">RAND()</f>
        <v>0.312214959789474</v>
      </c>
      <c r="AC30" s="18" t="n">
        <f aca="true">RAND()</f>
        <v>0.435822016831208</v>
      </c>
      <c r="AD30" s="18" t="n">
        <f aca="true">RAND()</f>
        <v>0.705757794869293</v>
      </c>
      <c r="AE30" s="18" t="n">
        <f aca="true">RAND()</f>
        <v>0.522391742643448</v>
      </c>
      <c r="AF30" s="18" t="n">
        <f aca="true">RAND()</f>
        <v>0.105129369012981</v>
      </c>
      <c r="AG30" s="18" t="n">
        <f aca="true">RAND()</f>
        <v>0.870166896074794</v>
      </c>
      <c r="AH30" s="18" t="n">
        <f aca="true">RAND()</f>
        <v>0.922325069083107</v>
      </c>
      <c r="AI30" s="18" t="n">
        <f aca="true">RAND()</f>
        <v>0.00670595778241445</v>
      </c>
      <c r="AJ30" s="18" t="n">
        <f aca="true">RAND()</f>
        <v>0.112683614082938</v>
      </c>
      <c r="AK30" s="18" t="n">
        <f aca="true">RAND()</f>
        <v>0.921115115432891</v>
      </c>
      <c r="AL30" s="18" t="n">
        <f aca="true">RAND()</f>
        <v>0.765555259185742</v>
      </c>
      <c r="AM30" s="18" t="n">
        <f aca="true">RAND()</f>
        <v>0.32021240570375</v>
      </c>
    </row>
    <row r="31" customFormat="false" ht="11.25" hidden="false" customHeight="false" outlineLevel="0" collapsed="false">
      <c r="D31" s="14" t="n">
        <f aca="false">D30+1</f>
        <v>37089</v>
      </c>
      <c r="E31" s="15" t="n">
        <f aca="false">(D31-$D$4)/365.25</f>
        <v>0.0438056125941136</v>
      </c>
      <c r="G31" s="16" t="n">
        <f aca="false">G30*EXP(-0.5*$D$9^2*(E31-E30)+$D$9*AA31*SQRT(E31-E30))</f>
        <v>4.78371917875255</v>
      </c>
      <c r="H31" s="16" t="n">
        <f aca="false">LN(G31/G30)</f>
        <v>0.00307236617173964</v>
      </c>
      <c r="I31" s="7" t="n">
        <f aca="false">$G$8</f>
        <v>30</v>
      </c>
      <c r="J31" s="7" t="n">
        <f aca="false">I31-I30</f>
        <v>0</v>
      </c>
      <c r="K31" s="7"/>
      <c r="L31" s="16"/>
      <c r="M31" s="17" t="n">
        <f aca="false">MIN(SQRT(($D$9^2*($E$45-E31)+$D$10^2*($E$75-$E$45))/($E$75-E31)),$D$10)</f>
        <v>0.718268119095572</v>
      </c>
      <c r="N31" s="7" t="n">
        <f aca="false">$G$9</f>
        <v>10</v>
      </c>
      <c r="O31" s="16" t="n">
        <f aca="false">MIN($J$10*$D$10*SQRT($E$75-$E$59)/(M31*SQRT($E$75-E31)),$J$10)</f>
        <v>0.537312614606225</v>
      </c>
      <c r="Q31" s="7" t="n">
        <f aca="false">$G$11*(G31*(I31-$G$8)+G31*M31*N31*O31*SQRT($E$75-E31))</f>
        <v>6.40782334179501</v>
      </c>
      <c r="R31" s="16" t="n">
        <f aca="false">Q31-Q30</f>
        <v>0.0196569675062603</v>
      </c>
      <c r="S31" s="16"/>
      <c r="T31" s="16" t="n">
        <f aca="false">$G$11*((I31-$G$8)+M31*N31*O31*SQRT($E$75-E31))</f>
        <v>1.33950658522267</v>
      </c>
      <c r="U31" s="16" t="n">
        <f aca="false">$G$11*G31</f>
        <v>4.78371917875255</v>
      </c>
      <c r="V31" s="16" t="n">
        <f aca="false">T30*(G31-G30)+U30*(I31-I30)</f>
        <v>0.0196569675062609</v>
      </c>
      <c r="W31" s="16" t="n">
        <f aca="false">$G$11*(G31-G30)*(I31-I30)</f>
        <v>0</v>
      </c>
      <c r="X31" s="16"/>
      <c r="Y31" s="16" t="n">
        <f aca="false">R31-V31</f>
        <v>-5.89805981832114E-016</v>
      </c>
      <c r="AA31" s="18" t="n">
        <f aca="false">SUM(AB31:AM31)-6</f>
        <v>0.13051626245022</v>
      </c>
      <c r="AB31" s="18" t="n">
        <f aca="true">RAND()</f>
        <v>0.610939871747061</v>
      </c>
      <c r="AC31" s="18" t="n">
        <f aca="true">RAND()</f>
        <v>0.125780506457108</v>
      </c>
      <c r="AD31" s="18" t="n">
        <f aca="true">RAND()</f>
        <v>0.727988650669264</v>
      </c>
      <c r="AE31" s="18" t="n">
        <f aca="true">RAND()</f>
        <v>0.99342933553828</v>
      </c>
      <c r="AF31" s="18" t="n">
        <f aca="true">RAND()</f>
        <v>0.900852397616899</v>
      </c>
      <c r="AG31" s="18" t="n">
        <f aca="true">RAND()</f>
        <v>0.372042742661268</v>
      </c>
      <c r="AH31" s="18" t="n">
        <f aca="true">RAND()</f>
        <v>0.160784227645321</v>
      </c>
      <c r="AI31" s="18" t="n">
        <f aca="true">RAND()</f>
        <v>0.288572312689789</v>
      </c>
      <c r="AJ31" s="18" t="n">
        <f aca="true">RAND()</f>
        <v>0.326955848624771</v>
      </c>
      <c r="AK31" s="18" t="n">
        <f aca="true">RAND()</f>
        <v>0.816037380746648</v>
      </c>
      <c r="AL31" s="18" t="n">
        <f aca="true">RAND()</f>
        <v>0.197900956645926</v>
      </c>
      <c r="AM31" s="18" t="n">
        <f aca="true">RAND()</f>
        <v>0.609232031407884</v>
      </c>
    </row>
    <row r="32" customFormat="false" ht="11.25" hidden="false" customHeight="false" outlineLevel="0" collapsed="false">
      <c r="D32" s="14" t="n">
        <f aca="false">D31+1</f>
        <v>37090</v>
      </c>
      <c r="E32" s="15" t="n">
        <f aca="false">(D32-$D$4)/365.25</f>
        <v>0.0465434633812457</v>
      </c>
      <c r="G32" s="16" t="n">
        <f aca="false">G31*EXP(-0.5*$D$9^2*(E32-E31)+$D$9*AA32*SQRT(E32-E31))</f>
        <v>4.8267445103612</v>
      </c>
      <c r="H32" s="16" t="n">
        <f aca="false">LN(G32/G31)</f>
        <v>0.00895391116479177</v>
      </c>
      <c r="I32" s="7" t="n">
        <f aca="false">$G$8</f>
        <v>30</v>
      </c>
      <c r="J32" s="7" t="n">
        <f aca="false">I32-I31</f>
        <v>0</v>
      </c>
      <c r="K32" s="7"/>
      <c r="L32" s="16"/>
      <c r="M32" s="17" t="n">
        <f aca="false">MIN(SQRT(($D$9^2*($E$45-E32)+$D$10^2*($E$75-$E$45))/($E$75-E32)),$D$10)</f>
        <v>0.722560048200711</v>
      </c>
      <c r="N32" s="7" t="n">
        <f aca="false">$G$9</f>
        <v>10</v>
      </c>
      <c r="O32" s="16" t="n">
        <f aca="false">MIN($J$10*$D$10*SQRT($E$75-$E$59)/(M32*SQRT($E$75-E32)),$J$10)</f>
        <v>0.540296050167203</v>
      </c>
      <c r="Q32" s="7" t="n">
        <f aca="false">$G$11*(G32*(I32-$G$8)+G32*M32*N32*O32*SQRT($E$75-E32))</f>
        <v>6.46545605681619</v>
      </c>
      <c r="R32" s="16" t="n">
        <f aca="false">Q32-Q31</f>
        <v>0.0576327150211791</v>
      </c>
      <c r="S32" s="16"/>
      <c r="T32" s="16" t="n">
        <f aca="false">$G$11*((I32-$G$8)+M32*N32*O32*SQRT($E$75-E32))</f>
        <v>1.33950658522267</v>
      </c>
      <c r="U32" s="16" t="n">
        <f aca="false">$G$11*G32</f>
        <v>4.8267445103612</v>
      </c>
      <c r="V32" s="16" t="n">
        <f aca="false">T31*(G32-G31)+U31*(I32-I31)</f>
        <v>0.057632715021178</v>
      </c>
      <c r="W32" s="16" t="n">
        <f aca="false">$G$11*(G32-G31)*(I32-I31)</f>
        <v>0</v>
      </c>
      <c r="X32" s="16"/>
      <c r="Y32" s="16" t="n">
        <f aca="false">R32-V32</f>
        <v>1.02695629777827E-015</v>
      </c>
      <c r="AA32" s="18" t="n">
        <f aca="false">SUM(AB32:AM32)-6</f>
        <v>0.355326731444071</v>
      </c>
      <c r="AB32" s="18" t="n">
        <f aca="true">RAND()</f>
        <v>0.896825725294139</v>
      </c>
      <c r="AC32" s="18" t="n">
        <f aca="true">RAND()</f>
        <v>0.927439939610274</v>
      </c>
      <c r="AD32" s="18" t="n">
        <f aca="true">RAND()</f>
        <v>0.971529987324053</v>
      </c>
      <c r="AE32" s="18" t="n">
        <f aca="true">RAND()</f>
        <v>0.40709474714765</v>
      </c>
      <c r="AF32" s="18" t="n">
        <f aca="true">RAND()</f>
        <v>0.548866511194403</v>
      </c>
      <c r="AG32" s="18" t="n">
        <f aca="true">RAND()</f>
        <v>0.454258706950496</v>
      </c>
      <c r="AH32" s="18" t="n">
        <f aca="true">RAND()</f>
        <v>0.0971352551625341</v>
      </c>
      <c r="AI32" s="18" t="n">
        <f aca="true">RAND()</f>
        <v>0.359825712080809</v>
      </c>
      <c r="AJ32" s="18" t="n">
        <f aca="true">RAND()</f>
        <v>0.585395874987633</v>
      </c>
      <c r="AK32" s="18" t="n">
        <f aca="true">RAND()</f>
        <v>0.76849029078955</v>
      </c>
      <c r="AL32" s="18" t="n">
        <f aca="true">RAND()</f>
        <v>0.19981702653932</v>
      </c>
      <c r="AM32" s="18" t="n">
        <f aca="true">RAND()</f>
        <v>0.138646954363211</v>
      </c>
    </row>
    <row r="33" customFormat="false" ht="11.25" hidden="false" customHeight="false" outlineLevel="0" collapsed="false">
      <c r="D33" s="14" t="n">
        <f aca="false">D32+1</f>
        <v>37091</v>
      </c>
      <c r="E33" s="15" t="n">
        <f aca="false">(D33-$D$4)/365.25</f>
        <v>0.0492813141683778</v>
      </c>
      <c r="G33" s="16" t="n">
        <f aca="false">G32*EXP(-0.5*$D$9^2*(E33-E32)+$D$9*AA33*SQRT(E33-E32))</f>
        <v>4.68282064514461</v>
      </c>
      <c r="H33" s="16" t="n">
        <f aca="false">LN(G33/G32)</f>
        <v>-0.0302715956650197</v>
      </c>
      <c r="I33" s="7" t="n">
        <f aca="false">$G$8</f>
        <v>30</v>
      </c>
      <c r="J33" s="7" t="n">
        <f aca="false">I33-I32</f>
        <v>0</v>
      </c>
      <c r="K33" s="7"/>
      <c r="L33" s="16"/>
      <c r="M33" s="17" t="n">
        <f aca="false">MIN(SQRT(($D$9^2*($E$45-E33)+$D$10^2*($E$75-$E$45))/($E$75-E33)),$D$10)</f>
        <v>0.72702917999997</v>
      </c>
      <c r="N33" s="7" t="n">
        <f aca="false">$G$9</f>
        <v>10</v>
      </c>
      <c r="O33" s="16" t="n">
        <f aca="false">MIN($J$10*$D$10*SQRT($E$75-$E$59)/(M33*SQRT($E$75-E33)),$J$10)</f>
        <v>0.543329740771851</v>
      </c>
      <c r="Q33" s="7" t="n">
        <f aca="false">$G$11*(G33*(I33-$G$8)+G33*M33*N33*O33*SQRT($E$75-E33))</f>
        <v>6.27266909158787</v>
      </c>
      <c r="R33" s="16" t="n">
        <f aca="false">Q33-Q32</f>
        <v>-0.192786965228319</v>
      </c>
      <c r="S33" s="16"/>
      <c r="T33" s="16" t="n">
        <f aca="false">$G$11*((I33-$G$8)+M33*N33*O33*SQRT($E$75-E33))</f>
        <v>1.33950658522267</v>
      </c>
      <c r="U33" s="16" t="n">
        <f aca="false">$G$11*G33</f>
        <v>4.68282064514461</v>
      </c>
      <c r="V33" s="16" t="n">
        <f aca="false">T32*(G33-G32)+U32*(I33-I32)</f>
        <v>-0.192786965228318</v>
      </c>
      <c r="W33" s="16" t="n">
        <f aca="false">$G$11*(G33-G32)*(I33-I32)</f>
        <v>-0</v>
      </c>
      <c r="X33" s="16"/>
      <c r="Y33" s="16" t="n">
        <f aca="false">R33-V33</f>
        <v>-9.71445146547012E-016</v>
      </c>
      <c r="AA33" s="18" t="n">
        <f aca="false">SUM(AB33:AM33)-6</f>
        <v>-1.14399098139307</v>
      </c>
      <c r="AB33" s="18" t="n">
        <f aca="true">RAND()</f>
        <v>0.239462802308689</v>
      </c>
      <c r="AC33" s="18" t="n">
        <f aca="true">RAND()</f>
        <v>0.763630319238783</v>
      </c>
      <c r="AD33" s="18" t="n">
        <f aca="true">RAND()</f>
        <v>0.414574769592487</v>
      </c>
      <c r="AE33" s="18" t="n">
        <f aca="true">RAND()</f>
        <v>0.248765876626149</v>
      </c>
      <c r="AF33" s="18" t="n">
        <f aca="true">RAND()</f>
        <v>0.215590388654753</v>
      </c>
      <c r="AG33" s="18" t="n">
        <f aca="true">RAND()</f>
        <v>0.170974472764959</v>
      </c>
      <c r="AH33" s="18" t="n">
        <f aca="true">RAND()</f>
        <v>0.923104908646463</v>
      </c>
      <c r="AI33" s="18" t="n">
        <f aca="true">RAND()</f>
        <v>0.468194111178677</v>
      </c>
      <c r="AJ33" s="18" t="n">
        <f aca="true">RAND()</f>
        <v>0.345103761697614</v>
      </c>
      <c r="AK33" s="18" t="n">
        <f aca="true">RAND()</f>
        <v>0.375372951229955</v>
      </c>
      <c r="AL33" s="18" t="n">
        <f aca="true">RAND()</f>
        <v>0.140275729248415</v>
      </c>
      <c r="AM33" s="18" t="n">
        <f aca="true">RAND()</f>
        <v>0.550958927419982</v>
      </c>
    </row>
    <row r="34" customFormat="false" ht="11.25" hidden="false" customHeight="false" outlineLevel="0" collapsed="false">
      <c r="D34" s="14" t="n">
        <f aca="false">D33+1</f>
        <v>37092</v>
      </c>
      <c r="E34" s="15" t="n">
        <f aca="false">(D34-$D$4)/365.25</f>
        <v>0.0520191649555099</v>
      </c>
      <c r="G34" s="16" t="n">
        <f aca="false">G33*EXP(-0.5*$D$9^2*(E34-E33)+$D$9*AA34*SQRT(E34-E33))</f>
        <v>4.49873925670018</v>
      </c>
      <c r="H34" s="16" t="n">
        <f aca="false">LN(G34/G33)</f>
        <v>-0.0401034379867131</v>
      </c>
      <c r="I34" s="7" t="n">
        <f aca="false">$G$8</f>
        <v>30</v>
      </c>
      <c r="J34" s="7" t="n">
        <f aca="false">I34-I33</f>
        <v>0</v>
      </c>
      <c r="K34" s="7"/>
      <c r="L34" s="16"/>
      <c r="M34" s="17" t="n">
        <f aca="false">MIN(SQRT(($D$9^2*($E$45-E34)+$D$10^2*($E$75-$E$45))/($E$75-E34)),$D$10)</f>
        <v>0.731686991587617</v>
      </c>
      <c r="N34" s="7" t="n">
        <f aca="false">$G$9</f>
        <v>10</v>
      </c>
      <c r="O34" s="16" t="n">
        <f aca="false">MIN($J$10*$D$10*SQRT($E$75-$E$59)/(M34*SQRT($E$75-E34)),$J$10)</f>
        <v>0.54641511333601</v>
      </c>
      <c r="Q34" s="7" t="n">
        <f aca="false">$G$11*(G34*(I34-$G$8)+G34*M34*N34*O34*SQRT($E$75-E34))</f>
        <v>6.02609085954962</v>
      </c>
      <c r="R34" s="16" t="n">
        <f aca="false">Q34-Q33</f>
        <v>-0.24657823203825</v>
      </c>
      <c r="S34" s="16"/>
      <c r="T34" s="16" t="n">
        <f aca="false">$G$11*((I34-$G$8)+M34*N34*O34*SQRT($E$75-E34))</f>
        <v>1.33950658522267</v>
      </c>
      <c r="U34" s="16" t="n">
        <f aca="false">$G$11*G34</f>
        <v>4.49873925670018</v>
      </c>
      <c r="V34" s="16" t="n">
        <f aca="false">T33*(G34-G33)+U33*(I34-I33)</f>
        <v>-0.246578232038251</v>
      </c>
      <c r="W34" s="16" t="n">
        <f aca="false">$G$11*(G34-G33)*(I34-I33)</f>
        <v>-0</v>
      </c>
      <c r="X34" s="16"/>
      <c r="Y34" s="16" t="n">
        <f aca="false">R34-V34</f>
        <v>0</v>
      </c>
      <c r="AA34" s="18" t="n">
        <f aca="false">SUM(AB34:AM34)-6</f>
        <v>-1.51979378253199</v>
      </c>
      <c r="AB34" s="18" t="n">
        <f aca="true">RAND()</f>
        <v>0.130622424597946</v>
      </c>
      <c r="AC34" s="18" t="n">
        <f aca="true">RAND()</f>
        <v>0.340922395366273</v>
      </c>
      <c r="AD34" s="18" t="n">
        <f aca="true">RAND()</f>
        <v>0.0155074950958876</v>
      </c>
      <c r="AE34" s="18" t="n">
        <f aca="true">RAND()</f>
        <v>0.541643431950703</v>
      </c>
      <c r="AF34" s="18" t="n">
        <f aca="true">RAND()</f>
        <v>0.0408104488396332</v>
      </c>
      <c r="AG34" s="18" t="n">
        <f aca="true">RAND()</f>
        <v>0.329356388729212</v>
      </c>
      <c r="AH34" s="18" t="n">
        <f aca="true">RAND()</f>
        <v>0.0470507402753902</v>
      </c>
      <c r="AI34" s="18" t="n">
        <f aca="true">RAND()</f>
        <v>0.944987457362313</v>
      </c>
      <c r="AJ34" s="18" t="n">
        <f aca="true">RAND()</f>
        <v>0.885855273735041</v>
      </c>
      <c r="AK34" s="18" t="n">
        <f aca="true">RAND()</f>
        <v>0.673665372877406</v>
      </c>
      <c r="AL34" s="18" t="n">
        <f aca="true">RAND()</f>
        <v>0.0916214512371114</v>
      </c>
      <c r="AM34" s="18" t="n">
        <f aca="true">RAND()</f>
        <v>0.438163337401094</v>
      </c>
    </row>
    <row r="35" customFormat="false" ht="11.25" hidden="false" customHeight="false" outlineLevel="0" collapsed="false">
      <c r="D35" s="14" t="n">
        <f aca="false">D34+1</f>
        <v>37093</v>
      </c>
      <c r="E35" s="15" t="n">
        <f aca="false">(D35-$D$4)/365.25</f>
        <v>0.054757015742642</v>
      </c>
      <c r="G35" s="16" t="n">
        <f aca="false">G34*EXP(-0.5*$D$9^2*(E35-E34)+$D$9*AA35*SQRT(E35-E34))</f>
        <v>4.64739476119406</v>
      </c>
      <c r="H35" s="16" t="n">
        <f aca="false">LN(G35/G34)</f>
        <v>0.0325096038365723</v>
      </c>
      <c r="I35" s="7" t="n">
        <f aca="false">$G$8</f>
        <v>30</v>
      </c>
      <c r="J35" s="7" t="n">
        <f aca="false">I35-I34</f>
        <v>0</v>
      </c>
      <c r="K35" s="7"/>
      <c r="L35" s="16"/>
      <c r="M35" s="17" t="n">
        <f aca="false">MIN(SQRT(($D$9^2*($E$45-E35)+$D$10^2*($E$75-$E$45))/($E$75-E35)),$D$10)</f>
        <v>0.736545993132812</v>
      </c>
      <c r="N35" s="7" t="n">
        <f aca="false">$G$9</f>
        <v>10</v>
      </c>
      <c r="O35" s="16" t="n">
        <f aca="false">MIN($J$10*$D$10*SQRT($E$75-$E$59)/(M35*SQRT($E$75-E35)),$J$10)</f>
        <v>0.549553652148597</v>
      </c>
      <c r="Q35" s="7" t="n">
        <f aca="false">$G$11*(G35*(I35-$G$8)+G35*M35*N35*O35*SQRT($E$75-E35))</f>
        <v>6.22521588674877</v>
      </c>
      <c r="R35" s="16" t="n">
        <f aca="false">Q35-Q34</f>
        <v>0.199125027199148</v>
      </c>
      <c r="S35" s="16"/>
      <c r="T35" s="16" t="n">
        <f aca="false">$G$11*((I35-$G$8)+M35*N35*O35*SQRT($E$75-E35))</f>
        <v>1.33950658522267</v>
      </c>
      <c r="U35" s="16" t="n">
        <f aca="false">$G$11*G35</f>
        <v>4.64739476119406</v>
      </c>
      <c r="V35" s="16" t="n">
        <f aca="false">T34*(G35-G34)+U34*(I35-I34)</f>
        <v>0.199125027199149</v>
      </c>
      <c r="W35" s="16" t="n">
        <f aca="false">$G$11*(G35-G34)*(I35-I34)</f>
        <v>0</v>
      </c>
      <c r="X35" s="16"/>
      <c r="Y35" s="16" t="n">
        <f aca="false">R35-V35</f>
        <v>-1.02695629777827E-015</v>
      </c>
      <c r="AA35" s="18" t="n">
        <f aca="false">SUM(AB35:AM35)-6</f>
        <v>1.25569667221199</v>
      </c>
      <c r="AB35" s="18" t="n">
        <f aca="true">RAND()</f>
        <v>0.158340538261403</v>
      </c>
      <c r="AC35" s="18" t="n">
        <f aca="true">RAND()</f>
        <v>0.721674921246505</v>
      </c>
      <c r="AD35" s="18" t="n">
        <f aca="true">RAND()</f>
        <v>0.792089698321334</v>
      </c>
      <c r="AE35" s="18" t="n">
        <f aca="true">RAND()</f>
        <v>0.172759276266298</v>
      </c>
      <c r="AF35" s="18" t="n">
        <f aca="true">RAND()</f>
        <v>0.0498520193457854</v>
      </c>
      <c r="AG35" s="18" t="n">
        <f aca="true">RAND()</f>
        <v>0.741418041761843</v>
      </c>
      <c r="AH35" s="18" t="n">
        <f aca="true">RAND()</f>
        <v>0.741562444821104</v>
      </c>
      <c r="AI35" s="18" t="n">
        <f aca="true">RAND()</f>
        <v>0.686053742891479</v>
      </c>
      <c r="AJ35" s="18" t="n">
        <f aca="true">RAND()</f>
        <v>0.742584949039044</v>
      </c>
      <c r="AK35" s="18" t="n">
        <f aca="true">RAND()</f>
        <v>0.983129782249879</v>
      </c>
      <c r="AL35" s="18" t="n">
        <f aca="true">RAND()</f>
        <v>0.72753255598931</v>
      </c>
      <c r="AM35" s="18" t="n">
        <f aca="true">RAND()</f>
        <v>0.738698702018002</v>
      </c>
    </row>
    <row r="36" customFormat="false" ht="11.25" hidden="false" customHeight="false" outlineLevel="0" collapsed="false">
      <c r="D36" s="14" t="n">
        <f aca="false">D35+1</f>
        <v>37094</v>
      </c>
      <c r="E36" s="15" t="n">
        <f aca="false">(D36-$D$4)/365.25</f>
        <v>0.0574948665297741</v>
      </c>
      <c r="G36" s="16" t="n">
        <f aca="false">G35*EXP(-0.5*$D$9^2*(E36-E35)+$D$9*AA36*SQRT(E36-E35))</f>
        <v>4.57405845197799</v>
      </c>
      <c r="H36" s="16" t="n">
        <f aca="false">LN(G36/G35)</f>
        <v>-0.0159059214806816</v>
      </c>
      <c r="I36" s="7" t="n">
        <f aca="false">$G$8</f>
        <v>30</v>
      </c>
      <c r="J36" s="7" t="n">
        <f aca="false">I36-I35</f>
        <v>0</v>
      </c>
      <c r="K36" s="7"/>
      <c r="L36" s="16"/>
      <c r="M36" s="17" t="n">
        <f aca="false">MIN(SQRT(($D$9^2*($E$45-E36)+$D$10^2*($E$75-$E$45))/($E$75-E36)),$D$10)</f>
        <v>0.741619848709566</v>
      </c>
      <c r="N36" s="7" t="n">
        <f aca="false">$G$9</f>
        <v>10</v>
      </c>
      <c r="O36" s="16" t="n">
        <f aca="false">MIN($J$10*$D$10*SQRT($E$75-$E$59)/(M36*SQRT($E$75-E36)),$J$10)</f>
        <v>0.552746901872039</v>
      </c>
      <c r="Q36" s="7" t="n">
        <f aca="false">$G$11*(G36*(I36-$G$8)+G36*M36*N36*O36*SQRT($E$75-E36))</f>
        <v>6.12698141761792</v>
      </c>
      <c r="R36" s="16" t="n">
        <f aca="false">Q36-Q35</f>
        <v>-0.0982344691308494</v>
      </c>
      <c r="S36" s="16"/>
      <c r="T36" s="16" t="n">
        <f aca="false">$G$11*((I36-$G$8)+M36*N36*O36*SQRT($E$75-E36))</f>
        <v>1.33950658522267</v>
      </c>
      <c r="U36" s="16" t="n">
        <f aca="false">$G$11*G36</f>
        <v>4.57405845197799</v>
      </c>
      <c r="V36" s="16" t="n">
        <f aca="false">T35*(G36-G35)+U35*(I36-I35)</f>
        <v>-0.0982344691308515</v>
      </c>
      <c r="W36" s="16" t="n">
        <f aca="false">$G$11*(G36-G35)*(I36-I35)</f>
        <v>-0</v>
      </c>
      <c r="X36" s="16"/>
      <c r="Y36" s="16" t="n">
        <f aca="false">R36-V36</f>
        <v>2.1094237467878E-015</v>
      </c>
      <c r="AA36" s="18" t="n">
        <f aca="false">SUM(AB36:AM36)-6</f>
        <v>-0.594891390280694</v>
      </c>
      <c r="AB36" s="18" t="n">
        <f aca="true">RAND()</f>
        <v>0.289043255914751</v>
      </c>
      <c r="AC36" s="18" t="n">
        <f aca="true">RAND()</f>
        <v>0.0903472561095533</v>
      </c>
      <c r="AD36" s="18" t="n">
        <f aca="true">RAND()</f>
        <v>0.559141700176004</v>
      </c>
      <c r="AE36" s="18" t="n">
        <f aca="true">RAND()</f>
        <v>0.516134566511804</v>
      </c>
      <c r="AF36" s="18" t="n">
        <f aca="true">RAND()</f>
        <v>0.878958538564808</v>
      </c>
      <c r="AG36" s="18" t="n">
        <f aca="true">RAND()</f>
        <v>0.164363534652302</v>
      </c>
      <c r="AH36" s="18" t="n">
        <f aca="true">RAND()</f>
        <v>0.612827936026198</v>
      </c>
      <c r="AI36" s="18" t="n">
        <f aca="true">RAND()</f>
        <v>0.387078025324326</v>
      </c>
      <c r="AJ36" s="18" t="n">
        <f aca="true">RAND()</f>
        <v>0.870538649611653</v>
      </c>
      <c r="AK36" s="18" t="n">
        <f aca="true">RAND()</f>
        <v>0.00571934462310957</v>
      </c>
      <c r="AL36" s="18" t="n">
        <f aca="true">RAND()</f>
        <v>0.257278352903872</v>
      </c>
      <c r="AM36" s="18" t="n">
        <f aca="true">RAND()</f>
        <v>0.773677449300926</v>
      </c>
    </row>
    <row r="37" customFormat="false" ht="11.25" hidden="false" customHeight="false" outlineLevel="0" collapsed="false">
      <c r="D37" s="14" t="n">
        <f aca="false">D36+1</f>
        <v>37095</v>
      </c>
      <c r="E37" s="15" t="n">
        <f aca="false">(D37-$D$4)/365.25</f>
        <v>0.0602327173169062</v>
      </c>
      <c r="G37" s="16" t="n">
        <f aca="false">G36*EXP(-0.5*$D$9^2*(E37-E36)+$D$9*AA37*SQRT(E37-E36))</f>
        <v>4.58314311463632</v>
      </c>
      <c r="H37" s="16" t="n">
        <f aca="false">LN(G37/G36)</f>
        <v>0.00198415762122977</v>
      </c>
      <c r="I37" s="7" t="n">
        <f aca="false">$G$8</f>
        <v>30</v>
      </c>
      <c r="J37" s="7" t="n">
        <f aca="false">I37-I36</f>
        <v>0</v>
      </c>
      <c r="K37" s="7"/>
      <c r="L37" s="16"/>
      <c r="M37" s="17" t="n">
        <f aca="false">MIN(SQRT(($D$9^2*($E$45-E37)+$D$10^2*($E$75-$E$45))/($E$75-E37)),$D$10)</f>
        <v>0.746923514720286</v>
      </c>
      <c r="N37" s="7" t="n">
        <f aca="false">$G$9</f>
        <v>10</v>
      </c>
      <c r="O37" s="16" t="n">
        <f aca="false">MIN($J$10*$D$10*SQRT($E$75-$E$59)/(M37*SQRT($E$75-E37)),$J$10)</f>
        <v>0.555996470736729</v>
      </c>
      <c r="Q37" s="7" t="n">
        <f aca="false">$G$11*(G37*(I37-$G$8)+G37*M37*N37*O37*SQRT($E$75-E37))</f>
        <v>6.13915038307328</v>
      </c>
      <c r="R37" s="16" t="n">
        <f aca="false">Q37-Q36</f>
        <v>0.0121689654553609</v>
      </c>
      <c r="S37" s="16"/>
      <c r="T37" s="16" t="n">
        <f aca="false">$G$11*((I37-$G$8)+M37*N37*O37*SQRT($E$75-E37))</f>
        <v>1.33950658522267</v>
      </c>
      <c r="U37" s="16" t="n">
        <f aca="false">$G$11*G37</f>
        <v>4.58314311463632</v>
      </c>
      <c r="V37" s="16" t="n">
        <f aca="false">T36*(G37-G36)+U36*(I37-I36)</f>
        <v>0.0121689654553614</v>
      </c>
      <c r="W37" s="16" t="n">
        <f aca="false">$G$11*(G37-G36)*(I37-I36)</f>
        <v>0</v>
      </c>
      <c r="X37" s="16"/>
      <c r="Y37" s="16" t="n">
        <f aca="false">R37-V37</f>
        <v>-4.5102810375397E-016</v>
      </c>
      <c r="AA37" s="18" t="n">
        <f aca="false">SUM(AB37:AM37)-6</f>
        <v>0.0889216346964119</v>
      </c>
      <c r="AB37" s="18" t="n">
        <f aca="true">RAND()</f>
        <v>0.891303645712447</v>
      </c>
      <c r="AC37" s="18" t="n">
        <f aca="true">RAND()</f>
        <v>0.063788527081044</v>
      </c>
      <c r="AD37" s="18" t="n">
        <f aca="true">RAND()</f>
        <v>0.420617626797136</v>
      </c>
      <c r="AE37" s="18" t="n">
        <f aca="true">RAND()</f>
        <v>0.986061066361714</v>
      </c>
      <c r="AF37" s="18" t="n">
        <f aca="true">RAND()</f>
        <v>0.0562920896360947</v>
      </c>
      <c r="AG37" s="18" t="n">
        <f aca="true">RAND()</f>
        <v>0.136130791938853</v>
      </c>
      <c r="AH37" s="18" t="n">
        <f aca="true">RAND()</f>
        <v>0.340323270293095</v>
      </c>
      <c r="AI37" s="18" t="n">
        <f aca="true">RAND()</f>
        <v>0.931213289300288</v>
      </c>
      <c r="AJ37" s="18" t="n">
        <f aca="true">RAND()</f>
        <v>0.762554076684786</v>
      </c>
      <c r="AK37" s="18" t="n">
        <f aca="true">RAND()</f>
        <v>0.687267008525093</v>
      </c>
      <c r="AL37" s="18" t="n">
        <f aca="true">RAND()</f>
        <v>0.0172848187273504</v>
      </c>
      <c r="AM37" s="18" t="n">
        <f aca="true">RAND()</f>
        <v>0.796085423638511</v>
      </c>
    </row>
    <row r="38" customFormat="false" ht="11.25" hidden="false" customHeight="false" outlineLevel="0" collapsed="false">
      <c r="D38" s="14" t="n">
        <f aca="false">D37+1</f>
        <v>37096</v>
      </c>
      <c r="E38" s="15" t="n">
        <f aca="false">(D38-$D$4)/365.25</f>
        <v>0.0629705681040383</v>
      </c>
      <c r="G38" s="16" t="n">
        <f aca="false">G37*EXP(-0.5*$D$9^2*(E38-E37)+$D$9*AA38*SQRT(E38-E37))</f>
        <v>4.74631385954281</v>
      </c>
      <c r="H38" s="16" t="n">
        <f aca="false">LN(G38/G37)</f>
        <v>0.034983254887735</v>
      </c>
      <c r="I38" s="7" t="n">
        <f aca="false">$G$8</f>
        <v>30</v>
      </c>
      <c r="J38" s="7" t="n">
        <f aca="false">I38-I37</f>
        <v>0</v>
      </c>
      <c r="K38" s="7"/>
      <c r="L38" s="16"/>
      <c r="M38" s="17" t="n">
        <f aca="false">MIN(SQRT(($D$9^2*($E$45-E38)+$D$10^2*($E$75-$E$45))/($E$75-E38)),$D$10)</f>
        <v>0.752473399009039</v>
      </c>
      <c r="N38" s="7" t="n">
        <f aca="false">$G$9</f>
        <v>10</v>
      </c>
      <c r="O38" s="16" t="n">
        <f aca="false">MIN($J$10*$D$10*SQRT($E$75-$E$59)/(M38*SQRT($E$75-E38)),$J$10)</f>
        <v>0.55930403394454</v>
      </c>
      <c r="Q38" s="7" t="n">
        <f aca="false">$G$11*(G38*(I38-$G$8)+G38*M38*N38*O38*SQRT($E$75-E38))</f>
        <v>6.35771867039121</v>
      </c>
      <c r="R38" s="16" t="n">
        <f aca="false">Q38-Q37</f>
        <v>0.218568287317926</v>
      </c>
      <c r="S38" s="16"/>
      <c r="T38" s="16" t="n">
        <f aca="false">$G$11*((I38-$G$8)+M38*N38*O38*SQRT($E$75-E38))</f>
        <v>1.33950658522267</v>
      </c>
      <c r="U38" s="16" t="n">
        <f aca="false">$G$11*G38</f>
        <v>4.74631385954281</v>
      </c>
      <c r="V38" s="16" t="n">
        <f aca="false">T37*(G38-G37)+U37*(I38-I37)</f>
        <v>0.218568287317927</v>
      </c>
      <c r="W38" s="16" t="n">
        <f aca="false">$G$11*(G38-G37)*(I38-I37)</f>
        <v>0</v>
      </c>
      <c r="X38" s="16"/>
      <c r="Y38" s="16" t="n">
        <f aca="false">R38-V38</f>
        <v>-9.71445146547012E-016</v>
      </c>
      <c r="AA38" s="18" t="n">
        <f aca="false">SUM(AB38:AM38)-6</f>
        <v>1.35024710982591</v>
      </c>
      <c r="AB38" s="18" t="n">
        <f aca="true">RAND()</f>
        <v>0.443227588079658</v>
      </c>
      <c r="AC38" s="18" t="n">
        <f aca="true">RAND()</f>
        <v>0.0243544385963208</v>
      </c>
      <c r="AD38" s="18" t="n">
        <f aca="true">RAND()</f>
        <v>0.919861011480256</v>
      </c>
      <c r="AE38" s="18" t="n">
        <f aca="true">RAND()</f>
        <v>0.714541439432995</v>
      </c>
      <c r="AF38" s="18" t="n">
        <f aca="true">RAND()</f>
        <v>0.373763943839809</v>
      </c>
      <c r="AG38" s="18" t="n">
        <f aca="true">RAND()</f>
        <v>0.601718988736265</v>
      </c>
      <c r="AH38" s="18" t="n">
        <f aca="true">RAND()</f>
        <v>0.760794403867608</v>
      </c>
      <c r="AI38" s="18" t="n">
        <f aca="true">RAND()</f>
        <v>0.893944819750486</v>
      </c>
      <c r="AJ38" s="18" t="n">
        <f aca="true">RAND()</f>
        <v>0.70348184765042</v>
      </c>
      <c r="AK38" s="18" t="n">
        <f aca="true">RAND()</f>
        <v>0.382663203156889</v>
      </c>
      <c r="AL38" s="18" t="n">
        <f aca="true">RAND()</f>
        <v>0.780580100326647</v>
      </c>
      <c r="AM38" s="18" t="n">
        <f aca="true">RAND()</f>
        <v>0.751315324908555</v>
      </c>
    </row>
    <row r="39" customFormat="false" ht="11.25" hidden="false" customHeight="false" outlineLevel="0" collapsed="false">
      <c r="D39" s="14" t="n">
        <f aca="false">D38+1</f>
        <v>37097</v>
      </c>
      <c r="E39" s="15" t="n">
        <f aca="false">(D39-$D$4)/365.25</f>
        <v>0.0657084188911704</v>
      </c>
      <c r="G39" s="16" t="n">
        <f aca="false">G38*EXP(-0.5*$D$9^2*(E39-E38)+$D$9*AA39*SQRT(E39-E38))</f>
        <v>4.62001936832904</v>
      </c>
      <c r="H39" s="16" t="n">
        <f aca="false">LN(G39/G38)</f>
        <v>-0.0269693898459229</v>
      </c>
      <c r="I39" s="7" t="n">
        <f aca="false">$G$8</f>
        <v>30</v>
      </c>
      <c r="J39" s="7" t="n">
        <f aca="false">I39-I38</f>
        <v>0</v>
      </c>
      <c r="K39" s="7"/>
      <c r="L39" s="16"/>
      <c r="M39" s="17" t="n">
        <f aca="false">MIN(SQRT(($D$9^2*($E$45-E39)+$D$10^2*($E$75-$E$45))/($E$75-E39)),$D$10)</f>
        <v>0.758287544405155</v>
      </c>
      <c r="N39" s="7" t="n">
        <f aca="false">$G$9</f>
        <v>10</v>
      </c>
      <c r="O39" s="16" t="n">
        <f aca="false">MIN($J$10*$D$10*SQRT($E$75-$E$59)/(M39*SQRT($E$75-E39)),$J$10)</f>
        <v>0.562671337297738</v>
      </c>
      <c r="Q39" s="7" t="n">
        <f aca="false">$G$11*(G39*(I39-$G$8)+G39*M39*N39*O39*SQRT($E$75-E39))</f>
        <v>6.18854636773303</v>
      </c>
      <c r="R39" s="16" t="n">
        <f aca="false">Q39-Q38</f>
        <v>-0.169172302658183</v>
      </c>
      <c r="S39" s="16"/>
      <c r="T39" s="16" t="n">
        <f aca="false">$G$11*((I39-$G$8)+M39*N39*O39*SQRT($E$75-E39))</f>
        <v>1.33950658522267</v>
      </c>
      <c r="U39" s="16" t="n">
        <f aca="false">$G$11*G39</f>
        <v>4.62001936832904</v>
      </c>
      <c r="V39" s="16" t="n">
        <f aca="false">T38*(G39-G38)+U38*(I39-I38)</f>
        <v>-0.169172302658184</v>
      </c>
      <c r="W39" s="16" t="n">
        <f aca="false">$G$11*(G39-G38)*(I39-I38)</f>
        <v>-0</v>
      </c>
      <c r="X39" s="16"/>
      <c r="Y39" s="16" t="n">
        <f aca="false">R39-V39</f>
        <v>1.27675647831893E-015</v>
      </c>
      <c r="AA39" s="18" t="n">
        <f aca="false">SUM(AB39:AM39)-6</f>
        <v>-1.01777067027034</v>
      </c>
      <c r="AB39" s="18" t="n">
        <f aca="true">RAND()</f>
        <v>0.0712770720342532</v>
      </c>
      <c r="AC39" s="18" t="n">
        <f aca="true">RAND()</f>
        <v>0.613498182497383</v>
      </c>
      <c r="AD39" s="18" t="n">
        <f aca="true">RAND()</f>
        <v>0.65536799580254</v>
      </c>
      <c r="AE39" s="18" t="n">
        <f aca="true">RAND()</f>
        <v>0.365736095058076</v>
      </c>
      <c r="AF39" s="18" t="n">
        <f aca="true">RAND()</f>
        <v>0.496485182991882</v>
      </c>
      <c r="AG39" s="18" t="n">
        <f aca="true">RAND()</f>
        <v>0.851360076499034</v>
      </c>
      <c r="AH39" s="18" t="n">
        <f aca="true">RAND()</f>
        <v>0.292197666479244</v>
      </c>
      <c r="AI39" s="18" t="n">
        <f aca="true">RAND()</f>
        <v>0.822831162431891</v>
      </c>
      <c r="AJ39" s="18" t="n">
        <f aca="true">RAND()</f>
        <v>0.214565492668378</v>
      </c>
      <c r="AK39" s="18" t="n">
        <f aca="true">RAND()</f>
        <v>0.264489122554355</v>
      </c>
      <c r="AL39" s="18" t="n">
        <f aca="true">RAND()</f>
        <v>0.323264424821856</v>
      </c>
      <c r="AM39" s="18" t="n">
        <f aca="true">RAND()</f>
        <v>0.0111568558907662</v>
      </c>
    </row>
    <row r="40" customFormat="false" ht="11.25" hidden="false" customHeight="false" outlineLevel="0" collapsed="false">
      <c r="D40" s="14" t="n">
        <f aca="false">D39+1</f>
        <v>37098</v>
      </c>
      <c r="E40" s="15" t="n">
        <f aca="false">(D40-$D$4)/365.25</f>
        <v>0.0684462696783025</v>
      </c>
      <c r="G40" s="16" t="n">
        <f aca="false">G39*EXP(-0.5*$D$9^2*(E40-E39)+$D$9*AA40*SQRT(E40-E39))</f>
        <v>4.54626030800863</v>
      </c>
      <c r="H40" s="16" t="n">
        <f aca="false">LN(G40/G39)</f>
        <v>-0.0160939126822733</v>
      </c>
      <c r="I40" s="7" t="n">
        <f aca="false">$G$8</f>
        <v>30</v>
      </c>
      <c r="J40" s="7" t="n">
        <f aca="false">I40-I39</f>
        <v>0</v>
      </c>
      <c r="K40" s="7"/>
      <c r="L40" s="16"/>
      <c r="M40" s="17" t="n">
        <f aca="false">MIN(SQRT(($D$9^2*($E$45-E40)+$D$10^2*($E$75-$E$45))/($E$75-E40)),$D$10)</f>
        <v>0.764385841238386</v>
      </c>
      <c r="N40" s="7" t="n">
        <f aca="false">$G$9</f>
        <v>10</v>
      </c>
      <c r="O40" s="16" t="n">
        <f aca="false">MIN($J$10*$D$10*SQRT($E$75-$E$59)/(M40*SQRT($E$75-E40)),$J$10)</f>
        <v>0.566100201071163</v>
      </c>
      <c r="Q40" s="7" t="n">
        <f aca="false">$G$11*(G40*(I40-$G$8)+G40*M40*N40*O40*SQRT($E$75-E40))</f>
        <v>6.08974562071399</v>
      </c>
      <c r="R40" s="16" t="n">
        <f aca="false">Q40-Q39</f>
        <v>-0.098800747019034</v>
      </c>
      <c r="S40" s="16"/>
      <c r="T40" s="16" t="n">
        <f aca="false">$G$11*((I40-$G$8)+M40*N40*O40*SQRT($E$75-E40))</f>
        <v>1.33950658522267</v>
      </c>
      <c r="U40" s="16" t="n">
        <f aca="false">$G$11*G40</f>
        <v>4.54626030800863</v>
      </c>
      <c r="V40" s="16" t="n">
        <f aca="false">T39*(G40-G39)+U39*(I40-I39)</f>
        <v>-0.0988007470190334</v>
      </c>
      <c r="W40" s="16" t="n">
        <f aca="false">$G$11*(G40-G39)*(I40-I39)</f>
        <v>-0</v>
      </c>
      <c r="X40" s="16"/>
      <c r="Y40" s="16" t="n">
        <f aca="false">R40-V40</f>
        <v>-5.41233724504764E-016</v>
      </c>
      <c r="AA40" s="18" t="n">
        <f aca="false">SUM(AB40:AM40)-6</f>
        <v>-0.602076983563824</v>
      </c>
      <c r="AB40" s="18" t="n">
        <f aca="true">RAND()</f>
        <v>0.606643237820354</v>
      </c>
      <c r="AC40" s="18" t="n">
        <f aca="true">RAND()</f>
        <v>0.14871445143805</v>
      </c>
      <c r="AD40" s="18" t="n">
        <f aca="true">RAND()</f>
        <v>0.224753249274273</v>
      </c>
      <c r="AE40" s="18" t="n">
        <f aca="true">RAND()</f>
        <v>0.661040663949638</v>
      </c>
      <c r="AF40" s="18" t="n">
        <f aca="true">RAND()</f>
        <v>0.39002557360118</v>
      </c>
      <c r="AG40" s="18" t="n">
        <f aca="true">RAND()</f>
        <v>0.970991139449148</v>
      </c>
      <c r="AH40" s="18" t="n">
        <f aca="true">RAND()</f>
        <v>0.197486870463496</v>
      </c>
      <c r="AI40" s="18" t="n">
        <f aca="true">RAND()</f>
        <v>0.529546056463721</v>
      </c>
      <c r="AJ40" s="18" t="n">
        <f aca="true">RAND()</f>
        <v>0.438454172972759</v>
      </c>
      <c r="AK40" s="18" t="n">
        <f aca="true">RAND()</f>
        <v>0.0334055355846444</v>
      </c>
      <c r="AL40" s="18" t="n">
        <f aca="true">RAND()</f>
        <v>0.898937380022834</v>
      </c>
      <c r="AM40" s="18" t="n">
        <f aca="true">RAND()</f>
        <v>0.297924685396079</v>
      </c>
    </row>
    <row r="41" customFormat="false" ht="11.25" hidden="false" customHeight="false" outlineLevel="0" collapsed="false">
      <c r="D41" s="14" t="n">
        <f aca="false">D40+1</f>
        <v>37099</v>
      </c>
      <c r="E41" s="15" t="n">
        <f aca="false">(D41-$D$4)/365.25</f>
        <v>0.0711841204654346</v>
      </c>
      <c r="G41" s="16" t="n">
        <f aca="false">G40*EXP(-0.5*$D$9^2*(E41-E40)+$D$9*AA41*SQRT(E41-E40))</f>
        <v>4.49642213474544</v>
      </c>
      <c r="H41" s="16" t="n">
        <f aca="false">LN(G41/G40)</f>
        <v>-0.0110229853176748</v>
      </c>
      <c r="I41" s="7" t="n">
        <f aca="false">$G$8</f>
        <v>30</v>
      </c>
      <c r="J41" s="7" t="n">
        <f aca="false">I41-I40</f>
        <v>0</v>
      </c>
      <c r="K41" s="7"/>
      <c r="L41" s="16"/>
      <c r="M41" s="17" t="n">
        <f aca="false">MIN(SQRT(($D$9^2*($E$45-E41)+$D$10^2*($E$75-$E$45))/($E$75-E41)),$D$10)</f>
        <v>0.770790274367044</v>
      </c>
      <c r="N41" s="7" t="n">
        <f aca="false">$G$9</f>
        <v>10</v>
      </c>
      <c r="O41" s="16" t="n">
        <f aca="false">MIN($J$10*$D$10*SQRT($E$75-$E$59)/(M41*SQRT($E$75-E41)),$J$10)</f>
        <v>0.569592524147181</v>
      </c>
      <c r="Q41" s="7" t="n">
        <f aca="false">$G$11*(G41*(I41-$G$8)+G41*M41*N41*O41*SQRT($E$75-E41))</f>
        <v>6.02298705943249</v>
      </c>
      <c r="R41" s="16" t="n">
        <f aca="false">Q41-Q40</f>
        <v>-0.0667585612815032</v>
      </c>
      <c r="S41" s="16"/>
      <c r="T41" s="16" t="n">
        <f aca="false">$G$11*((I41-$G$8)+M41*N41*O41*SQRT($E$75-E41))</f>
        <v>1.33950658522267</v>
      </c>
      <c r="U41" s="16" t="n">
        <f aca="false">$G$11*G41</f>
        <v>4.49642213474544</v>
      </c>
      <c r="V41" s="16" t="n">
        <f aca="false">T40*(G41-G40)+U40*(I41-I40)</f>
        <v>-0.0667585612815016</v>
      </c>
      <c r="W41" s="16" t="n">
        <f aca="false">$G$11*(G41-G40)*(I41-I40)</f>
        <v>-0</v>
      </c>
      <c r="X41" s="16"/>
      <c r="Y41" s="16" t="n">
        <f aca="false">R41-V41</f>
        <v>-1.5404344466674E-015</v>
      </c>
      <c r="AA41" s="18" t="n">
        <f aca="false">SUM(AB41:AM41)-6</f>
        <v>-0.408250776263561</v>
      </c>
      <c r="AB41" s="18" t="n">
        <f aca="true">RAND()</f>
        <v>0.541489966539849</v>
      </c>
      <c r="AC41" s="18" t="n">
        <f aca="true">RAND()</f>
        <v>0.178999818860091</v>
      </c>
      <c r="AD41" s="18" t="n">
        <f aca="true">RAND()</f>
        <v>0.104507028105365</v>
      </c>
      <c r="AE41" s="18" t="n">
        <f aca="true">RAND()</f>
        <v>0.171818534420637</v>
      </c>
      <c r="AF41" s="18" t="n">
        <f aca="true">RAND()</f>
        <v>0.784599982143537</v>
      </c>
      <c r="AG41" s="18" t="n">
        <f aca="true">RAND()</f>
        <v>0.612219872802044</v>
      </c>
      <c r="AH41" s="18" t="n">
        <f aca="true">RAND()</f>
        <v>0.503458643205217</v>
      </c>
      <c r="AI41" s="18" t="n">
        <f aca="true">RAND()</f>
        <v>0.412470589114108</v>
      </c>
      <c r="AJ41" s="18" t="n">
        <f aca="true">RAND()</f>
        <v>0.6965647746056</v>
      </c>
      <c r="AK41" s="18" t="n">
        <f aca="true">RAND()</f>
        <v>0.167378735020378</v>
      </c>
      <c r="AL41" s="18" t="n">
        <f aca="true">RAND()</f>
        <v>0.912803758419386</v>
      </c>
      <c r="AM41" s="18" t="n">
        <f aca="true">RAND()</f>
        <v>0.505437520500229</v>
      </c>
    </row>
    <row r="42" customFormat="false" ht="11.25" hidden="false" customHeight="false" outlineLevel="0" collapsed="false">
      <c r="D42" s="14" t="n">
        <f aca="false">D41+1</f>
        <v>37100</v>
      </c>
      <c r="E42" s="15" t="n">
        <f aca="false">(D42-$D$4)/365.25</f>
        <v>0.0739219712525667</v>
      </c>
      <c r="G42" s="16" t="n">
        <f aca="false">G41*EXP(-0.5*$D$9^2*(E42-E41)+$D$9*AA42*SQRT(E42-E41))</f>
        <v>4.40233327013082</v>
      </c>
      <c r="H42" s="16" t="n">
        <f aca="false">LN(G42/G41)</f>
        <v>-0.0211473103269613</v>
      </c>
      <c r="I42" s="7" t="n">
        <f aca="false">$G$8</f>
        <v>30</v>
      </c>
      <c r="J42" s="7" t="n">
        <f aca="false">I42-I41</f>
        <v>0</v>
      </c>
      <c r="K42" s="7"/>
      <c r="L42" s="16"/>
      <c r="M42" s="17" t="n">
        <f aca="false">MIN(SQRT(($D$9^2*($E$45-E42)+$D$10^2*($E$75-$E$45))/($E$75-E42)),$D$10)</f>
        <v>0.777525211517578</v>
      </c>
      <c r="N42" s="7" t="n">
        <f aca="false">$G$9</f>
        <v>10</v>
      </c>
      <c r="O42" s="16" t="n">
        <f aca="false">MIN($J$10*$D$10*SQRT($E$75-$E$59)/(M42*SQRT($E$75-E42)),$J$10)</f>
        <v>0.573150288434746</v>
      </c>
      <c r="Q42" s="7" t="n">
        <f aca="false">$G$11*(G42*(I42-$G$8)+G42*M42*N42*O42*SQRT($E$75-E42))</f>
        <v>5.89695440568508</v>
      </c>
      <c r="R42" s="16" t="n">
        <f aca="false">Q42-Q41</f>
        <v>-0.126032653747406</v>
      </c>
      <c r="S42" s="16"/>
      <c r="T42" s="16" t="n">
        <f aca="false">$G$11*((I42-$G$8)+M42*N42*O42*SQRT($E$75-E42))</f>
        <v>1.33950658522267</v>
      </c>
      <c r="U42" s="16" t="n">
        <f aca="false">$G$11*G42</f>
        <v>4.40233327013082</v>
      </c>
      <c r="V42" s="16" t="n">
        <f aca="false">T41*(G42-G41)+U41*(I42-I41)</f>
        <v>-0.126032653747408</v>
      </c>
      <c r="W42" s="16" t="n">
        <f aca="false">$G$11*(G42-G41)*(I42-I41)</f>
        <v>-0</v>
      </c>
      <c r="X42" s="16"/>
      <c r="Y42" s="16" t="n">
        <f aca="false">R42-V42</f>
        <v>1.77635683940025E-015</v>
      </c>
      <c r="AA42" s="18" t="n">
        <f aca="false">SUM(AB42:AM42)-6</f>
        <v>-0.795233151859204</v>
      </c>
      <c r="AB42" s="18" t="n">
        <f aca="true">RAND()</f>
        <v>0.968764923215493</v>
      </c>
      <c r="AC42" s="18" t="n">
        <f aca="true">RAND()</f>
        <v>0.475074791618071</v>
      </c>
      <c r="AD42" s="18" t="n">
        <f aca="true">RAND()</f>
        <v>0.966161420978832</v>
      </c>
      <c r="AE42" s="18" t="n">
        <f aca="true">RAND()</f>
        <v>0.473768661714661</v>
      </c>
      <c r="AF42" s="18" t="n">
        <f aca="true">RAND()</f>
        <v>0.226296349119182</v>
      </c>
      <c r="AG42" s="18" t="n">
        <f aca="true">RAND()</f>
        <v>0.285430788546816</v>
      </c>
      <c r="AH42" s="18" t="n">
        <f aca="true">RAND()</f>
        <v>0.18951451207319</v>
      </c>
      <c r="AI42" s="18" t="n">
        <f aca="true">RAND()</f>
        <v>0.176996708314905</v>
      </c>
      <c r="AJ42" s="18" t="n">
        <f aca="true">RAND()</f>
        <v>0.0253649246383059</v>
      </c>
      <c r="AK42" s="18" t="n">
        <f aca="true">RAND()</f>
        <v>0.417826602073612</v>
      </c>
      <c r="AL42" s="18" t="n">
        <f aca="true">RAND()</f>
        <v>0.960666109559121</v>
      </c>
      <c r="AM42" s="18" t="n">
        <f aca="true">RAND()</f>
        <v>0.0389010562886057</v>
      </c>
    </row>
    <row r="43" customFormat="false" ht="11.25" hidden="false" customHeight="false" outlineLevel="0" collapsed="false">
      <c r="D43" s="14" t="n">
        <f aca="false">D42+1</f>
        <v>37101</v>
      </c>
      <c r="E43" s="15" t="n">
        <f aca="false">(D43-$D$4)/365.25</f>
        <v>0.0766598220396988</v>
      </c>
      <c r="G43" s="16" t="n">
        <f aca="false">G42*EXP(-0.5*$D$9^2*(E43-E42)+$D$9*AA43*SQRT(E43-E42))</f>
        <v>4.44453099357147</v>
      </c>
      <c r="H43" s="16" t="n">
        <f aca="false">LN(G43/G42)</f>
        <v>0.00953966110472639</v>
      </c>
      <c r="I43" s="7" t="n">
        <f aca="false">$G$8</f>
        <v>30</v>
      </c>
      <c r="J43" s="7" t="n">
        <f aca="false">I43-I42</f>
        <v>0</v>
      </c>
      <c r="K43" s="7"/>
      <c r="L43" s="16"/>
      <c r="M43" s="17" t="n">
        <f aca="false">MIN(SQRT(($D$9^2*($E$45-E43)+$D$10^2*($E$75-$E$45))/($E$75-E43)),$D$10)</f>
        <v>0.784617741323761</v>
      </c>
      <c r="N43" s="7" t="n">
        <f aca="false">$G$9</f>
        <v>10</v>
      </c>
      <c r="O43" s="16" t="n">
        <f aca="false">MIN($J$10*$D$10*SQRT($E$75-$E$59)/(M43*SQRT($E$75-E43)),$J$10)</f>
        <v>0.576775563595946</v>
      </c>
      <c r="Q43" s="7" t="n">
        <f aca="false">$G$11*(G43*(I43-$G$8)+G43*M43*N43*O43*SQRT($E$75-E43))</f>
        <v>5.95347853411523</v>
      </c>
      <c r="R43" s="16" t="n">
        <f aca="false">Q43-Q42</f>
        <v>0.0565241284301496</v>
      </c>
      <c r="S43" s="16"/>
      <c r="T43" s="16" t="n">
        <f aca="false">$G$11*((I43-$G$8)+M43*N43*O43*SQRT($E$75-E43))</f>
        <v>1.33950658522267</v>
      </c>
      <c r="U43" s="16" t="n">
        <f aca="false">$G$11*G43</f>
        <v>4.44453099357147</v>
      </c>
      <c r="V43" s="16" t="n">
        <f aca="false">T42*(G43-G42)+U42*(I43-I42)</f>
        <v>0.0565241284301513</v>
      </c>
      <c r="W43" s="16" t="n">
        <f aca="false">$G$11*(G43-G42)*(I43-I42)</f>
        <v>0</v>
      </c>
      <c r="X43" s="16"/>
      <c r="Y43" s="16" t="n">
        <f aca="false">R43-V43</f>
        <v>-1.65839564303383E-015</v>
      </c>
      <c r="AA43" s="18" t="n">
        <f aca="false">SUM(AB43:AM43)-6</f>
        <v>0.377715868799208</v>
      </c>
      <c r="AB43" s="18" t="n">
        <f aca="true">RAND()</f>
        <v>0.864174958806231</v>
      </c>
      <c r="AC43" s="18" t="n">
        <f aca="true">RAND()</f>
        <v>0.168229232588828</v>
      </c>
      <c r="AD43" s="18" t="n">
        <f aca="true">RAND()</f>
        <v>0.679395542626125</v>
      </c>
      <c r="AE43" s="18" t="n">
        <f aca="true">RAND()</f>
        <v>0.618508237684951</v>
      </c>
      <c r="AF43" s="18" t="n">
        <f aca="true">RAND()</f>
        <v>0.322232103828806</v>
      </c>
      <c r="AG43" s="18" t="n">
        <f aca="true">RAND()</f>
        <v>0.912000203149796</v>
      </c>
      <c r="AH43" s="18" t="n">
        <f aca="true">RAND()</f>
        <v>0.286010143724572</v>
      </c>
      <c r="AI43" s="18" t="n">
        <f aca="true">RAND()</f>
        <v>0.769273632048833</v>
      </c>
      <c r="AJ43" s="18" t="n">
        <f aca="true">RAND()</f>
        <v>0.575139712277726</v>
      </c>
      <c r="AK43" s="18" t="n">
        <f aca="true">RAND()</f>
        <v>0.248355159958586</v>
      </c>
      <c r="AL43" s="18" t="n">
        <f aca="true">RAND()</f>
        <v>0.335374354410798</v>
      </c>
      <c r="AM43" s="18" t="n">
        <f aca="true">RAND()</f>
        <v>0.599022587693956</v>
      </c>
    </row>
    <row r="44" customFormat="false" ht="11.25" hidden="false" customHeight="false" outlineLevel="0" collapsed="false">
      <c r="D44" s="14" t="n">
        <f aca="false">D43+1</f>
        <v>37102</v>
      </c>
      <c r="E44" s="15" t="n">
        <f aca="false">(D44-$D$4)/365.25</f>
        <v>0.0793976728268309</v>
      </c>
      <c r="G44" s="16" t="n">
        <f aca="false">G43*EXP(-0.5*$D$9^2*(E44-E43)+$D$9*AA44*SQRT(E44-E43))</f>
        <v>4.64049717348804</v>
      </c>
      <c r="H44" s="16" t="n">
        <f aca="false">LN(G44/G43)</f>
        <v>0.0431471598150096</v>
      </c>
      <c r="I44" s="7" t="n">
        <f aca="false">$G$8</f>
        <v>30</v>
      </c>
      <c r="J44" s="7" t="n">
        <f aca="false">I44-I43</f>
        <v>0</v>
      </c>
      <c r="K44" s="7"/>
      <c r="L44" s="16" t="n">
        <f aca="false">CORREL(H44:$H$75,J44:$J$75)</f>
        <v>0.621416444593479</v>
      </c>
      <c r="M44" s="17" t="n">
        <f aca="false">MIN(SQRT(($D$9^2*($E$45-E44)+$D$10^2*($E$75-$E$45))/($E$75-E44)),$D$10)</f>
        <v>0.792098071477712</v>
      </c>
      <c r="N44" s="7" t="n">
        <f aca="false">$G$9</f>
        <v>10</v>
      </c>
      <c r="O44" s="16" t="n">
        <f aca="false">MIN($J$10*$D$10*SQRT($E$75-$E$59)/(M44*SQRT($E$75-E44)),$J$10)</f>
        <v>0.580470512105623</v>
      </c>
      <c r="Q44" s="7" t="n">
        <f aca="false">$G$11*(G44*(I44-$G$8)+G44*M44*N44*O44*SQRT($E$75-E44))</f>
        <v>6.21597652259441</v>
      </c>
      <c r="R44" s="16" t="n">
        <f aca="false">Q44-Q43</f>
        <v>0.262497988479177</v>
      </c>
      <c r="S44" s="16"/>
      <c r="T44" s="16" t="n">
        <f aca="false">$G$11*((I44-$G$8)+M44*N44*O44*SQRT($E$75-E44))</f>
        <v>1.33950658522267</v>
      </c>
      <c r="U44" s="16" t="n">
        <f aca="false">$G$11*G44</f>
        <v>4.64049717348804</v>
      </c>
      <c r="V44" s="16" t="n">
        <f aca="false">T43*(G44-G43)+U43*(I44-I43)</f>
        <v>0.262497988479177</v>
      </c>
      <c r="W44" s="16" t="n">
        <f aca="false">$G$11*(G44-G43)*(I44-I43)</f>
        <v>0</v>
      </c>
      <c r="X44" s="16"/>
      <c r="Y44" s="16" t="n">
        <f aca="false">R44-V44</f>
        <v>0</v>
      </c>
      <c r="AA44" s="18" t="n">
        <f aca="false">SUM(AB44:AM44)-6</f>
        <v>1.66229629038815</v>
      </c>
      <c r="AB44" s="18" t="n">
        <f aca="true">RAND()</f>
        <v>0.0820562027118681</v>
      </c>
      <c r="AC44" s="18" t="n">
        <f aca="true">RAND()</f>
        <v>0.874070488365664</v>
      </c>
      <c r="AD44" s="18" t="n">
        <f aca="true">RAND()</f>
        <v>0.510057078987405</v>
      </c>
      <c r="AE44" s="18" t="n">
        <f aca="true">RAND()</f>
        <v>0.589964708499437</v>
      </c>
      <c r="AF44" s="18" t="n">
        <f aca="true">RAND()</f>
        <v>0.682303888119744</v>
      </c>
      <c r="AG44" s="18" t="n">
        <f aca="true">RAND()</f>
        <v>0.910675131133064</v>
      </c>
      <c r="AH44" s="18" t="n">
        <f aca="true">RAND()</f>
        <v>0.850497547202242</v>
      </c>
      <c r="AI44" s="18" t="n">
        <f aca="true">RAND()</f>
        <v>0.600557267479575</v>
      </c>
      <c r="AJ44" s="18" t="n">
        <f aca="true">RAND()</f>
        <v>0.471061533289608</v>
      </c>
      <c r="AK44" s="18" t="n">
        <f aca="true">RAND()</f>
        <v>0.427050524571031</v>
      </c>
      <c r="AL44" s="18" t="n">
        <f aca="true">RAND()</f>
        <v>0.851723224630137</v>
      </c>
      <c r="AM44" s="18" t="n">
        <f aca="true">RAND()</f>
        <v>0.812278695398372</v>
      </c>
    </row>
    <row r="45" customFormat="false" ht="11.25" hidden="false" customHeight="false" outlineLevel="0" collapsed="false">
      <c r="D45" s="14" t="n">
        <f aca="false">D44+1</f>
        <v>37103</v>
      </c>
      <c r="E45" s="15" t="n">
        <f aca="false">(D45-$D$4)/365.25</f>
        <v>0.082135523613963</v>
      </c>
      <c r="G45" s="16" t="n">
        <f aca="false">G44*EXP(-0.5*$D$10^2*(E45-E44)+$D$10*AA45*SQRT(E45-E44))</f>
        <v>4.41476684331993</v>
      </c>
      <c r="H45" s="16" t="n">
        <f aca="false">LN(G45/G44)</f>
        <v>-0.0498664874153416</v>
      </c>
      <c r="I45" s="7" t="n">
        <f aca="false">$G$8</f>
        <v>30</v>
      </c>
      <c r="J45" s="7" t="n">
        <f aca="false">I45-I44</f>
        <v>0</v>
      </c>
      <c r="K45" s="7"/>
      <c r="L45" s="16"/>
      <c r="M45" s="17" t="n">
        <f aca="false">MIN(SQRT(($D$9^2*($E$45-E45)+$D$10^2*($E$75-$E$45))/($E$75-E45)),$D$10)</f>
        <v>0.8</v>
      </c>
      <c r="N45" s="7" t="n">
        <f aca="false">$G$9</f>
        <v>10</v>
      </c>
      <c r="O45" s="16" t="n">
        <f aca="false">MIN($J$10*$D$10*SQRT($E$75-$E$59)/(M45*SQRT($E$75-E45)),$J$10)</f>
        <v>0.584237394672177</v>
      </c>
      <c r="Q45" s="7" t="n">
        <f aca="false">$G$11*(G45*(I45-$G$8)+G45*M45*N45*O45*SQRT($E$75-E45))</f>
        <v>5.91360925884974</v>
      </c>
      <c r="R45" s="16" t="n">
        <f aca="false">Q45-Q44</f>
        <v>-0.302367263744671</v>
      </c>
      <c r="S45" s="16"/>
      <c r="T45" s="16" t="n">
        <f aca="false">$G$11*((I45-$G$8)+M45*N45*O45*SQRT($E$75-E45))</f>
        <v>1.33950658522267</v>
      </c>
      <c r="U45" s="16" t="n">
        <f aca="false">$G$11*G45</f>
        <v>4.41476684331993</v>
      </c>
      <c r="V45" s="16" t="n">
        <f aca="false">T44*(G45-G44)+U44*(I45-I44)</f>
        <v>-0.302367263744672</v>
      </c>
      <c r="W45" s="16" t="n">
        <f aca="false">$G$11*(G45-G44)*(I45-I44)</f>
        <v>-0</v>
      </c>
      <c r="X45" s="16"/>
      <c r="Y45" s="16" t="n">
        <f aca="false">R45-V45</f>
        <v>1.11022302462516E-015</v>
      </c>
      <c r="AA45" s="18" t="n">
        <f aca="false">SUM(AB45:AM45)-6</f>
        <v>-1.17035035327587</v>
      </c>
      <c r="AB45" s="18" t="n">
        <f aca="true">RAND()</f>
        <v>0.265029272473993</v>
      </c>
      <c r="AC45" s="18" t="n">
        <f aca="true">RAND()</f>
        <v>0.766814656725978</v>
      </c>
      <c r="AD45" s="18" t="n">
        <f aca="true">RAND()</f>
        <v>0.19215041373717</v>
      </c>
      <c r="AE45" s="18" t="n">
        <f aca="true">RAND()</f>
        <v>0.430574826585742</v>
      </c>
      <c r="AF45" s="18" t="n">
        <f aca="true">RAND()</f>
        <v>0.313725017281338</v>
      </c>
      <c r="AG45" s="18" t="n">
        <f aca="true">RAND()</f>
        <v>0.562405164527147</v>
      </c>
      <c r="AH45" s="18" t="n">
        <f aca="true">RAND()</f>
        <v>0.673669390638025</v>
      </c>
      <c r="AI45" s="18" t="n">
        <f aca="true">RAND()</f>
        <v>0.442779034892406</v>
      </c>
      <c r="AJ45" s="18" t="n">
        <f aca="true">RAND()</f>
        <v>0.932099668035562</v>
      </c>
      <c r="AK45" s="18" t="n">
        <f aca="true">RAND()</f>
        <v>0.0930874098796215</v>
      </c>
      <c r="AL45" s="18" t="n">
        <f aca="true">RAND()</f>
        <v>0.136238672621152</v>
      </c>
      <c r="AM45" s="18" t="n">
        <f aca="true">RAND()</f>
        <v>0.0210761193259995</v>
      </c>
    </row>
    <row r="46" customFormat="false" ht="11.25" hidden="false" customHeight="false" outlineLevel="0" collapsed="false">
      <c r="B46" s="0" t="s">
        <v>29</v>
      </c>
      <c r="D46" s="19" t="n">
        <f aca="false">D45+1</f>
        <v>37104</v>
      </c>
      <c r="E46" s="20" t="n">
        <f aca="false">(D46-$D$4)/365.25</f>
        <v>0.0848733744010951</v>
      </c>
      <c r="G46" s="16" t="n">
        <f aca="false">G45*EXP(-0.5*$D$10^2*(E46-E45)+$D$10*AA46*SQRT(E46-E45))</f>
        <v>4.38026781421942</v>
      </c>
      <c r="H46" s="16" t="n">
        <f aca="false">LN(G46/G45)</f>
        <v>-0.00784515522331595</v>
      </c>
      <c r="I46" s="7" t="n">
        <f aca="false">$G$8</f>
        <v>30</v>
      </c>
      <c r="J46" s="7" t="n">
        <f aca="false">I46-I45</f>
        <v>0</v>
      </c>
      <c r="K46" s="7"/>
      <c r="L46" s="16"/>
      <c r="M46" s="17" t="n">
        <f aca="false">MIN(SQRT(($D$9^2*($E$45-E46)+$D$10^2*($E$75-$E$45))/($E$75-E46)),$D$10)</f>
        <v>0.8</v>
      </c>
      <c r="N46" s="7" t="n">
        <f aca="false">$G$9</f>
        <v>10</v>
      </c>
      <c r="O46" s="16" t="n">
        <f aca="false">MIN($J$10*$D$10*SQRT($E$75-$E$59)/(M46*SQRT($E$75-E46)),$J$10)</f>
        <v>0.594225082166566</v>
      </c>
      <c r="Q46" s="7" t="n">
        <f aca="false">$G$11*(G46*(I46-$G$8)+G46*M46*N46*O46*SQRT($E$75-E46))</f>
        <v>5.86739758218582</v>
      </c>
      <c r="R46" s="16" t="n">
        <f aca="false">Q46-Q45</f>
        <v>-0.0462116766639191</v>
      </c>
      <c r="S46" s="16"/>
      <c r="T46" s="16" t="n">
        <f aca="false">$G$11*((I46-$G$8)+M46*N46*O46*SQRT($E$75-E46))</f>
        <v>1.33950658522267</v>
      </c>
      <c r="U46" s="16" t="n">
        <f aca="false">$G$11*G46</f>
        <v>4.38026781421942</v>
      </c>
      <c r="V46" s="16" t="n">
        <f aca="false">T45*(G46-G45)+U45*(I46-I45)</f>
        <v>-0.0462116766639178</v>
      </c>
      <c r="W46" s="16" t="n">
        <f aca="false">$G$11*(G46-G45)*(I46-I45)</f>
        <v>-0</v>
      </c>
      <c r="X46" s="16"/>
      <c r="Y46" s="16" t="n">
        <f aca="false">R46-V46</f>
        <v>-1.29757316003065E-015</v>
      </c>
      <c r="AA46" s="18" t="n">
        <f aca="false">SUM(AB46:AM46)-6</f>
        <v>-0.166486210330059</v>
      </c>
      <c r="AB46" s="18" t="n">
        <f aca="true">RAND()</f>
        <v>0.62211227174006</v>
      </c>
      <c r="AC46" s="18" t="n">
        <f aca="true">RAND()</f>
        <v>0.519177570126488</v>
      </c>
      <c r="AD46" s="18" t="n">
        <f aca="true">RAND()</f>
        <v>0.331358871875669</v>
      </c>
      <c r="AE46" s="18" t="n">
        <f aca="true">RAND()</f>
        <v>0.961591455618125</v>
      </c>
      <c r="AF46" s="18" t="n">
        <f aca="true">RAND()</f>
        <v>0.468165815352725</v>
      </c>
      <c r="AG46" s="18" t="n">
        <f aca="true">RAND()</f>
        <v>0.249062447503964</v>
      </c>
      <c r="AH46" s="18" t="n">
        <f aca="true">RAND()</f>
        <v>0.409733686418269</v>
      </c>
      <c r="AI46" s="18" t="n">
        <f aca="true">RAND()</f>
        <v>0.0672704979804346</v>
      </c>
      <c r="AJ46" s="18" t="n">
        <f aca="true">RAND()</f>
        <v>0.171949101086168</v>
      </c>
      <c r="AK46" s="18" t="n">
        <f aca="true">RAND()</f>
        <v>0.857091674409626</v>
      </c>
      <c r="AL46" s="18" t="n">
        <f aca="true">RAND()</f>
        <v>0.532338816197826</v>
      </c>
      <c r="AM46" s="18" t="n">
        <f aca="true">RAND()</f>
        <v>0.643661581360586</v>
      </c>
    </row>
    <row r="47" customFormat="false" ht="11.25" hidden="false" customHeight="false" outlineLevel="0" collapsed="false">
      <c r="D47" s="19" t="n">
        <f aca="false">D46+1</f>
        <v>37105</v>
      </c>
      <c r="E47" s="20" t="n">
        <f aca="false">(D47-$D$4)/365.25</f>
        <v>0.0876112251882272</v>
      </c>
      <c r="G47" s="16" t="n">
        <f aca="false">G46*EXP(-0.5*$D$10^2*(E47-E46)+$D$10*AA47*SQRT(E47-E46))</f>
        <v>4.18001165155059</v>
      </c>
      <c r="H47" s="16" t="n">
        <f aca="false">LN(G47/G46)</f>
        <v>-0.0467958333329678</v>
      </c>
      <c r="I47" s="7" t="n">
        <f aca="false">$G$8</f>
        <v>30</v>
      </c>
      <c r="J47" s="7" t="n">
        <f aca="false">I47-I46</f>
        <v>0</v>
      </c>
      <c r="K47" s="7"/>
      <c r="L47" s="16"/>
      <c r="M47" s="17" t="n">
        <f aca="false">MIN(SQRT(($D$9^2*($E$45-E47)+$D$10^2*($E$75-$E$45))/($E$75-E47)),$D$10)</f>
        <v>0.8</v>
      </c>
      <c r="N47" s="7" t="n">
        <f aca="false">$G$9</f>
        <v>10</v>
      </c>
      <c r="O47" s="16" t="n">
        <f aca="false">MIN($J$10*$D$10*SQRT($E$75-$E$59)/(M47*SQRT($E$75-E47)),$J$10)</f>
        <v>0.604743156814764</v>
      </c>
      <c r="Q47" s="7" t="n">
        <f aca="false">$G$11*(G47*(I47-$G$8)+G47*M47*N47*O47*SQRT($E$75-E47))</f>
        <v>5.5991531335595</v>
      </c>
      <c r="R47" s="16" t="n">
        <f aca="false">Q47-Q46</f>
        <v>-0.268244448626319</v>
      </c>
      <c r="S47" s="16"/>
      <c r="T47" s="16" t="n">
        <f aca="false">$G$11*((I47-$G$8)+M47*N47*O47*SQRT($E$75-E47))</f>
        <v>1.33950658522267</v>
      </c>
      <c r="U47" s="16" t="n">
        <f aca="false">$G$11*G47</f>
        <v>4.18001165155059</v>
      </c>
      <c r="V47" s="16" t="n">
        <f aca="false">T46*(G47-G46)+U46*(I47-I46)</f>
        <v>-0.26824444862632</v>
      </c>
      <c r="W47" s="16" t="n">
        <f aca="false">$G$11*(G47-G46)*(I47-I46)</f>
        <v>-0</v>
      </c>
      <c r="X47" s="16"/>
      <c r="Y47" s="16" t="n">
        <f aca="false">R47-V47</f>
        <v>0</v>
      </c>
      <c r="AA47" s="18" t="n">
        <f aca="false">SUM(AB47:AM47)-6</f>
        <v>-1.09699428939386</v>
      </c>
      <c r="AB47" s="18" t="n">
        <f aca="true">RAND()</f>
        <v>0.267928291023619</v>
      </c>
      <c r="AC47" s="18" t="n">
        <f aca="true">RAND()</f>
        <v>0.413984711094582</v>
      </c>
      <c r="AD47" s="18" t="n">
        <f aca="true">RAND()</f>
        <v>0.718715056996516</v>
      </c>
      <c r="AE47" s="18" t="n">
        <f aca="true">RAND()</f>
        <v>0.288098604709429</v>
      </c>
      <c r="AF47" s="18" t="n">
        <f aca="true">RAND()</f>
        <v>0.677599966468373</v>
      </c>
      <c r="AG47" s="18" t="n">
        <f aca="true">RAND()</f>
        <v>0.134252863804606</v>
      </c>
      <c r="AH47" s="18" t="n">
        <f aca="true">RAND()</f>
        <v>0.264761654393479</v>
      </c>
      <c r="AI47" s="18" t="n">
        <f aca="true">RAND()</f>
        <v>0.866669367777186</v>
      </c>
      <c r="AJ47" s="18" t="n">
        <f aca="true">RAND()</f>
        <v>0.613087934734513</v>
      </c>
      <c r="AK47" s="18" t="n">
        <f aca="true">RAND()</f>
        <v>0.0835591383849434</v>
      </c>
      <c r="AL47" s="18" t="n">
        <f aca="true">RAND()</f>
        <v>0.058024224242571</v>
      </c>
      <c r="AM47" s="18" t="n">
        <f aca="true">RAND()</f>
        <v>0.516323896976325</v>
      </c>
    </row>
    <row r="48" customFormat="false" ht="11.25" hidden="false" customHeight="false" outlineLevel="0" collapsed="false">
      <c r="D48" s="19" t="n">
        <f aca="false">D47+1</f>
        <v>37106</v>
      </c>
      <c r="E48" s="20" t="n">
        <f aca="false">(D48-$D$4)/365.25</f>
        <v>0.0903490759753594</v>
      </c>
      <c r="G48" s="16" t="n">
        <f aca="false">G47*EXP(-0.5*$D$10^2*(E48-E47)+$D$10*AA48*SQRT(E48-E47))</f>
        <v>3.94599874931479</v>
      </c>
      <c r="H48" s="16" t="n">
        <f aca="false">LN(G48/G47)</f>
        <v>-0.0576119433348311</v>
      </c>
      <c r="I48" s="7" t="n">
        <f aca="false">$G$8</f>
        <v>30</v>
      </c>
      <c r="J48" s="7" t="n">
        <f aca="false">I48-I47</f>
        <v>0</v>
      </c>
      <c r="K48" s="7"/>
      <c r="L48" s="16"/>
      <c r="M48" s="17" t="n">
        <f aca="false">MIN(SQRT(($D$9^2*($E$45-E48)+$D$10^2*($E$75-$E$45))/($E$75-E48)),$D$10)</f>
        <v>0.8</v>
      </c>
      <c r="N48" s="7" t="n">
        <f aca="false">$G$9</f>
        <v>10</v>
      </c>
      <c r="O48" s="16" t="n">
        <f aca="false">MIN($J$10*$D$10*SQRT($E$75-$E$59)/(M48*SQRT($E$75-E48)),$J$10)</f>
        <v>0.615840287135601</v>
      </c>
      <c r="Q48" s="7" t="n">
        <f aca="false">$G$11*(G48*(I48-$G$8)+G48*M48*N48*O48*SQRT($E$75-E48))</f>
        <v>5.28569130998757</v>
      </c>
      <c r="R48" s="16" t="n">
        <f aca="false">Q48-Q47</f>
        <v>-0.313461823571927</v>
      </c>
      <c r="S48" s="16"/>
      <c r="T48" s="16" t="n">
        <f aca="false">$G$11*((I48-$G$8)+M48*N48*O48*SQRT($E$75-E48))</f>
        <v>1.33950658522267</v>
      </c>
      <c r="U48" s="16" t="n">
        <f aca="false">$G$11*G48</f>
        <v>3.94599874931479</v>
      </c>
      <c r="V48" s="16" t="n">
        <f aca="false">T47*(G48-G47)+U47*(I48-I47)</f>
        <v>-0.313461823571928</v>
      </c>
      <c r="W48" s="16" t="n">
        <f aca="false">$G$11*(G48-G47)*(I48-I47)</f>
        <v>-0</v>
      </c>
      <c r="X48" s="16"/>
      <c r="Y48" s="16" t="n">
        <f aca="false">R48-V48</f>
        <v>0</v>
      </c>
      <c r="AA48" s="18" t="n">
        <f aca="false">SUM(AB48:AM48)-6</f>
        <v>-1.35538459809256</v>
      </c>
      <c r="AB48" s="18" t="n">
        <f aca="true">RAND()</f>
        <v>0.89833139538876</v>
      </c>
      <c r="AC48" s="18" t="n">
        <f aca="true">RAND()</f>
        <v>0.687650262842571</v>
      </c>
      <c r="AD48" s="18" t="n">
        <f aca="true">RAND()</f>
        <v>0.204693207497469</v>
      </c>
      <c r="AE48" s="18" t="n">
        <f aca="true">RAND()</f>
        <v>0.437410968978706</v>
      </c>
      <c r="AF48" s="18" t="n">
        <f aca="true">RAND()</f>
        <v>0.115840665904704</v>
      </c>
      <c r="AG48" s="18" t="n">
        <f aca="true">RAND()</f>
        <v>0.395171131329666</v>
      </c>
      <c r="AH48" s="18" t="n">
        <f aca="true">RAND()</f>
        <v>0.866095556933539</v>
      </c>
      <c r="AI48" s="18" t="n">
        <f aca="true">RAND()</f>
        <v>0.732626958309008</v>
      </c>
      <c r="AJ48" s="18" t="n">
        <f aca="true">RAND()</f>
        <v>0.150434555397533</v>
      </c>
      <c r="AK48" s="18" t="n">
        <f aca="true">RAND()</f>
        <v>0.0061652500232173</v>
      </c>
      <c r="AL48" s="18" t="n">
        <f aca="true">RAND()</f>
        <v>0.0534271568832297</v>
      </c>
      <c r="AM48" s="18" t="n">
        <f aca="true">RAND()</f>
        <v>0.0967682924190402</v>
      </c>
    </row>
    <row r="49" customFormat="false" ht="11.25" hidden="false" customHeight="false" outlineLevel="0" collapsed="false">
      <c r="D49" s="19" t="n">
        <f aca="false">D48+1</f>
        <v>37107</v>
      </c>
      <c r="E49" s="20" t="n">
        <f aca="false">(D49-$D$4)/365.25</f>
        <v>0.0930869267624915</v>
      </c>
      <c r="G49" s="16" t="n">
        <f aca="false">G48*EXP(-0.5*$D$10^2*(E49-E48)+$D$10*AA49*SQRT(E49-E48))</f>
        <v>4.07524138166872</v>
      </c>
      <c r="H49" s="16" t="n">
        <f aca="false">LN(G49/G48)</f>
        <v>0.0322278890536038</v>
      </c>
      <c r="I49" s="7" t="n">
        <f aca="false">$G$8</f>
        <v>30</v>
      </c>
      <c r="J49" s="7" t="n">
        <f aca="false">I49-I48</f>
        <v>0</v>
      </c>
      <c r="K49" s="7"/>
      <c r="L49" s="16"/>
      <c r="M49" s="17" t="n">
        <f aca="false">MIN(SQRT(($D$9^2*($E$45-E49)+$D$10^2*($E$75-$E$45))/($E$75-E49)),$D$10)</f>
        <v>0.8</v>
      </c>
      <c r="N49" s="7" t="n">
        <f aca="false">$G$9</f>
        <v>10</v>
      </c>
      <c r="O49" s="16" t="n">
        <f aca="false">MIN($J$10*$D$10*SQRT($E$75-$E$59)/(M49*SQRT($E$75-E49)),$J$10)</f>
        <v>0.627571632442189</v>
      </c>
      <c r="Q49" s="7" t="n">
        <f aca="false">$G$11*(G49*(I49-$G$8)+G49*M49*N49*O49*SQRT($E$75-E49))</f>
        <v>5.45881266711718</v>
      </c>
      <c r="R49" s="16" t="n">
        <f aca="false">Q49-Q48</f>
        <v>0.173121357129609</v>
      </c>
      <c r="S49" s="16"/>
      <c r="T49" s="16" t="n">
        <f aca="false">$G$11*((I49-$G$8)+M49*N49*O49*SQRT($E$75-E49))</f>
        <v>1.33950658522267</v>
      </c>
      <c r="U49" s="16" t="n">
        <f aca="false">$G$11*G49</f>
        <v>4.07524138166872</v>
      </c>
      <c r="V49" s="16" t="n">
        <f aca="false">T48*(G49-G48)+U48*(I49-I48)</f>
        <v>0.173121357129608</v>
      </c>
      <c r="W49" s="16" t="n">
        <f aca="false">$G$11*(G49-G48)*(I49-I48)</f>
        <v>0</v>
      </c>
      <c r="X49" s="16"/>
      <c r="Y49" s="16" t="n">
        <f aca="false">R49-V49</f>
        <v>0</v>
      </c>
      <c r="AA49" s="18" t="n">
        <f aca="false">SUM(AB49:AM49)-6</f>
        <v>0.790834515829917</v>
      </c>
      <c r="AB49" s="18" t="n">
        <f aca="true">RAND()</f>
        <v>0.761251230521688</v>
      </c>
      <c r="AC49" s="18" t="n">
        <f aca="true">RAND()</f>
        <v>0.247704415941657</v>
      </c>
      <c r="AD49" s="18" t="n">
        <f aca="true">RAND()</f>
        <v>0.00384402836218385</v>
      </c>
      <c r="AE49" s="18" t="n">
        <f aca="true">RAND()</f>
        <v>0.419425168404594</v>
      </c>
      <c r="AF49" s="18" t="n">
        <f aca="true">RAND()</f>
        <v>0.842771803977417</v>
      </c>
      <c r="AG49" s="18" t="n">
        <f aca="true">RAND()</f>
        <v>0.0136047973757991</v>
      </c>
      <c r="AH49" s="18" t="n">
        <f aca="true">RAND()</f>
        <v>0.614979606808027</v>
      </c>
      <c r="AI49" s="18" t="n">
        <f aca="true">RAND()</f>
        <v>0.728667499748058</v>
      </c>
      <c r="AJ49" s="18" t="n">
        <f aca="true">RAND()</f>
        <v>0.979131311190326</v>
      </c>
      <c r="AK49" s="18" t="n">
        <f aca="true">RAND()</f>
        <v>0.676961893121462</v>
      </c>
      <c r="AL49" s="18" t="n">
        <f aca="true">RAND()</f>
        <v>0.733576385587134</v>
      </c>
      <c r="AM49" s="18" t="n">
        <f aca="true">RAND()</f>
        <v>0.768916374791572</v>
      </c>
    </row>
    <row r="50" customFormat="false" ht="11.25" hidden="false" customHeight="false" outlineLevel="0" collapsed="false">
      <c r="D50" s="19" t="n">
        <f aca="false">D49+1</f>
        <v>37108</v>
      </c>
      <c r="E50" s="20" t="n">
        <f aca="false">(D50-$D$4)/365.25</f>
        <v>0.0958247775496235</v>
      </c>
      <c r="G50" s="16" t="n">
        <f aca="false">G49*EXP(-0.5*$D$10^2*(E50-E49)+$D$10*AA50*SQRT(E50-E49))</f>
        <v>4.13396975551644</v>
      </c>
      <c r="H50" s="16" t="n">
        <f aca="false">LN(G50/G49)</f>
        <v>0.0143081654952079</v>
      </c>
      <c r="I50" s="7" t="n">
        <f aca="false">$G$8</f>
        <v>30</v>
      </c>
      <c r="J50" s="7" t="n">
        <f aca="false">I50-I49</f>
        <v>0</v>
      </c>
      <c r="K50" s="7"/>
      <c r="L50" s="16"/>
      <c r="M50" s="17" t="n">
        <f aca="false">MIN(SQRT(($D$9^2*($E$45-E50)+$D$10^2*($E$75-$E$45))/($E$75-E50)),$D$10)</f>
        <v>0.8</v>
      </c>
      <c r="N50" s="7" t="n">
        <f aca="false">$G$9</f>
        <v>10</v>
      </c>
      <c r="O50" s="16" t="n">
        <f aca="false">MIN($J$10*$D$10*SQRT($E$75-$E$59)/(M50*SQRT($E$75-E50)),$J$10)</f>
        <v>0.64</v>
      </c>
      <c r="Q50" s="7" t="n">
        <f aca="false">$G$11*(G50*(I50-$G$8)+G50*M50*N50*O50*SQRT($E$75-E50))</f>
        <v>5.53747971062562</v>
      </c>
      <c r="R50" s="16" t="n">
        <f aca="false">Q50-Q49</f>
        <v>0.0786670435084353</v>
      </c>
      <c r="S50" s="16"/>
      <c r="T50" s="16" t="n">
        <f aca="false">$G$11*((I50-$G$8)+M50*N50*O50*SQRT($E$75-E50))</f>
        <v>1.33950658522267</v>
      </c>
      <c r="U50" s="16" t="n">
        <f aca="false">$G$11*G50</f>
        <v>4.13396975551644</v>
      </c>
      <c r="V50" s="16" t="n">
        <f aca="false">T49*(G50-G49)+U49*(I50-I49)</f>
        <v>0.0786670435084364</v>
      </c>
      <c r="W50" s="16" t="n">
        <f aca="false">$G$11*(G50-G49)*(I50-I49)</f>
        <v>0</v>
      </c>
      <c r="X50" s="16"/>
      <c r="Y50" s="16" t="n">
        <f aca="false">R50-V50</f>
        <v>-1.06858966120171E-015</v>
      </c>
      <c r="AA50" s="18" t="n">
        <f aca="false">SUM(AB50:AM50)-6</f>
        <v>0.362743187131187</v>
      </c>
      <c r="AB50" s="18" t="n">
        <f aca="true">RAND()</f>
        <v>0.50889393098168</v>
      </c>
      <c r="AC50" s="18" t="n">
        <f aca="true">RAND()</f>
        <v>0.316763167234305</v>
      </c>
      <c r="AD50" s="18" t="n">
        <f aca="true">RAND()</f>
        <v>0.326093961567583</v>
      </c>
      <c r="AE50" s="18" t="n">
        <f aca="true">RAND()</f>
        <v>0.429085445303948</v>
      </c>
      <c r="AF50" s="18" t="n">
        <f aca="true">RAND()</f>
        <v>0.697864222896595</v>
      </c>
      <c r="AG50" s="18" t="n">
        <f aca="true">RAND()</f>
        <v>0.971777449679812</v>
      </c>
      <c r="AH50" s="18" t="n">
        <f aca="true">RAND()</f>
        <v>0.838084828374457</v>
      </c>
      <c r="AI50" s="18" t="n">
        <f aca="true">RAND()</f>
        <v>0.0510459516977566</v>
      </c>
      <c r="AJ50" s="18" t="n">
        <f aca="true">RAND()</f>
        <v>0.147455564863266</v>
      </c>
      <c r="AK50" s="18" t="n">
        <f aca="true">RAND()</f>
        <v>0.971592907743554</v>
      </c>
      <c r="AL50" s="18" t="n">
        <f aca="true">RAND()</f>
        <v>0.388624484760116</v>
      </c>
      <c r="AM50" s="18" t="n">
        <f aca="true">RAND()</f>
        <v>0.715461272028114</v>
      </c>
    </row>
    <row r="51" customFormat="false" ht="11.25" hidden="false" customHeight="false" outlineLevel="0" collapsed="false">
      <c r="D51" s="19" t="n">
        <f aca="false">D50+1</f>
        <v>37109</v>
      </c>
      <c r="E51" s="20" t="n">
        <f aca="false">(D51-$D$4)/365.25</f>
        <v>0.0985626283367557</v>
      </c>
      <c r="G51" s="16" t="n">
        <f aca="false">G50*EXP(-0.5*$D$10^2*(E51-E50)+$D$10*AA51*SQRT(E51-E50))</f>
        <v>4.13238168767208</v>
      </c>
      <c r="H51" s="16" t="n">
        <f aca="false">LN(G51/G50)</f>
        <v>-0.000384224618277355</v>
      </c>
      <c r="I51" s="7" t="n">
        <f aca="false">$G$8</f>
        <v>30</v>
      </c>
      <c r="J51" s="7" t="n">
        <f aca="false">I51-I50</f>
        <v>0</v>
      </c>
      <c r="K51" s="7"/>
      <c r="L51" s="16"/>
      <c r="M51" s="17" t="n">
        <f aca="false">MIN(SQRT(($D$9^2*($E$45-E51)+$D$10^2*($E$75-$E$45))/($E$75-E51)),$D$10)</f>
        <v>0.8</v>
      </c>
      <c r="N51" s="7" t="n">
        <f aca="false">$G$9</f>
        <v>10</v>
      </c>
      <c r="O51" s="16" t="n">
        <f aca="false">MIN($J$10*$D$10*SQRT($E$75-$E$59)/(M51*SQRT($E$75-E51)),$J$10)</f>
        <v>0.653197264742181</v>
      </c>
      <c r="Q51" s="7" t="n">
        <f aca="false">$G$11*(G51*(I51-$G$8)+G51*M51*N51*O51*SQRT($E$75-E51))</f>
        <v>5.53535248329031</v>
      </c>
      <c r="R51" s="16" t="n">
        <f aca="false">Q51-Q50</f>
        <v>-0.00212722733530768</v>
      </c>
      <c r="S51" s="16"/>
      <c r="T51" s="16" t="n">
        <f aca="false">$G$11*((I51-$G$8)+M51*N51*O51*SQRT($E$75-E51))</f>
        <v>1.33950658522267</v>
      </c>
      <c r="U51" s="16" t="n">
        <f aca="false">$G$11*G51</f>
        <v>4.13238168767208</v>
      </c>
      <c r="V51" s="16" t="n">
        <f aca="false">T50*(G51-G50)+U50*(I51-I50)</f>
        <v>-0.00212722733530809</v>
      </c>
      <c r="W51" s="16" t="n">
        <f aca="false">$G$11*(G51-G50)*(I51-I50)</f>
        <v>-0</v>
      </c>
      <c r="X51" s="16"/>
      <c r="Y51" s="16" t="n">
        <f aca="false">R51-V51</f>
        <v>4.13731549020469E-016</v>
      </c>
      <c r="AA51" s="18" t="n">
        <f aca="false">SUM(AB51:AM51)-6</f>
        <v>0.0117508972699385</v>
      </c>
      <c r="AB51" s="18" t="n">
        <f aca="true">RAND()</f>
        <v>0.948350099192031</v>
      </c>
      <c r="AC51" s="18" t="n">
        <f aca="true">RAND()</f>
        <v>0.485804437491163</v>
      </c>
      <c r="AD51" s="18" t="n">
        <f aca="true">RAND()</f>
        <v>0.894068441916957</v>
      </c>
      <c r="AE51" s="18" t="n">
        <f aca="true">RAND()</f>
        <v>0.551988197153856</v>
      </c>
      <c r="AF51" s="18" t="n">
        <f aca="true">RAND()</f>
        <v>0.00431279771253274</v>
      </c>
      <c r="AG51" s="18" t="n">
        <f aca="true">RAND()</f>
        <v>0.396356223713438</v>
      </c>
      <c r="AH51" s="18" t="n">
        <f aca="true">RAND()</f>
        <v>0.446978461879473</v>
      </c>
      <c r="AI51" s="18" t="n">
        <f aca="true">RAND()</f>
        <v>0.731961555459775</v>
      </c>
      <c r="AJ51" s="18" t="n">
        <f aca="true">RAND()</f>
        <v>0.439116792470038</v>
      </c>
      <c r="AK51" s="18" t="n">
        <f aca="true">RAND()</f>
        <v>0.13981795534367</v>
      </c>
      <c r="AL51" s="18" t="n">
        <f aca="true">RAND()</f>
        <v>0.889866221247877</v>
      </c>
      <c r="AM51" s="18" t="n">
        <f aca="true">RAND()</f>
        <v>0.083129713689127</v>
      </c>
    </row>
    <row r="52" customFormat="false" ht="11.25" hidden="false" customHeight="false" outlineLevel="0" collapsed="false">
      <c r="D52" s="19" t="n">
        <f aca="false">D51+1</f>
        <v>37110</v>
      </c>
      <c r="E52" s="20" t="n">
        <f aca="false">(D52-$D$4)/365.25</f>
        <v>0.101300479123888</v>
      </c>
      <c r="G52" s="16" t="n">
        <f aca="false">G51*EXP(-0.5*$D$10^2*(E52-E51)+$D$10*AA52*SQRT(E52-E51))</f>
        <v>4.0573639983819</v>
      </c>
      <c r="H52" s="16" t="n">
        <f aca="false">LN(G52/G51)</f>
        <v>-0.0183204193109392</v>
      </c>
      <c r="I52" s="7" t="n">
        <f aca="false">$G$8</f>
        <v>30</v>
      </c>
      <c r="J52" s="7" t="n">
        <f aca="false">I52-I51</f>
        <v>0</v>
      </c>
      <c r="K52" s="7"/>
      <c r="L52" s="16"/>
      <c r="M52" s="17" t="n">
        <f aca="false">MIN(SQRT(($D$9^2*($E$45-E52)+$D$10^2*($E$75-$E$45))/($E$75-E52)),$D$10)</f>
        <v>0.8</v>
      </c>
      <c r="N52" s="7" t="n">
        <f aca="false">$G$9</f>
        <v>10</v>
      </c>
      <c r="O52" s="16" t="n">
        <f aca="false">MIN($J$10*$D$10*SQRT($E$75-$E$59)/(M52*SQRT($E$75-E52)),$J$10)</f>
        <v>0.667246124982639</v>
      </c>
      <c r="Q52" s="7" t="n">
        <f aca="false">$G$11*(G52*(I52-$G$8)+G52*M52*N52*O52*SQRT($E$75-E52))</f>
        <v>5.43486579447792</v>
      </c>
      <c r="R52" s="16" t="n">
        <f aca="false">Q52-Q51</f>
        <v>-0.100486688812385</v>
      </c>
      <c r="S52" s="16"/>
      <c r="T52" s="16" t="n">
        <f aca="false">$G$11*((I52-$G$8)+M52*N52*O52*SQRT($E$75-E52))</f>
        <v>1.33950658522267</v>
      </c>
      <c r="U52" s="16" t="n">
        <f aca="false">$G$11*G52</f>
        <v>4.0573639983819</v>
      </c>
      <c r="V52" s="16" t="n">
        <f aca="false">T51*(G52-G51)+U51*(I52-I51)</f>
        <v>-0.100486688812385</v>
      </c>
      <c r="W52" s="16" t="n">
        <f aca="false">$G$11*(G52-G51)*(I52-I51)</f>
        <v>-0</v>
      </c>
      <c r="X52" s="16"/>
      <c r="Y52" s="16" t="n">
        <f aca="false">R52-V52</f>
        <v>0</v>
      </c>
      <c r="AA52" s="18" t="n">
        <f aca="false">SUM(AB52:AM52)-6</f>
        <v>-0.416733916837767</v>
      </c>
      <c r="AB52" s="18" t="n">
        <f aca="true">RAND()</f>
        <v>0.0406888739436837</v>
      </c>
      <c r="AC52" s="18" t="n">
        <f aca="true">RAND()</f>
        <v>0.2273456586697</v>
      </c>
      <c r="AD52" s="18" t="n">
        <f aca="true">RAND()</f>
        <v>0.803547460623052</v>
      </c>
      <c r="AE52" s="18" t="n">
        <f aca="true">RAND()</f>
        <v>0.750264608741508</v>
      </c>
      <c r="AF52" s="18" t="n">
        <f aca="true">RAND()</f>
        <v>0.270863639641585</v>
      </c>
      <c r="AG52" s="18" t="n">
        <f aca="true">RAND()</f>
        <v>0.332290024322429</v>
      </c>
      <c r="AH52" s="18" t="n">
        <f aca="true">RAND()</f>
        <v>0.458729045369502</v>
      </c>
      <c r="AI52" s="18" t="n">
        <f aca="true">RAND()</f>
        <v>0.637569060025798</v>
      </c>
      <c r="AJ52" s="18" t="n">
        <f aca="true">RAND()</f>
        <v>0.584939426413264</v>
      </c>
      <c r="AK52" s="18" t="n">
        <f aca="true">RAND()</f>
        <v>0.417239717811139</v>
      </c>
      <c r="AL52" s="18" t="n">
        <f aca="true">RAND()</f>
        <v>0.653233462849192</v>
      </c>
      <c r="AM52" s="18" t="n">
        <f aca="true">RAND()</f>
        <v>0.40655510475138</v>
      </c>
    </row>
    <row r="53" customFormat="false" ht="11.25" hidden="false" customHeight="false" outlineLevel="0" collapsed="false">
      <c r="D53" s="19" t="n">
        <f aca="false">D52+1</f>
        <v>37111</v>
      </c>
      <c r="E53" s="20" t="n">
        <f aca="false">(D53-$D$4)/365.25</f>
        <v>0.10403832991102</v>
      </c>
      <c r="G53" s="16" t="n">
        <f aca="false">G52*EXP(-0.5*$D$10^2*(E53-E52)+$D$10*AA53*SQRT(E53-E52))</f>
        <v>4.29065830334233</v>
      </c>
      <c r="H53" s="16" t="n">
        <f aca="false">LN(G53/G52)</f>
        <v>0.0559066705602858</v>
      </c>
      <c r="I53" s="7" t="n">
        <f aca="false">$G$8</f>
        <v>30</v>
      </c>
      <c r="J53" s="7" t="n">
        <f aca="false">I53-I52</f>
        <v>0</v>
      </c>
      <c r="K53" s="7"/>
      <c r="L53" s="16"/>
      <c r="M53" s="17" t="n">
        <f aca="false">MIN(SQRT(($D$9^2*($E$45-E53)+$D$10^2*($E$75-$E$45))/($E$75-E53)),$D$10)</f>
        <v>0.8</v>
      </c>
      <c r="N53" s="7" t="n">
        <f aca="false">$G$9</f>
        <v>10</v>
      </c>
      <c r="O53" s="16" t="n">
        <f aca="false">MIN($J$10*$D$10*SQRT($E$75-$E$59)/(M53*SQRT($E$75-E53)),$J$10)</f>
        <v>0.682242292337953</v>
      </c>
      <c r="Q53" s="7" t="n">
        <f aca="false">$G$11*(G53*(I53-$G$8)+G53*M53*N53*O53*SQRT($E$75-E53))</f>
        <v>5.74736505226737</v>
      </c>
      <c r="R53" s="16" t="n">
        <f aca="false">Q53-Q52</f>
        <v>0.312499257789447</v>
      </c>
      <c r="S53" s="16"/>
      <c r="T53" s="16" t="n">
        <f aca="false">$G$11*((I53-$G$8)+M53*N53*O53*SQRT($E$75-E53))</f>
        <v>1.33950658522267</v>
      </c>
      <c r="U53" s="16" t="n">
        <f aca="false">$G$11*G53</f>
        <v>4.29065830334233</v>
      </c>
      <c r="V53" s="16" t="n">
        <f aca="false">T52*(G53-G52)+U52*(I53-I52)</f>
        <v>0.312499257789446</v>
      </c>
      <c r="W53" s="16" t="n">
        <f aca="false">$G$11*(G53-G52)*(I53-I52)</f>
        <v>0</v>
      </c>
      <c r="X53" s="16"/>
      <c r="Y53" s="16" t="n">
        <f aca="false">R53-V53</f>
        <v>0</v>
      </c>
      <c r="AA53" s="18" t="n">
        <f aca="false">SUM(AB53:AM53)-6</f>
        <v>1.35650624643053</v>
      </c>
      <c r="AB53" s="18" t="n">
        <f aca="true">RAND()</f>
        <v>0.729904615606812</v>
      </c>
      <c r="AC53" s="18" t="n">
        <f aca="true">RAND()</f>
        <v>0.433855251244382</v>
      </c>
      <c r="AD53" s="18" t="n">
        <f aca="true">RAND()</f>
        <v>0.689759855315934</v>
      </c>
      <c r="AE53" s="18" t="n">
        <f aca="true">RAND()</f>
        <v>0.505842065435932</v>
      </c>
      <c r="AF53" s="18" t="n">
        <f aca="true">RAND()</f>
        <v>0.808308476841574</v>
      </c>
      <c r="AG53" s="18" t="n">
        <f aca="true">RAND()</f>
        <v>0.684423540484606</v>
      </c>
      <c r="AH53" s="18" t="n">
        <f aca="true">RAND()</f>
        <v>0.130753016533623</v>
      </c>
      <c r="AI53" s="18" t="n">
        <f aca="true">RAND()</f>
        <v>0.868432323943618</v>
      </c>
      <c r="AJ53" s="18" t="n">
        <f aca="true">RAND()</f>
        <v>0.911813289443497</v>
      </c>
      <c r="AK53" s="18" t="n">
        <f aca="true">RAND()</f>
        <v>0.905845835854041</v>
      </c>
      <c r="AL53" s="18" t="n">
        <f aca="true">RAND()</f>
        <v>0.487459463907914</v>
      </c>
      <c r="AM53" s="18" t="n">
        <f aca="true">RAND()</f>
        <v>0.200108511818598</v>
      </c>
    </row>
    <row r="54" customFormat="false" ht="11.25" hidden="false" customHeight="false" outlineLevel="0" collapsed="false">
      <c r="D54" s="19" t="n">
        <f aca="false">D53+1</f>
        <v>37112</v>
      </c>
      <c r="E54" s="20" t="n">
        <f aca="false">(D54-$D$4)/365.25</f>
        <v>0.106776180698152</v>
      </c>
      <c r="G54" s="16" t="n">
        <f aca="false">G53*EXP(-0.5*$D$10^2*(E54-E53)+$D$10*AA54*SQRT(E54-E53))</f>
        <v>4.32833551993092</v>
      </c>
      <c r="H54" s="16" t="n">
        <f aca="false">LN(G54/G53)</f>
        <v>0.00874288979869637</v>
      </c>
      <c r="I54" s="7" t="n">
        <f aca="false">$G$8</f>
        <v>30</v>
      </c>
      <c r="J54" s="7" t="n">
        <f aca="false">I54-I53</f>
        <v>0</v>
      </c>
      <c r="K54" s="7"/>
      <c r="L54" s="16"/>
      <c r="M54" s="17" t="n">
        <f aca="false">MIN(SQRT(($D$9^2*($E$45-E54)+$D$10^2*($E$75-$E$45))/($E$75-E54)),$D$10)</f>
        <v>0.8</v>
      </c>
      <c r="N54" s="7" t="n">
        <f aca="false">$G$9</f>
        <v>10</v>
      </c>
      <c r="O54" s="16" t="n">
        <f aca="false">MIN($J$10*$D$10*SQRT($E$75-$E$59)/(M54*SQRT($E$75-E54)),$J$10)</f>
        <v>0.698297248755176</v>
      </c>
      <c r="Q54" s="7" t="n">
        <f aca="false">$G$11*(G54*(I54-$G$8)+G54*M54*N54*O54*SQRT($E$75-E54))</f>
        <v>5.79783393200065</v>
      </c>
      <c r="R54" s="16" t="n">
        <f aca="false">Q54-Q53</f>
        <v>0.0504688797332831</v>
      </c>
      <c r="S54" s="16"/>
      <c r="T54" s="16" t="n">
        <f aca="false">$G$11*((I54-$G$8)+M54*N54*O54*SQRT($E$75-E54))</f>
        <v>1.33950658522267</v>
      </c>
      <c r="U54" s="16" t="n">
        <f aca="false">$G$11*G54</f>
        <v>4.32833551993092</v>
      </c>
      <c r="V54" s="16" t="n">
        <f aca="false">T53*(G54-G53)+U53*(I54-I53)</f>
        <v>0.050468879733282</v>
      </c>
      <c r="W54" s="16" t="n">
        <f aca="false">$G$11*(G54-G53)*(I54-I53)</f>
        <v>0</v>
      </c>
      <c r="X54" s="16"/>
      <c r="Y54" s="16" t="n">
        <f aca="false">R54-V54</f>
        <v>1.06165076729781E-015</v>
      </c>
      <c r="AA54" s="18" t="n">
        <f aca="false">SUM(AB54:AM54)-6</f>
        <v>0.229792125708252</v>
      </c>
      <c r="AB54" s="18" t="n">
        <f aca="true">RAND()</f>
        <v>0.176343438435441</v>
      </c>
      <c r="AC54" s="18" t="n">
        <f aca="true">RAND()</f>
        <v>0.286898070826089</v>
      </c>
      <c r="AD54" s="18" t="n">
        <f aca="true">RAND()</f>
        <v>0.519284802085619</v>
      </c>
      <c r="AE54" s="18" t="n">
        <f aca="true">RAND()</f>
        <v>0.22016151581714</v>
      </c>
      <c r="AF54" s="18" t="n">
        <f aca="true">RAND()</f>
        <v>0.919157462663981</v>
      </c>
      <c r="AG54" s="18" t="n">
        <f aca="true">RAND()</f>
        <v>0.850910304957591</v>
      </c>
      <c r="AH54" s="18" t="n">
        <f aca="true">RAND()</f>
        <v>0.703748859237672</v>
      </c>
      <c r="AI54" s="18" t="n">
        <f aca="true">RAND()</f>
        <v>0.396472520243175</v>
      </c>
      <c r="AJ54" s="18" t="n">
        <f aca="true">RAND()</f>
        <v>0.840373863851714</v>
      </c>
      <c r="AK54" s="18" t="n">
        <f aca="true">RAND()</f>
        <v>0.803960280028843</v>
      </c>
      <c r="AL54" s="18" t="n">
        <f aca="true">RAND()</f>
        <v>0.345292277056186</v>
      </c>
      <c r="AM54" s="18" t="n">
        <f aca="true">RAND()</f>
        <v>0.1671887305048</v>
      </c>
    </row>
    <row r="55" customFormat="false" ht="11.25" hidden="false" customHeight="false" outlineLevel="0" collapsed="false">
      <c r="D55" s="19" t="n">
        <f aca="false">D54+1</f>
        <v>37113</v>
      </c>
      <c r="E55" s="20" t="n">
        <f aca="false">(D55-$D$4)/365.25</f>
        <v>0.109514031485284</v>
      </c>
      <c r="G55" s="16" t="n">
        <f aca="false">G54*EXP(-0.5*$D$10^2*(E55-E54)+$D$10*AA55*SQRT(E55-E54))</f>
        <v>4.70216780507739</v>
      </c>
      <c r="H55" s="16" t="n">
        <f aca="false">LN(G55/G54)</f>
        <v>0.0828405758738188</v>
      </c>
      <c r="I55" s="7" t="n">
        <f aca="false">$G$8</f>
        <v>30</v>
      </c>
      <c r="J55" s="7" t="n">
        <f aca="false">I55-I54</f>
        <v>0</v>
      </c>
      <c r="K55" s="7"/>
      <c r="L55" s="16"/>
      <c r="M55" s="17" t="n">
        <f aca="false">MIN(SQRT(($D$9^2*($E$45-E55)+$D$10^2*($E$75-$E$45))/($E$75-E55)),$D$10)</f>
        <v>0.8</v>
      </c>
      <c r="N55" s="7" t="n">
        <f aca="false">$G$9</f>
        <v>10</v>
      </c>
      <c r="O55" s="16" t="n">
        <f aca="false">MIN($J$10*$D$10*SQRT($E$75-$E$59)/(M55*SQRT($E$75-E55)),$J$10)</f>
        <v>0.715541752799933</v>
      </c>
      <c r="Q55" s="7" t="n">
        <f aca="false">$G$11*(G55*(I55-$G$8)+G55*M55*N55*O55*SQRT($E$75-E55))</f>
        <v>6.29858473972319</v>
      </c>
      <c r="R55" s="16" t="n">
        <f aca="false">Q55-Q54</f>
        <v>0.500750807722538</v>
      </c>
      <c r="S55" s="16"/>
      <c r="T55" s="16" t="n">
        <f aca="false">$G$11*((I55-$G$8)+M55*N55*O55*SQRT($E$75-E55))</f>
        <v>1.33950658522267</v>
      </c>
      <c r="U55" s="16" t="n">
        <f aca="false">$G$11*G55</f>
        <v>4.70216780507739</v>
      </c>
      <c r="V55" s="16" t="n">
        <f aca="false">T54*(G55-G54)+U54*(I55-I54)</f>
        <v>0.500750807722537</v>
      </c>
      <c r="W55" s="16" t="n">
        <f aca="false">$G$11*(G55-G54)*(I55-I54)</f>
        <v>0</v>
      </c>
      <c r="X55" s="16"/>
      <c r="Y55" s="16" t="n">
        <f aca="false">R55-V55</f>
        <v>0</v>
      </c>
      <c r="AA55" s="18" t="n">
        <f aca="false">SUM(AB55:AM55)-6</f>
        <v>1.99994091076238</v>
      </c>
      <c r="AB55" s="18" t="n">
        <f aca="true">RAND()</f>
        <v>0.548658541053691</v>
      </c>
      <c r="AC55" s="18" t="n">
        <f aca="true">RAND()</f>
        <v>0.90675780738455</v>
      </c>
      <c r="AD55" s="18" t="n">
        <f aca="true">RAND()</f>
        <v>0.575342393518609</v>
      </c>
      <c r="AE55" s="18" t="n">
        <f aca="true">RAND()</f>
        <v>0.5172343771923</v>
      </c>
      <c r="AF55" s="18" t="n">
        <f aca="true">RAND()</f>
        <v>0.8687869738252</v>
      </c>
      <c r="AG55" s="18" t="n">
        <f aca="true">RAND()</f>
        <v>0.890485974457635</v>
      </c>
      <c r="AH55" s="18" t="n">
        <f aca="true">RAND()</f>
        <v>0.890870774235784</v>
      </c>
      <c r="AI55" s="18" t="n">
        <f aca="true">RAND()</f>
        <v>0.0927959374021003</v>
      </c>
      <c r="AJ55" s="18" t="n">
        <f aca="true">RAND()</f>
        <v>0.795821980295472</v>
      </c>
      <c r="AK55" s="18" t="n">
        <f aca="true">RAND()</f>
        <v>0.942775117691903</v>
      </c>
      <c r="AL55" s="18" t="n">
        <f aca="true">RAND()</f>
        <v>0.934673280157274</v>
      </c>
      <c r="AM55" s="18" t="n">
        <f aca="true">RAND()</f>
        <v>0.0357377535478667</v>
      </c>
    </row>
    <row r="56" customFormat="false" ht="11.25" hidden="false" customHeight="false" outlineLevel="0" collapsed="false">
      <c r="D56" s="19" t="n">
        <f aca="false">D55+1</f>
        <v>37114</v>
      </c>
      <c r="E56" s="20" t="n">
        <f aca="false">(D56-$D$4)/365.25</f>
        <v>0.112251882272416</v>
      </c>
      <c r="G56" s="16" t="n">
        <f aca="false">G55*EXP(-0.5*$D$10^2*(E56-E55)+$D$10*AA56*SQRT(E56-E55))</f>
        <v>4.34492413152011</v>
      </c>
      <c r="H56" s="16" t="n">
        <f aca="false">LN(G56/G55)</f>
        <v>-0.0790153400378203</v>
      </c>
      <c r="I56" s="7" t="n">
        <f aca="false">$G$8</f>
        <v>30</v>
      </c>
      <c r="J56" s="7" t="n">
        <f aca="false">I56-I55</f>
        <v>0</v>
      </c>
      <c r="K56" s="7"/>
      <c r="L56" s="16"/>
      <c r="M56" s="17" t="n">
        <f aca="false">MIN(SQRT(($D$9^2*($E$45-E56)+$D$10^2*($E$75-$E$45))/($E$75-E56)),$D$10)</f>
        <v>0.8</v>
      </c>
      <c r="N56" s="7" t="n">
        <f aca="false">$G$9</f>
        <v>10</v>
      </c>
      <c r="O56" s="16" t="n">
        <f aca="false">MIN($J$10*$D$10*SQRT($E$75-$E$59)/(M56*SQRT($E$75-E56)),$J$10)</f>
        <v>0.734130348385798</v>
      </c>
      <c r="Q56" s="7" t="n">
        <f aca="false">$G$11*(G56*(I56-$G$8)+G56*M56*N56*O56*SQRT($E$75-E56))</f>
        <v>5.82005448646407</v>
      </c>
      <c r="R56" s="16" t="n">
        <f aca="false">Q56-Q55</f>
        <v>-0.478530253259118</v>
      </c>
      <c r="S56" s="16"/>
      <c r="T56" s="16" t="n">
        <f aca="false">$G$11*((I56-$G$8)+M56*N56*O56*SQRT($E$75-E56))</f>
        <v>1.33950658522267</v>
      </c>
      <c r="U56" s="16" t="n">
        <f aca="false">$G$11*G56</f>
        <v>4.34492413152011</v>
      </c>
      <c r="V56" s="16" t="n">
        <f aca="false">T55*(G56-G55)+U55*(I56-I55)</f>
        <v>-0.478530253259117</v>
      </c>
      <c r="W56" s="16" t="n">
        <f aca="false">$G$11*(G56-G55)*(I56-I55)</f>
        <v>-0</v>
      </c>
      <c r="X56" s="16"/>
      <c r="Y56" s="16" t="n">
        <f aca="false">R56-V56</f>
        <v>0</v>
      </c>
      <c r="AA56" s="18" t="n">
        <f aca="false">SUM(AB56:AM56)-6</f>
        <v>-1.86669876560133</v>
      </c>
      <c r="AB56" s="18" t="n">
        <f aca="true">RAND()</f>
        <v>0.394569938818525</v>
      </c>
      <c r="AC56" s="18" t="n">
        <f aca="true">RAND()</f>
        <v>0.336284523623696</v>
      </c>
      <c r="AD56" s="18" t="n">
        <f aca="true">RAND()</f>
        <v>0.0795259123486576</v>
      </c>
      <c r="AE56" s="18" t="n">
        <f aca="true">RAND()</f>
        <v>0.463353922882713</v>
      </c>
      <c r="AF56" s="18" t="n">
        <f aca="true">RAND()</f>
        <v>0.662516767722026</v>
      </c>
      <c r="AG56" s="18" t="n">
        <f aca="true">RAND()</f>
        <v>0.374156446129438</v>
      </c>
      <c r="AH56" s="18" t="n">
        <f aca="true">RAND()</f>
        <v>0.196276446838197</v>
      </c>
      <c r="AI56" s="18" t="n">
        <f aca="true">RAND()</f>
        <v>0.61965226060342</v>
      </c>
      <c r="AJ56" s="18" t="n">
        <f aca="true">RAND()</f>
        <v>0.28525681996323</v>
      </c>
      <c r="AK56" s="18" t="n">
        <f aca="true">RAND()</f>
        <v>0.0657151276489058</v>
      </c>
      <c r="AL56" s="18" t="n">
        <f aca="true">RAND()</f>
        <v>0.447764479630557</v>
      </c>
      <c r="AM56" s="18" t="n">
        <f aca="true">RAND()</f>
        <v>0.2082285881893</v>
      </c>
    </row>
    <row r="57" customFormat="false" ht="11.25" hidden="false" customHeight="false" outlineLevel="0" collapsed="false">
      <c r="D57" s="19" t="n">
        <f aca="false">D56+1</f>
        <v>37115</v>
      </c>
      <c r="E57" s="20" t="n">
        <f aca="false">(D57-$D$4)/365.25</f>
        <v>0.114989733059548</v>
      </c>
      <c r="G57" s="16" t="n">
        <f aca="false">G56*EXP(-0.5*$D$10^2*(E57-E56)+$D$10*AA57*SQRT(E57-E56))</f>
        <v>4.27071124269775</v>
      </c>
      <c r="H57" s="16" t="n">
        <f aca="false">LN(G57/G56)</f>
        <v>-0.0172279167185683</v>
      </c>
      <c r="I57" s="7" t="n">
        <f aca="false">$G$8</f>
        <v>30</v>
      </c>
      <c r="J57" s="7" t="n">
        <f aca="false">I57-I56</f>
        <v>0</v>
      </c>
      <c r="K57" s="7"/>
      <c r="L57" s="16"/>
      <c r="M57" s="17" t="n">
        <f aca="false">MIN(SQRT(($D$9^2*($E$45-E57)+$D$10^2*($E$75-$E$45))/($E$75-E57)),$D$10)</f>
        <v>0.8</v>
      </c>
      <c r="N57" s="7" t="n">
        <f aca="false">$G$9</f>
        <v>10</v>
      </c>
      <c r="O57" s="16" t="n">
        <f aca="false">MIN($J$10*$D$10*SQRT($E$75-$E$59)/(M57*SQRT($E$75-E57)),$J$10)</f>
        <v>0.754247233265651</v>
      </c>
      <c r="Q57" s="7" t="n">
        <f aca="false">$G$11*(G57*(I57-$G$8)+G57*M57*N57*O57*SQRT($E$75-E57))</f>
        <v>5.72064583317813</v>
      </c>
      <c r="R57" s="16" t="n">
        <f aca="false">Q57-Q56</f>
        <v>-0.0994086532859466</v>
      </c>
      <c r="S57" s="16"/>
      <c r="T57" s="16" t="n">
        <f aca="false">$G$11*((I57-$G$8)+M57*N57*O57*SQRT($E$75-E57))</f>
        <v>1.33950658522267</v>
      </c>
      <c r="U57" s="16" t="n">
        <f aca="false">$G$11*G57</f>
        <v>4.27071124269775</v>
      </c>
      <c r="V57" s="16" t="n">
        <f aca="false">T56*(G57-G56)+U56*(I57-I56)</f>
        <v>-0.0994086532859476</v>
      </c>
      <c r="W57" s="16" t="n">
        <f aca="false">$G$11*(G57-G56)*(I57-I56)</f>
        <v>-0</v>
      </c>
      <c r="X57" s="16"/>
      <c r="Y57" s="16" t="n">
        <f aca="false">R57-V57</f>
        <v>1.01307850997046E-015</v>
      </c>
      <c r="AA57" s="18" t="n">
        <f aca="false">SUM(AB57:AM57)-6</f>
        <v>-0.39063469243563</v>
      </c>
      <c r="AB57" s="18" t="n">
        <f aca="true">RAND()</f>
        <v>0.652697045367722</v>
      </c>
      <c r="AC57" s="18" t="n">
        <f aca="true">RAND()</f>
        <v>0.743279691304449</v>
      </c>
      <c r="AD57" s="18" t="n">
        <f aca="true">RAND()</f>
        <v>0.17326662758137</v>
      </c>
      <c r="AE57" s="18" t="n">
        <f aca="true">RAND()</f>
        <v>0.171721679435522</v>
      </c>
      <c r="AF57" s="18" t="n">
        <f aca="true">RAND()</f>
        <v>0.0946830392983646</v>
      </c>
      <c r="AG57" s="18" t="n">
        <f aca="true">RAND()</f>
        <v>0.149194133978508</v>
      </c>
      <c r="AH57" s="18" t="n">
        <f aca="true">RAND()</f>
        <v>0.885797907247128</v>
      </c>
      <c r="AI57" s="18" t="n">
        <f aca="true">RAND()</f>
        <v>0.641177376480776</v>
      </c>
      <c r="AJ57" s="18" t="n">
        <f aca="true">RAND()</f>
        <v>0.796272501459159</v>
      </c>
      <c r="AK57" s="18" t="n">
        <f aca="true">RAND()</f>
        <v>0.889549343993553</v>
      </c>
      <c r="AL57" s="18" t="n">
        <f aca="true">RAND()</f>
        <v>0.286917115619549</v>
      </c>
      <c r="AM57" s="18" t="n">
        <f aca="true">RAND()</f>
        <v>0.124808845798271</v>
      </c>
    </row>
    <row r="58" customFormat="false" ht="11.25" hidden="false" customHeight="false" outlineLevel="0" collapsed="false">
      <c r="D58" s="19" t="n">
        <f aca="false">D57+1</f>
        <v>37116</v>
      </c>
      <c r="E58" s="20" t="n">
        <f aca="false">(D58-$D$4)/365.25</f>
        <v>0.11772758384668</v>
      </c>
      <c r="G58" s="16" t="n">
        <f aca="false">G57*EXP(-0.5*$D$10^2*(E58-E57)+$D$10*AA58*SQRT(E58-E57))</f>
        <v>4.40444616842919</v>
      </c>
      <c r="H58" s="16" t="n">
        <f aca="false">LN(G58/G57)</f>
        <v>0.0308341427985817</v>
      </c>
      <c r="I58" s="7" t="n">
        <f aca="false">$G$8</f>
        <v>30</v>
      </c>
      <c r="J58" s="7" t="n">
        <f aca="false">I58-I57</f>
        <v>0</v>
      </c>
      <c r="K58" s="7"/>
      <c r="L58" s="16"/>
      <c r="M58" s="17" t="n">
        <f aca="false">MIN(SQRT(($D$9^2*($E$45-E58)+$D$10^2*($E$75-$E$45))/($E$75-E58)),$D$10)</f>
        <v>0.8</v>
      </c>
      <c r="N58" s="7" t="n">
        <f aca="false">$G$9</f>
        <v>10</v>
      </c>
      <c r="O58" s="16" t="n">
        <f aca="false">MIN($J$10*$D$10*SQRT($E$75-$E$59)/(M58*SQRT($E$75-E58)),$J$10)</f>
        <v>0.776114000116266</v>
      </c>
      <c r="Q58" s="7" t="n">
        <f aca="false">$G$11*(G58*(I58-$G$8)+G58*M58*N58*O58*SQRT($E$75-E58))</f>
        <v>5.89978464686965</v>
      </c>
      <c r="R58" s="16" t="n">
        <f aca="false">Q58-Q57</f>
        <v>0.17913881369152</v>
      </c>
      <c r="S58" s="16"/>
      <c r="T58" s="16" t="n">
        <f aca="false">$G$11*((I58-$G$8)+M58*N58*O58*SQRT($E$75-E58))</f>
        <v>1.33950658522267</v>
      </c>
      <c r="U58" s="16" t="n">
        <f aca="false">$G$11*G58</f>
        <v>4.40444616842919</v>
      </c>
      <c r="V58" s="16" t="n">
        <f aca="false">T57*(G58-G57)+U57*(I58-I57)</f>
        <v>0.179138813691522</v>
      </c>
      <c r="W58" s="16" t="n">
        <f aca="false">$G$11*(G58-G57)*(I58-I57)</f>
        <v>0</v>
      </c>
      <c r="X58" s="16"/>
      <c r="Y58" s="16" t="n">
        <f aca="false">R58-V58</f>
        <v>-1.38777878078145E-015</v>
      </c>
      <c r="AA58" s="18" t="n">
        <f aca="false">SUM(AB58:AM58)-6</f>
        <v>0.757538763011134</v>
      </c>
      <c r="AB58" s="18" t="n">
        <f aca="true">RAND()</f>
        <v>0.909996519803635</v>
      </c>
      <c r="AC58" s="18" t="n">
        <f aca="true">RAND()</f>
        <v>0.839214785304937</v>
      </c>
      <c r="AD58" s="18" t="n">
        <f aca="true">RAND()</f>
        <v>0.0125951903328847</v>
      </c>
      <c r="AE58" s="18" t="n">
        <f aca="true">RAND()</f>
        <v>0.217207760560745</v>
      </c>
      <c r="AF58" s="18" t="n">
        <f aca="true">RAND()</f>
        <v>0.579934312870605</v>
      </c>
      <c r="AG58" s="18" t="n">
        <f aca="true">RAND()</f>
        <v>0.436511346883802</v>
      </c>
      <c r="AH58" s="18" t="n">
        <f aca="true">RAND()</f>
        <v>0.337474561139513</v>
      </c>
      <c r="AI58" s="18" t="n">
        <f aca="true">RAND()</f>
        <v>0.517093522246058</v>
      </c>
      <c r="AJ58" s="18" t="n">
        <f aca="true">RAND()</f>
        <v>0.90942199297581</v>
      </c>
      <c r="AK58" s="18" t="n">
        <f aca="true">RAND()</f>
        <v>0.781840774579054</v>
      </c>
      <c r="AL58" s="18" t="n">
        <f aca="true">RAND()</f>
        <v>0.994795829534559</v>
      </c>
      <c r="AM58" s="18" t="n">
        <f aca="true">RAND()</f>
        <v>0.221452166779531</v>
      </c>
    </row>
    <row r="59" customFormat="false" ht="11.25" hidden="false" customHeight="false" outlineLevel="0" collapsed="false">
      <c r="B59" s="0" t="s">
        <v>30</v>
      </c>
      <c r="D59" s="21" t="n">
        <f aca="false">D58+1</f>
        <v>37117</v>
      </c>
      <c r="E59" s="22" t="n">
        <f aca="false">(D59-$D$4)/365.25</f>
        <v>0.120465434633812</v>
      </c>
      <c r="G59" s="15" t="n">
        <f aca="false">G58*EXP(-0.5*$D$10^2*(E59-E58)+$D$10*AA59*SQRT(E59-E58))</f>
        <v>4.54867986920941</v>
      </c>
      <c r="H59" s="15" t="n">
        <f aca="false">LN(G59/G58)</f>
        <v>0.0322225286843759</v>
      </c>
      <c r="I59" s="23" t="n">
        <f aca="false">I58+AO59*$G$9/SQRT(COUNT($D$59:$D$75))</f>
        <v>30.8831284329422</v>
      </c>
      <c r="J59" s="23" t="n">
        <f aca="false">I59-I58</f>
        <v>0.883128432942218</v>
      </c>
      <c r="K59" s="23"/>
      <c r="L59" s="15" t="n">
        <f aca="false">CORREL(H59:$H$75,J59:$J$75)</f>
        <v>0.83485692659742</v>
      </c>
      <c r="M59" s="24" t="n">
        <f aca="false">MIN(SQRT(($D$9^2*($E$45-E59)+$D$10^2*($E$75-$E$45))/($E$75-E59)),$D$10)</f>
        <v>0.8</v>
      </c>
      <c r="N59" s="23" t="n">
        <f aca="false">SQRT(MAX(N58^2-$G$9^2/COUNT($D$59:$D$732),0))</f>
        <v>9.70142500145332</v>
      </c>
      <c r="O59" s="15" t="n">
        <f aca="false">MIN($J$10*$D$10*SQRT($E$75-$E$59)/(M59*SQRT($E$75-E59)),$J$10)</f>
        <v>0.8</v>
      </c>
      <c r="P59" s="25"/>
      <c r="Q59" s="23" t="n">
        <f aca="false">$G$11*(G59*(I59-$G$8)+G59*M59*N59*O59*SQRT($E$75-E59))</f>
        <v>9.92813381604179</v>
      </c>
      <c r="R59" s="15" t="n">
        <f aca="false">Q59-Q58</f>
        <v>4.02834916917214</v>
      </c>
      <c r="S59" s="15"/>
      <c r="T59" s="15" t="n">
        <f aca="false">$G$11*((I59-$G$8)+M59*N59*O59*SQRT($E$75-E59))</f>
        <v>2.18264070049127</v>
      </c>
      <c r="U59" s="15" t="n">
        <f aca="false">$G$11*G59</f>
        <v>4.54867986920941</v>
      </c>
      <c r="V59" s="15" t="n">
        <f aca="false">T58*(G59-G58)+U58*(I59-I58)</f>
        <v>4.08289363470937</v>
      </c>
      <c r="W59" s="15" t="n">
        <f aca="false">$G$11*(G59-G58)*(I59-I58)</f>
        <v>0.127376882147498</v>
      </c>
      <c r="X59" s="15"/>
      <c r="Y59" s="15" t="n">
        <f aca="false">R59-V59</f>
        <v>-0.05454446553723</v>
      </c>
      <c r="AA59" s="18" t="n">
        <f aca="false">SUM(AB59:AM59)-6</f>
        <v>0.790706459859766</v>
      </c>
      <c r="AB59" s="18" t="n">
        <f aca="true">RAND()</f>
        <v>0.940627665059118</v>
      </c>
      <c r="AC59" s="18" t="n">
        <f aca="true">RAND()</f>
        <v>0.348186104716657</v>
      </c>
      <c r="AD59" s="18" t="n">
        <f aca="true">RAND()</f>
        <v>0.597350313674412</v>
      </c>
      <c r="AE59" s="18" t="n">
        <f aca="true">RAND()</f>
        <v>0.456725613850722</v>
      </c>
      <c r="AF59" s="18" t="n">
        <f aca="true">RAND()</f>
        <v>0.881874454352166</v>
      </c>
      <c r="AG59" s="18" t="n">
        <f aca="true">RAND()</f>
        <v>0.328059167622918</v>
      </c>
      <c r="AH59" s="18" t="n">
        <f aca="true">RAND()</f>
        <v>0.685951572072863</v>
      </c>
      <c r="AI59" s="18" t="n">
        <f aca="true">RAND()</f>
        <v>0.337888649347975</v>
      </c>
      <c r="AJ59" s="18" t="n">
        <f aca="true">RAND()</f>
        <v>0.166194007858872</v>
      </c>
      <c r="AK59" s="18" t="n">
        <f aca="true">RAND()</f>
        <v>0.770228091157769</v>
      </c>
      <c r="AL59" s="18" t="n">
        <f aca="true">RAND()</f>
        <v>0.980720224167592</v>
      </c>
      <c r="AM59" s="18" t="n">
        <f aca="true">RAND()</f>
        <v>0.296900595978702</v>
      </c>
      <c r="AO59" s="18" t="n">
        <f aca="false">AA59*$J$10+AP59*$J$11</f>
        <v>0.364123181000697</v>
      </c>
      <c r="AP59" s="18" t="n">
        <f aca="false">SUM(AQ59:BB59)-6</f>
        <v>-0.447403311478526</v>
      </c>
      <c r="AQ59" s="18" t="n">
        <f aca="true">RAND()</f>
        <v>0.0422395679452434</v>
      </c>
      <c r="AR59" s="18" t="n">
        <f aca="true">RAND()</f>
        <v>0.935771833292697</v>
      </c>
      <c r="AS59" s="18" t="n">
        <f aca="true">RAND()</f>
        <v>0.374600723469983</v>
      </c>
      <c r="AT59" s="18" t="n">
        <f aca="true">RAND()</f>
        <v>0.487642853208275</v>
      </c>
      <c r="AU59" s="18" t="n">
        <f aca="true">RAND()</f>
        <v>0.416322202222663</v>
      </c>
      <c r="AV59" s="18" t="n">
        <f aca="true">RAND()</f>
        <v>0.437867247704534</v>
      </c>
      <c r="AW59" s="18" t="n">
        <f aca="true">RAND()</f>
        <v>0.0933486018198888</v>
      </c>
      <c r="AX59" s="18" t="n">
        <f aca="true">RAND()</f>
        <v>0.764431193673056</v>
      </c>
      <c r="AY59" s="18" t="n">
        <f aca="true">RAND()</f>
        <v>0.257556274240988</v>
      </c>
      <c r="AZ59" s="18" t="n">
        <f aca="true">RAND()</f>
        <v>0.737453007285461</v>
      </c>
      <c r="BA59" s="18" t="n">
        <f aca="true">RAND()</f>
        <v>0.918790902978075</v>
      </c>
      <c r="BB59" s="18" t="n">
        <f aca="true">RAND()</f>
        <v>0.0865722806806103</v>
      </c>
    </row>
    <row r="60" customFormat="false" ht="11.25" hidden="false" customHeight="false" outlineLevel="0" collapsed="false">
      <c r="D60" s="21" t="n">
        <f aca="false">D59+1</f>
        <v>37118</v>
      </c>
      <c r="E60" s="22" t="n">
        <f aca="false">(D60-$D$4)/365.25</f>
        <v>0.123203285420945</v>
      </c>
      <c r="G60" s="15" t="n">
        <f aca="false">G59*EXP(-0.5*$D$10^2*(E60-E59)+$D$10*AA60*SQRT(E60-E59))</f>
        <v>4.55382577001986</v>
      </c>
      <c r="H60" s="15" t="n">
        <f aca="false">LN(G60/G59)</f>
        <v>0.00113065601112625</v>
      </c>
      <c r="I60" s="23" t="n">
        <f aca="false">I59+AO60*$G$9/SQRT(COUNT($D$59:$D$75))</f>
        <v>27.9467419216161</v>
      </c>
      <c r="J60" s="23" t="n">
        <f aca="false">I60-I59</f>
        <v>-2.93638651132616</v>
      </c>
      <c r="K60" s="23"/>
      <c r="L60" s="15"/>
      <c r="M60" s="24" t="n">
        <f aca="false">MIN(SQRT(($D$9^2*($E$45-E60)+$D$10^2*($E$75-$E$45))/($E$75-E60)),$D$10)</f>
        <v>0.8</v>
      </c>
      <c r="N60" s="23" t="n">
        <f aca="false">SQRT(MAX(N59^2-$G$9^2/COUNT($D$59:$D$732),0))</f>
        <v>9.39336436627724</v>
      </c>
      <c r="O60" s="15" t="n">
        <f aca="false">MIN($J$10*$D$10*SQRT($E$75-$E$59)/(M60*SQRT($E$75-E60)),$J$10)</f>
        <v>0.8</v>
      </c>
      <c r="P60" s="25"/>
      <c r="Q60" s="23" t="n">
        <f aca="false">$G$11*(G60*(I60-$G$8)+G60*M60*N60*O60*SQRT($E$75-E60))</f>
        <v>-3.80228662570076</v>
      </c>
      <c r="R60" s="15" t="n">
        <f aca="false">Q60-Q59</f>
        <v>-13.7304204417426</v>
      </c>
      <c r="S60" s="15"/>
      <c r="T60" s="15" t="n">
        <f aca="false">$G$11*((I60-$G$8)+M60*N60*O60*SQRT($E$75-E60))</f>
        <v>-0.834965327556697</v>
      </c>
      <c r="U60" s="15" t="n">
        <f aca="false">$G$11*G60</f>
        <v>4.55382577001986</v>
      </c>
      <c r="V60" s="15" t="n">
        <f aca="false">T59*(G60-G59)+U59*(I60-I59)</f>
        <v>-13.3454505597378</v>
      </c>
      <c r="W60" s="15" t="n">
        <f aca="false">$G$11*(G60-G59)*(I60-I59)</f>
        <v>-0.0151103537284276</v>
      </c>
      <c r="X60" s="15"/>
      <c r="Y60" s="15" t="n">
        <f aca="false">R60-V60</f>
        <v>-0.384969882004793</v>
      </c>
      <c r="AA60" s="18" t="n">
        <f aca="false">SUM(AB60:AM60)-6</f>
        <v>0.0479404768328173</v>
      </c>
      <c r="AB60" s="18" t="n">
        <f aca="true">RAND()</f>
        <v>0.63524282681817</v>
      </c>
      <c r="AC60" s="18" t="n">
        <f aca="true">RAND()</f>
        <v>0.64069021944738</v>
      </c>
      <c r="AD60" s="18" t="n">
        <f aca="true">RAND()</f>
        <v>0.538710425528103</v>
      </c>
      <c r="AE60" s="18" t="n">
        <f aca="true">RAND()</f>
        <v>0.389772926850024</v>
      </c>
      <c r="AF60" s="18" t="n">
        <f aca="true">RAND()</f>
        <v>0.949309243311501</v>
      </c>
      <c r="AG60" s="18" t="n">
        <f aca="true">RAND()</f>
        <v>0.694398784341145</v>
      </c>
      <c r="AH60" s="18" t="n">
        <f aca="true">RAND()</f>
        <v>0.0991593048350447</v>
      </c>
      <c r="AI60" s="18" t="n">
        <f aca="true">RAND()</f>
        <v>0.251466751277477</v>
      </c>
      <c r="AJ60" s="18" t="n">
        <f aca="true">RAND()</f>
        <v>0.205656535174563</v>
      </c>
      <c r="AK60" s="18" t="n">
        <f aca="true">RAND()</f>
        <v>0.29819696302579</v>
      </c>
      <c r="AL60" s="18" t="n">
        <f aca="true">RAND()</f>
        <v>0.629331868973619</v>
      </c>
      <c r="AM60" s="18" t="n">
        <f aca="true">RAND()</f>
        <v>0.716004627250001</v>
      </c>
      <c r="AO60" s="18" t="n">
        <f aca="false">AA60*$J$10+AP60*$J$11</f>
        <v>-1.21070317438367</v>
      </c>
      <c r="AP60" s="18" t="n">
        <f aca="false">SUM(AQ60:BB60)-6</f>
        <v>-2.08175925974987</v>
      </c>
      <c r="AQ60" s="18" t="n">
        <f aca="true">RAND()</f>
        <v>0.650867451516263</v>
      </c>
      <c r="AR60" s="18" t="n">
        <f aca="true">RAND()</f>
        <v>0.0147093507000859</v>
      </c>
      <c r="AS60" s="18" t="n">
        <f aca="true">RAND()</f>
        <v>0.0689388572156206</v>
      </c>
      <c r="AT60" s="18" t="n">
        <f aca="true">RAND()</f>
        <v>0.0557179289368066</v>
      </c>
      <c r="AU60" s="18" t="n">
        <f aca="true">RAND()</f>
        <v>0.0953782388349811</v>
      </c>
      <c r="AV60" s="18" t="n">
        <f aca="true">RAND()</f>
        <v>0.134602202196059</v>
      </c>
      <c r="AW60" s="18" t="n">
        <f aca="true">RAND()</f>
        <v>0.903804223453038</v>
      </c>
      <c r="AX60" s="18" t="n">
        <f aca="true">RAND()</f>
        <v>0.12969843026565</v>
      </c>
      <c r="AY60" s="18" t="n">
        <f aca="true">RAND()</f>
        <v>0.245482473431203</v>
      </c>
      <c r="AZ60" s="18" t="n">
        <f aca="true">RAND()</f>
        <v>0.369946647666472</v>
      </c>
      <c r="BA60" s="18" t="n">
        <f aca="true">RAND()</f>
        <v>0.652176689869339</v>
      </c>
      <c r="BB60" s="18" t="n">
        <f aca="true">RAND()</f>
        <v>0.596918246164611</v>
      </c>
    </row>
    <row r="61" customFormat="false" ht="11.25" hidden="false" customHeight="false" outlineLevel="0" collapsed="false">
      <c r="D61" s="21" t="n">
        <f aca="false">D60+1</f>
        <v>37119</v>
      </c>
      <c r="E61" s="22" t="n">
        <f aca="false">(D61-$D$4)/365.25</f>
        <v>0.125941136208077</v>
      </c>
      <c r="G61" s="15" t="n">
        <f aca="false">G60*EXP(-0.5*$D$10^2*(E61-E60)+$D$10*AA61*SQRT(E61-E60))</f>
        <v>4.7688318516561</v>
      </c>
      <c r="H61" s="15" t="n">
        <f aca="false">LN(G61/G60)</f>
        <v>0.0461336718372728</v>
      </c>
      <c r="I61" s="23" t="n">
        <f aca="false">I60+AO61*$G$9/SQRT(COUNT($D$59:$D$75))</f>
        <v>32.203080375288</v>
      </c>
      <c r="J61" s="23" t="n">
        <f aca="false">I61-I60</f>
        <v>4.25633845367195</v>
      </c>
      <c r="K61" s="23"/>
      <c r="L61" s="15"/>
      <c r="M61" s="24" t="n">
        <f aca="false">MIN(SQRT(($D$9^2*($E$45-E61)+$D$10^2*($E$75-$E$45))/($E$75-E61)),$D$10)</f>
        <v>0.8</v>
      </c>
      <c r="N61" s="23" t="n">
        <f aca="false">SQRT(MAX(N60^2-$G$9^2/COUNT($D$59:$D$732),0))</f>
        <v>9.0748521297303</v>
      </c>
      <c r="O61" s="15" t="n">
        <f aca="false">MIN($J$10*$D$10*SQRT($E$75-$E$59)/(M61*SQRT($E$75-E61)),$J$10)</f>
        <v>0.8</v>
      </c>
      <c r="P61" s="25"/>
      <c r="Q61" s="23" t="n">
        <f aca="false">$G$11*(G61*(I61-$G$8)+G61*M61*N61*O61*SQRT($E$75-E61))</f>
        <v>15.9286309218995</v>
      </c>
      <c r="R61" s="15" t="n">
        <f aca="false">Q61-Q60</f>
        <v>19.7309175476003</v>
      </c>
      <c r="S61" s="15"/>
      <c r="T61" s="15" t="n">
        <f aca="false">$G$11*((I61-$G$8)+M61*N61*O61*SQRT($E$75-E61))</f>
        <v>3.34015360939343</v>
      </c>
      <c r="U61" s="15" t="n">
        <f aca="false">$G$11*G61</f>
        <v>4.7688318516561</v>
      </c>
      <c r="V61" s="15" t="n">
        <f aca="false">T60*(G61-G60)+U60*(I61-I60)</f>
        <v>19.2031011128777</v>
      </c>
      <c r="W61" s="15" t="n">
        <f aca="false">$G$11*(G61-G60)*(I61-I60)</f>
        <v>0.915138653041635</v>
      </c>
      <c r="X61" s="15"/>
      <c r="Y61" s="15" t="n">
        <f aca="false">R61-V61</f>
        <v>0.527816434722524</v>
      </c>
      <c r="AA61" s="18" t="n">
        <f aca="false">SUM(AB61:AM61)-6</f>
        <v>1.12303523360649</v>
      </c>
      <c r="AB61" s="18" t="n">
        <f aca="true">RAND()</f>
        <v>0.801071866423573</v>
      </c>
      <c r="AC61" s="18" t="n">
        <f aca="true">RAND()</f>
        <v>0.12840461739936</v>
      </c>
      <c r="AD61" s="18" t="n">
        <f aca="true">RAND()</f>
        <v>0.695810238731551</v>
      </c>
      <c r="AE61" s="18" t="n">
        <f aca="true">RAND()</f>
        <v>0.437683653578716</v>
      </c>
      <c r="AF61" s="18" t="n">
        <f aca="true">RAND()</f>
        <v>0.741765595225758</v>
      </c>
      <c r="AG61" s="18" t="n">
        <f aca="true">RAND()</f>
        <v>0.765297854351847</v>
      </c>
      <c r="AH61" s="18" t="n">
        <f aca="true">RAND()</f>
        <v>0.0463824777315141</v>
      </c>
      <c r="AI61" s="18" t="n">
        <f aca="true">RAND()</f>
        <v>0.427728300282398</v>
      </c>
      <c r="AJ61" s="18" t="n">
        <f aca="true">RAND()</f>
        <v>0.871084390483418</v>
      </c>
      <c r="AK61" s="18" t="n">
        <f aca="true">RAND()</f>
        <v>0.596025594575462</v>
      </c>
      <c r="AL61" s="18" t="n">
        <f aca="true">RAND()</f>
        <v>0.627912817112557</v>
      </c>
      <c r="AM61" s="18" t="n">
        <f aca="true">RAND()</f>
        <v>0.983867827710334</v>
      </c>
      <c r="AO61" s="18" t="n">
        <f aca="false">AA61*$J$10+AP61*$J$11</f>
        <v>1.75493330228676</v>
      </c>
      <c r="AP61" s="18" t="n">
        <f aca="false">SUM(AQ61:BB61)-6</f>
        <v>1.42750852566928</v>
      </c>
      <c r="AQ61" s="18" t="n">
        <f aca="true">RAND()</f>
        <v>0.721580534504383</v>
      </c>
      <c r="AR61" s="18" t="n">
        <f aca="true">RAND()</f>
        <v>0.832558712966935</v>
      </c>
      <c r="AS61" s="18" t="n">
        <f aca="true">RAND()</f>
        <v>0.178672130415678</v>
      </c>
      <c r="AT61" s="18" t="n">
        <f aca="true">RAND()</f>
        <v>0.746319445375913</v>
      </c>
      <c r="AU61" s="18" t="n">
        <f aca="true">RAND()</f>
        <v>0.269467861263411</v>
      </c>
      <c r="AV61" s="18" t="n">
        <f aca="true">RAND()</f>
        <v>0.539156834723662</v>
      </c>
      <c r="AW61" s="18" t="n">
        <f aca="true">RAND()</f>
        <v>0.703641027752259</v>
      </c>
      <c r="AX61" s="18" t="n">
        <f aca="true">RAND()</f>
        <v>0.924188858927379</v>
      </c>
      <c r="AY61" s="18" t="n">
        <f aca="true">RAND()</f>
        <v>0.632896345316427</v>
      </c>
      <c r="AZ61" s="18" t="n">
        <f aca="true">RAND()</f>
        <v>0.881253719557179</v>
      </c>
      <c r="BA61" s="18" t="n">
        <f aca="true">RAND()</f>
        <v>0.23544846261609</v>
      </c>
      <c r="BB61" s="18" t="n">
        <f aca="true">RAND()</f>
        <v>0.762324592249967</v>
      </c>
    </row>
    <row r="62" customFormat="false" ht="11.25" hidden="false" customHeight="false" outlineLevel="0" collapsed="false">
      <c r="D62" s="21" t="n">
        <f aca="false">D61+1</f>
        <v>37120</v>
      </c>
      <c r="E62" s="22" t="n">
        <f aca="false">(D62-$D$4)/365.25</f>
        <v>0.128678986995209</v>
      </c>
      <c r="G62" s="15" t="n">
        <f aca="false">G61*EXP(-0.5*$D$10^2*(E62-E61)+$D$10*AA62*SQRT(E62-E61))</f>
        <v>4.35502332850046</v>
      </c>
      <c r="H62" s="15" t="n">
        <f aca="false">LN(G62/G61)</f>
        <v>-0.0907714130709654</v>
      </c>
      <c r="I62" s="23" t="n">
        <f aca="false">I61+AO62*$G$9/SQRT(COUNT($D$59:$D$75))</f>
        <v>29.0795682847174</v>
      </c>
      <c r="J62" s="23" t="n">
        <f aca="false">I62-I61</f>
        <v>-3.12351209057063</v>
      </c>
      <c r="K62" s="23"/>
      <c r="L62" s="15"/>
      <c r="M62" s="24" t="n">
        <f aca="false">MIN(SQRT(($D$9^2*($E$45-E62)+$D$10^2*($E$75-$E$45))/($E$75-E62)),$D$10)</f>
        <v>0.8</v>
      </c>
      <c r="N62" s="23" t="n">
        <f aca="false">SQRT(MAX(N61^2-$G$9^2/COUNT($D$59:$D$732),0))</f>
        <v>8.74474632195206</v>
      </c>
      <c r="O62" s="15" t="n">
        <f aca="false">MIN($J$10*$D$10*SQRT($E$75-$E$59)/(M62*SQRT($E$75-E62)),$J$10)</f>
        <v>0.8</v>
      </c>
      <c r="P62" s="25"/>
      <c r="Q62" s="23" t="n">
        <f aca="false">$G$11*(G62*(I62-$G$8)+G62*M62*N62*O62*SQRT($E$75-E62))</f>
        <v>0.589765978342033</v>
      </c>
      <c r="R62" s="15" t="n">
        <f aca="false">Q62-Q61</f>
        <v>-15.3388649435575</v>
      </c>
      <c r="S62" s="15"/>
      <c r="T62" s="15" t="n">
        <f aca="false">$G$11*((I62-$G$8)+M62*N62*O62*SQRT($E$75-E62))</f>
        <v>0.135422002100986</v>
      </c>
      <c r="U62" s="15" t="n">
        <f aca="false">$G$11*G62</f>
        <v>4.35502332850046</v>
      </c>
      <c r="V62" s="15" t="n">
        <f aca="false">T61*(G62-G61)+U61*(I62-I61)</f>
        <v>-16.2776879787622</v>
      </c>
      <c r="W62" s="15" t="n">
        <f aca="false">$G$11*(G62-G61)*(I62-I61)</f>
        <v>1.29253592525782</v>
      </c>
      <c r="X62" s="15"/>
      <c r="Y62" s="15" t="n">
        <f aca="false">R62-V62</f>
        <v>0.938823035204775</v>
      </c>
      <c r="AA62" s="18" t="n">
        <f aca="false">SUM(AB62:AM62)-6</f>
        <v>-2.14754422109276</v>
      </c>
      <c r="AB62" s="18" t="n">
        <f aca="true">RAND()</f>
        <v>0.252161563149439</v>
      </c>
      <c r="AC62" s="18" t="n">
        <f aca="true">RAND()</f>
        <v>0.368755534231894</v>
      </c>
      <c r="AD62" s="18" t="n">
        <f aca="true">RAND()</f>
        <v>0.176073847333203</v>
      </c>
      <c r="AE62" s="18" t="n">
        <f aca="true">RAND()</f>
        <v>0.261525870619949</v>
      </c>
      <c r="AF62" s="18" t="n">
        <f aca="true">RAND()</f>
        <v>0.0636753410272123</v>
      </c>
      <c r="AG62" s="18" t="n">
        <f aca="true">RAND()</f>
        <v>0.105951533773497</v>
      </c>
      <c r="AH62" s="18" t="n">
        <f aca="true">RAND()</f>
        <v>0.277974161550899</v>
      </c>
      <c r="AI62" s="18" t="n">
        <f aca="true">RAND()</f>
        <v>0.650354896907079</v>
      </c>
      <c r="AJ62" s="18" t="n">
        <f aca="true">RAND()</f>
        <v>0.328739562342833</v>
      </c>
      <c r="AK62" s="18" t="n">
        <f aca="true">RAND()</f>
        <v>0.0416591194282409</v>
      </c>
      <c r="AL62" s="18" t="n">
        <f aca="true">RAND()</f>
        <v>0.497372737383691</v>
      </c>
      <c r="AM62" s="18" t="n">
        <f aca="true">RAND()</f>
        <v>0.828211611159298</v>
      </c>
      <c r="AO62" s="18" t="n">
        <f aca="false">AA62*$J$10+AP62*$J$11</f>
        <v>-1.28785702723166</v>
      </c>
      <c r="AP62" s="18" t="n">
        <f aca="false">SUM(AQ62:BB62)-6</f>
        <v>0.716963916070927</v>
      </c>
      <c r="AQ62" s="18" t="n">
        <f aca="true">RAND()</f>
        <v>0.950215564756685</v>
      </c>
      <c r="AR62" s="18" t="n">
        <f aca="true">RAND()</f>
        <v>0.055463749026022</v>
      </c>
      <c r="AS62" s="18" t="n">
        <f aca="true">RAND()</f>
        <v>0.511931731681013</v>
      </c>
      <c r="AT62" s="18" t="n">
        <f aca="true">RAND()</f>
        <v>0.638961270201003</v>
      </c>
      <c r="AU62" s="18" t="n">
        <f aca="true">RAND()</f>
        <v>0.412847113048062</v>
      </c>
      <c r="AV62" s="18" t="n">
        <f aca="true">RAND()</f>
        <v>0.205483559039745</v>
      </c>
      <c r="AW62" s="18" t="n">
        <f aca="true">RAND()</f>
        <v>0.542376897277433</v>
      </c>
      <c r="AX62" s="18" t="n">
        <f aca="true">RAND()</f>
        <v>0.935530047675013</v>
      </c>
      <c r="AY62" s="18" t="n">
        <f aca="true">RAND()</f>
        <v>0.839898290453686</v>
      </c>
      <c r="AZ62" s="18" t="n">
        <f aca="true">RAND()</f>
        <v>0.048449541857753</v>
      </c>
      <c r="BA62" s="18" t="n">
        <f aca="true">RAND()</f>
        <v>0.809452439476566</v>
      </c>
      <c r="BB62" s="18" t="n">
        <f aca="true">RAND()</f>
        <v>0.766353711577947</v>
      </c>
    </row>
    <row r="63" customFormat="false" ht="11.25" hidden="false" customHeight="false" outlineLevel="0" collapsed="false">
      <c r="D63" s="21" t="n">
        <f aca="false">D62+1</f>
        <v>37121</v>
      </c>
      <c r="E63" s="22" t="n">
        <f aca="false">(D63-$D$4)/365.25</f>
        <v>0.131416837782341</v>
      </c>
      <c r="G63" s="15" t="n">
        <f aca="false">G62*EXP(-0.5*$D$10^2*(E63-E62)+$D$10*AA63*SQRT(E63-E62))</f>
        <v>4.38846916834596</v>
      </c>
      <c r="H63" s="15" t="n">
        <f aca="false">LN(G63/G62)</f>
        <v>0.0076504904623647</v>
      </c>
      <c r="I63" s="23" t="n">
        <f aca="false">I62+AO63*$G$9/SQRT(COUNT($D$59:$D$75))</f>
        <v>31.0424065197509</v>
      </c>
      <c r="J63" s="23" t="n">
        <f aca="false">I63-I62</f>
        <v>1.96283823503354</v>
      </c>
      <c r="K63" s="23"/>
      <c r="L63" s="15"/>
      <c r="M63" s="24" t="n">
        <f aca="false">MIN(SQRT(($D$9^2*($E$45-E63)+$D$10^2*($E$75-$E$45))/($E$75-E63)),$D$10)</f>
        <v>0.8</v>
      </c>
      <c r="N63" s="23" t="n">
        <f aca="false">SQRT(MAX(N62^2-$G$9^2/COUNT($D$59:$D$732),0))</f>
        <v>8.40168050416806</v>
      </c>
      <c r="O63" s="15" t="n">
        <f aca="false">MIN($J$10*$D$10*SQRT($E$75-$E$59)/(M63*SQRT($E$75-E63)),$J$10)</f>
        <v>0.8</v>
      </c>
      <c r="P63" s="15"/>
      <c r="Q63" s="23" t="n">
        <f aca="false">$G$11*(G63*(I63-$G$8)+G63*M63*N63*O63*SQRT($E$75-E63))</f>
        <v>8.85172101282953</v>
      </c>
      <c r="R63" s="15" t="n">
        <f aca="false">Q63-Q62</f>
        <v>8.26195503448749</v>
      </c>
      <c r="S63" s="15"/>
      <c r="T63" s="15" t="n">
        <f aca="false">$G$11*((I63-$G$8)+M63*N63*O63*SQRT($E$75-E63))</f>
        <v>2.01704072041272</v>
      </c>
      <c r="U63" s="15" t="n">
        <f aca="false">$G$11*G63</f>
        <v>4.38846916834596</v>
      </c>
      <c r="V63" s="15" t="n">
        <f aca="false">T62*(G63-G62)+U62*(I63-I62)</f>
        <v>8.55273560623758</v>
      </c>
      <c r="W63" s="15" t="n">
        <f aca="false">$G$11*(G63-G62)*(I63-I62)</f>
        <v>0.0656487732515632</v>
      </c>
      <c r="X63" s="15"/>
      <c r="Y63" s="15" t="n">
        <f aca="false">R63-V63</f>
        <v>-0.290780571750085</v>
      </c>
      <c r="AA63" s="18" t="n">
        <f aca="false">SUM(AB63:AM63)-6</f>
        <v>0.203695368030274</v>
      </c>
      <c r="AB63" s="18" t="n">
        <f aca="true">RAND()</f>
        <v>0.111015262957891</v>
      </c>
      <c r="AC63" s="18" t="n">
        <f aca="true">RAND()</f>
        <v>0.50915636084225</v>
      </c>
      <c r="AD63" s="18" t="n">
        <f aca="true">RAND()</f>
        <v>0.494147061241189</v>
      </c>
      <c r="AE63" s="18" t="n">
        <f aca="true">RAND()</f>
        <v>0.912208302242589</v>
      </c>
      <c r="AF63" s="18" t="n">
        <f aca="true">RAND()</f>
        <v>0.681141073440014</v>
      </c>
      <c r="AG63" s="18" t="n">
        <f aca="true">RAND()</f>
        <v>0.0673174247077049</v>
      </c>
      <c r="AH63" s="18" t="n">
        <f aca="true">RAND()</f>
        <v>0.586139937418819</v>
      </c>
      <c r="AI63" s="18" t="n">
        <f aca="true">RAND()</f>
        <v>0.662997501261481</v>
      </c>
      <c r="AJ63" s="18" t="n">
        <f aca="true">RAND()</f>
        <v>0.549412546878735</v>
      </c>
      <c r="AK63" s="18" t="n">
        <f aca="true">RAND()</f>
        <v>0.233164130853167</v>
      </c>
      <c r="AL63" s="18" t="n">
        <f aca="true">RAND()</f>
        <v>0.697997234357801</v>
      </c>
      <c r="AM63" s="18" t="n">
        <f aca="true">RAND()</f>
        <v>0.698998531828634</v>
      </c>
      <c r="AO63" s="18" t="n">
        <f aca="false">AA63*$J$10+AP63*$J$11</f>
        <v>0.809298936904424</v>
      </c>
      <c r="AP63" s="18" t="n">
        <f aca="false">SUM(AQ63:BB63)-6</f>
        <v>1.07723773746701</v>
      </c>
      <c r="AQ63" s="18" t="n">
        <f aca="true">RAND()</f>
        <v>0.0663838919278452</v>
      </c>
      <c r="AR63" s="18" t="n">
        <f aca="true">RAND()</f>
        <v>0.291403216499509</v>
      </c>
      <c r="AS63" s="18" t="n">
        <f aca="true">RAND()</f>
        <v>0.945216898178501</v>
      </c>
      <c r="AT63" s="18" t="n">
        <f aca="true">RAND()</f>
        <v>0.769770493376941</v>
      </c>
      <c r="AU63" s="18" t="n">
        <f aca="true">RAND()</f>
        <v>0.655886414429309</v>
      </c>
      <c r="AV63" s="18" t="n">
        <f aca="true">RAND()</f>
        <v>0.675347862108558</v>
      </c>
      <c r="AW63" s="18" t="n">
        <f aca="true">RAND()</f>
        <v>0.917039918431726</v>
      </c>
      <c r="AX63" s="18" t="n">
        <f aca="true">RAND()</f>
        <v>0.726603974468886</v>
      </c>
      <c r="AY63" s="18" t="n">
        <f aca="true">RAND()</f>
        <v>0.307168903366515</v>
      </c>
      <c r="AZ63" s="18" t="n">
        <f aca="true">RAND()</f>
        <v>0.361130893113682</v>
      </c>
      <c r="BA63" s="18" t="n">
        <f aca="true">RAND()</f>
        <v>0.749415515668176</v>
      </c>
      <c r="BB63" s="18" t="n">
        <f aca="true">RAND()</f>
        <v>0.611869755897362</v>
      </c>
    </row>
    <row r="64" customFormat="false" ht="11.25" hidden="false" customHeight="false" outlineLevel="0" collapsed="false">
      <c r="D64" s="21" t="n">
        <f aca="false">D63+1</f>
        <v>37122</v>
      </c>
      <c r="E64" s="22" t="n">
        <f aca="false">(D64-$D$4)/365.25</f>
        <v>0.134154688569473</v>
      </c>
      <c r="G64" s="15" t="n">
        <f aca="false">G63*EXP(-0.5*$D$10^2*(E64-E63)+$D$10*AA64*SQRT(E64-E63))</f>
        <v>4.58975641097765</v>
      </c>
      <c r="H64" s="15" t="n">
        <f aca="false">LN(G64/G63)</f>
        <v>0.0448464956914305</v>
      </c>
      <c r="I64" s="23" t="n">
        <f aca="false">I63+AO64*$G$9/SQRT(COUNT($D$59:$D$75))</f>
        <v>34.2931856895895</v>
      </c>
      <c r="J64" s="23" t="n">
        <f aca="false">I64-I63</f>
        <v>3.25077916983853</v>
      </c>
      <c r="K64" s="23"/>
      <c r="L64" s="15"/>
      <c r="M64" s="24" t="n">
        <f aca="false">MIN(SQRT(($D$9^2*($E$45-E64)+$D$10^2*($E$75-$E$45))/($E$75-E64)),$D$10)</f>
        <v>0.8</v>
      </c>
      <c r="N64" s="23" t="n">
        <f aca="false">SQRT(MAX(N63^2-$G$9^2/COUNT($D$59:$D$732),0))</f>
        <v>8.04399666539844</v>
      </c>
      <c r="O64" s="15" t="n">
        <f aca="false">MIN($J$10*$D$10*SQRT($E$75-$E$59)/(M64*SQRT($E$75-E64)),$J$10)</f>
        <v>0.8</v>
      </c>
      <c r="P64" s="15"/>
      <c r="Q64" s="23" t="n">
        <f aca="false">$G$11*(G64*(I64-$G$8)+G64*M64*N64*O64*SQRT($E$75-E64))</f>
        <v>23.8052323155858</v>
      </c>
      <c r="R64" s="15" t="n">
        <f aca="false">Q64-Q63</f>
        <v>14.9535113027563</v>
      </c>
      <c r="S64" s="15"/>
      <c r="T64" s="15" t="n">
        <f aca="false">$G$11*((I64-$G$8)+M64*N64*O64*SQRT($E$75-E64))</f>
        <v>5.18660037352943</v>
      </c>
      <c r="U64" s="15" t="n">
        <f aca="false">$G$11*G64</f>
        <v>4.58975641097765</v>
      </c>
      <c r="V64" s="15" t="n">
        <f aca="false">T63*(G64-G63)+U63*(I64-I63)</f>
        <v>14.6719487248254</v>
      </c>
      <c r="W64" s="15" t="n">
        <f aca="false">$G$11*(G64-G63)*(I64-I63)</f>
        <v>0.654340375501317</v>
      </c>
      <c r="X64" s="15"/>
      <c r="Y64" s="15" t="n">
        <f aca="false">R64-V64</f>
        <v>0.28156257793086</v>
      </c>
      <c r="AA64" s="18" t="n">
        <f aca="false">SUM(AB64:AM64)-6</f>
        <v>1.09228537606838</v>
      </c>
      <c r="AB64" s="18" t="n">
        <f aca="true">RAND()</f>
        <v>0.437412527127147</v>
      </c>
      <c r="AC64" s="18" t="n">
        <f aca="true">RAND()</f>
        <v>0.123165460280925</v>
      </c>
      <c r="AD64" s="18" t="n">
        <f aca="true">RAND()</f>
        <v>0.804747071456084</v>
      </c>
      <c r="AE64" s="18" t="n">
        <f aca="true">RAND()</f>
        <v>0.690603836993304</v>
      </c>
      <c r="AF64" s="18" t="n">
        <f aca="true">RAND()</f>
        <v>0.248269298317596</v>
      </c>
      <c r="AG64" s="18" t="n">
        <f aca="true">RAND()</f>
        <v>0.867857943443301</v>
      </c>
      <c r="AH64" s="18" t="n">
        <f aca="true">RAND()</f>
        <v>0.598735165317598</v>
      </c>
      <c r="AI64" s="18" t="n">
        <f aca="true">RAND()</f>
        <v>0.149616984774319</v>
      </c>
      <c r="AJ64" s="18" t="n">
        <f aca="true">RAND()</f>
        <v>0.706317997321244</v>
      </c>
      <c r="AK64" s="18" t="n">
        <f aca="true">RAND()</f>
        <v>0.626857277239086</v>
      </c>
      <c r="AL64" s="18" t="n">
        <f aca="true">RAND()</f>
        <v>0.898911733651707</v>
      </c>
      <c r="AM64" s="18" t="n">
        <f aca="true">RAND()</f>
        <v>0.939790080146066</v>
      </c>
      <c r="AO64" s="18" t="n">
        <f aca="false">AA64*$J$10+AP64*$J$11</f>
        <v>1.3403305882802</v>
      </c>
      <c r="AP64" s="18" t="n">
        <f aca="false">SUM(AQ64:BB64)-6</f>
        <v>0.777503812375823</v>
      </c>
      <c r="AQ64" s="18" t="n">
        <f aca="true">RAND()</f>
        <v>0.54403139473751</v>
      </c>
      <c r="AR64" s="18" t="n">
        <f aca="true">RAND()</f>
        <v>0.208139178476962</v>
      </c>
      <c r="AS64" s="18" t="n">
        <f aca="true">RAND()</f>
        <v>0.924010523280311</v>
      </c>
      <c r="AT64" s="18" t="n">
        <f aca="true">RAND()</f>
        <v>0.887355478677632</v>
      </c>
      <c r="AU64" s="18" t="n">
        <f aca="true">RAND()</f>
        <v>0.0611865069137963</v>
      </c>
      <c r="AV64" s="18" t="n">
        <f aca="true">RAND()</f>
        <v>0.884446363236277</v>
      </c>
      <c r="AW64" s="18" t="n">
        <f aca="true">RAND()</f>
        <v>0.96365962478847</v>
      </c>
      <c r="AX64" s="18" t="n">
        <f aca="true">RAND()</f>
        <v>0.0595569244825154</v>
      </c>
      <c r="AY64" s="18" t="n">
        <f aca="true">RAND()</f>
        <v>0.546259970491636</v>
      </c>
      <c r="AZ64" s="18" t="n">
        <f aca="true">RAND()</f>
        <v>0.187650417015568</v>
      </c>
      <c r="BA64" s="18" t="n">
        <f aca="true">RAND()</f>
        <v>0.653101569250324</v>
      </c>
      <c r="BB64" s="18" t="n">
        <f aca="true">RAND()</f>
        <v>0.858105861024822</v>
      </c>
    </row>
    <row r="65" customFormat="false" ht="11.25" hidden="false" customHeight="false" outlineLevel="0" collapsed="false">
      <c r="D65" s="21" t="n">
        <f aca="false">D64+1</f>
        <v>37123</v>
      </c>
      <c r="E65" s="22" t="n">
        <f aca="false">(D65-$D$4)/365.25</f>
        <v>0.136892539356605</v>
      </c>
      <c r="G65" s="15" t="n">
        <f aca="false">G64*EXP(-0.5*$D$10^2*(E65-E64)+$D$10*AA65*SQRT(E65-E64))</f>
        <v>4.30163313330038</v>
      </c>
      <c r="H65" s="15" t="n">
        <f aca="false">LN(G65/G64)</f>
        <v>-0.0648322041241443</v>
      </c>
      <c r="I65" s="23" t="n">
        <f aca="false">I64+AO65*$G$9/SQRT(COUNT($D$59:$D$75))</f>
        <v>30.5873386614375</v>
      </c>
      <c r="J65" s="23" t="n">
        <f aca="false">I65-I64</f>
        <v>-3.70584702815196</v>
      </c>
      <c r="K65" s="23"/>
      <c r="L65" s="15"/>
      <c r="M65" s="24" t="n">
        <f aca="false">MIN(SQRT(($D$9^2*($E$45-E65)+$D$10^2*($E$75-$E$45))/($E$75-E65)),$D$10)</f>
        <v>0.8</v>
      </c>
      <c r="N65" s="23" t="n">
        <f aca="false">SQRT(MAX(N64^2-$G$9^2/COUNT($D$59:$D$732),0))</f>
        <v>7.66964988847371</v>
      </c>
      <c r="O65" s="15" t="n">
        <f aca="false">MIN($J$10*$D$10*SQRT($E$75-$E$59)/(M65*SQRT($E$75-E65)),$J$10)</f>
        <v>0.8</v>
      </c>
      <c r="P65" s="15"/>
      <c r="Q65" s="23" t="n">
        <f aca="false">$G$11*(G65*(I65-$G$8)+G65*M65*N65*O65*SQRT($E$75-E65))</f>
        <v>6.02028108851989</v>
      </c>
      <c r="R65" s="15" t="n">
        <f aca="false">Q65-Q64</f>
        <v>-17.7849512270659</v>
      </c>
      <c r="S65" s="15"/>
      <c r="T65" s="15" t="n">
        <f aca="false">$G$11*((I65-$G$8)+M65*N65*O65*SQRT($E$75-E65))</f>
        <v>1.39953382865565</v>
      </c>
      <c r="U65" s="15" t="n">
        <f aca="false">$G$11*G65</f>
        <v>4.30163313330038</v>
      </c>
      <c r="V65" s="15" t="n">
        <f aca="false">T64*(G65-G64)+U64*(I65-I64)</f>
        <v>-18.5033154551864</v>
      </c>
      <c r="W65" s="15" t="n">
        <f aca="false">$G$11*(G65-G64)*(I65-I64)</f>
        <v>1.06774079232172</v>
      </c>
      <c r="X65" s="15"/>
      <c r="Y65" s="15" t="n">
        <f aca="false">R65-V65</f>
        <v>0.718364228120507</v>
      </c>
      <c r="AA65" s="18" t="n">
        <f aca="false">SUM(AB65:AM65)-6</f>
        <v>-1.52787224974499</v>
      </c>
      <c r="AB65" s="18" t="n">
        <f aca="true">RAND()</f>
        <v>0.179377516917908</v>
      </c>
      <c r="AC65" s="18" t="n">
        <f aca="true">RAND()</f>
        <v>0.392369930570814</v>
      </c>
      <c r="AD65" s="18" t="n">
        <f aca="true">RAND()</f>
        <v>0.132255232127684</v>
      </c>
      <c r="AE65" s="18" t="n">
        <f aca="true">RAND()</f>
        <v>0.501827627495086</v>
      </c>
      <c r="AF65" s="18" t="n">
        <f aca="true">RAND()</f>
        <v>0.297950937074272</v>
      </c>
      <c r="AG65" s="18" t="n">
        <f aca="true">RAND()</f>
        <v>0.654695684002269</v>
      </c>
      <c r="AH65" s="18" t="n">
        <f aca="true">RAND()</f>
        <v>0.808947385913122</v>
      </c>
      <c r="AI65" s="18" t="n">
        <f aca="true">RAND()</f>
        <v>0.0250517471500998</v>
      </c>
      <c r="AJ65" s="18" t="n">
        <f aca="true">RAND()</f>
        <v>0.81288534528051</v>
      </c>
      <c r="AK65" s="18" t="n">
        <f aca="true">RAND()</f>
        <v>0.357995775245414</v>
      </c>
      <c r="AL65" s="18" t="n">
        <f aca="true">RAND()</f>
        <v>0.0523321839450234</v>
      </c>
      <c r="AM65" s="18" t="n">
        <f aca="true">RAND()</f>
        <v>0.256438384532808</v>
      </c>
      <c r="AO65" s="18" t="n">
        <f aca="false">AA65*$J$10+AP65*$J$11</f>
        <v>-1.52795987294519</v>
      </c>
      <c r="AP65" s="18" t="n">
        <f aca="false">SUM(AQ65:BB65)-6</f>
        <v>-0.50943678858199</v>
      </c>
      <c r="AQ65" s="18" t="n">
        <f aca="true">RAND()</f>
        <v>0.844380583044103</v>
      </c>
      <c r="AR65" s="18" t="n">
        <f aca="true">RAND()</f>
        <v>0.188524999509079</v>
      </c>
      <c r="AS65" s="18" t="n">
        <f aca="true">RAND()</f>
        <v>0.528288408775497</v>
      </c>
      <c r="AT65" s="18" t="n">
        <f aca="true">RAND()</f>
        <v>0.58395487272182</v>
      </c>
      <c r="AU65" s="18" t="n">
        <f aca="true">RAND()</f>
        <v>0.839567856903105</v>
      </c>
      <c r="AV65" s="18" t="n">
        <f aca="true">RAND()</f>
        <v>0.290599348004397</v>
      </c>
      <c r="AW65" s="18" t="n">
        <f aca="true">RAND()</f>
        <v>0.312344008043155</v>
      </c>
      <c r="AX65" s="18" t="n">
        <f aca="true">RAND()</f>
        <v>0.333073360482464</v>
      </c>
      <c r="AY65" s="18" t="n">
        <f aca="true">RAND()</f>
        <v>0.501121728558741</v>
      </c>
      <c r="AZ65" s="18" t="n">
        <f aca="true">RAND()</f>
        <v>0.000595425083999436</v>
      </c>
      <c r="BA65" s="18" t="n">
        <f aca="true">RAND()</f>
        <v>0.845420444146975</v>
      </c>
      <c r="BB65" s="18" t="n">
        <f aca="true">RAND()</f>
        <v>0.222692176144675</v>
      </c>
    </row>
    <row r="66" customFormat="false" ht="11.25" hidden="false" customHeight="false" outlineLevel="0" collapsed="false">
      <c r="D66" s="21" t="n">
        <f aca="false">D65+1</f>
        <v>37124</v>
      </c>
      <c r="E66" s="22" t="n">
        <f aca="false">(D66-$D$4)/365.25</f>
        <v>0.139630390143737</v>
      </c>
      <c r="G66" s="15" t="n">
        <f aca="false">G65*EXP(-0.5*$D$10^2*(E66-E65)+$D$10*AA66*SQRT(E66-E65))</f>
        <v>4.18690880787587</v>
      </c>
      <c r="H66" s="15" t="n">
        <f aca="false">LN(G66/G65)</f>
        <v>-0.0270320420607189</v>
      </c>
      <c r="I66" s="23" t="n">
        <f aca="false">I65+AO66*$G$9/SQRT(COUNT($D$59:$D$75))</f>
        <v>31.3200936627316</v>
      </c>
      <c r="J66" s="23" t="n">
        <f aca="false">I66-I65</f>
        <v>0.732755001294066</v>
      </c>
      <c r="K66" s="23"/>
      <c r="L66" s="15"/>
      <c r="M66" s="24" t="n">
        <f aca="false">MIN(SQRT(($D$9^2*($E$45-E66)+$D$10^2*($E$75-$E$45))/($E$75-E66)),$D$10)</f>
        <v>0.8</v>
      </c>
      <c r="N66" s="23" t="n">
        <f aca="false">SQRT(MAX(N65^2-$G$9^2/COUNT($D$59:$D$732),0))</f>
        <v>7.27606875108999</v>
      </c>
      <c r="O66" s="15" t="n">
        <f aca="false">MIN($J$10*$D$10*SQRT($E$75-$E$59)/(M66*SQRT($E$75-E66)),$J$10)</f>
        <v>0.8</v>
      </c>
      <c r="P66" s="15"/>
      <c r="Q66" s="23" t="n">
        <f aca="false">$G$11*(G66*(I66-$G$8)+G66*M66*N66*O66*SQRT($E$75-E66))</f>
        <v>8.58764017311782</v>
      </c>
      <c r="R66" s="15" t="n">
        <f aca="false">Q66-Q65</f>
        <v>2.56735908459794</v>
      </c>
      <c r="S66" s="15"/>
      <c r="T66" s="15" t="n">
        <f aca="false">$G$11*((I66-$G$8)+M66*N66*O66*SQRT($E$75-E66))</f>
        <v>2.0510693132279</v>
      </c>
      <c r="U66" s="15" t="n">
        <f aca="false">$G$11*G66</f>
        <v>4.18690880787587</v>
      </c>
      <c r="V66" s="15" t="n">
        <f aca="false">T65*(G66-G65)+U65*(I66-I65)</f>
        <v>2.99148261775682</v>
      </c>
      <c r="W66" s="15" t="n">
        <f aca="false">$G$11*(G66-G65)*(I66-I65)</f>
        <v>-0.084064823224894</v>
      </c>
      <c r="X66" s="15"/>
      <c r="Y66" s="15" t="n">
        <f aca="false">R66-V66</f>
        <v>-0.424123533158886</v>
      </c>
      <c r="AA66" s="18" t="n">
        <f aca="false">SUM(AB66:AM66)-6</f>
        <v>-0.624849301314664</v>
      </c>
      <c r="AB66" s="18" t="n">
        <f aca="true">RAND()</f>
        <v>0.68994610035987</v>
      </c>
      <c r="AC66" s="18" t="n">
        <f aca="true">RAND()</f>
        <v>0.51968942837432</v>
      </c>
      <c r="AD66" s="18" t="n">
        <f aca="true">RAND()</f>
        <v>0.0611405073854294</v>
      </c>
      <c r="AE66" s="18" t="n">
        <f aca="true">RAND()</f>
        <v>0.766868412238513</v>
      </c>
      <c r="AF66" s="18" t="n">
        <f aca="true">RAND()</f>
        <v>0.665754947110137</v>
      </c>
      <c r="AG66" s="18" t="n">
        <f aca="true">RAND()</f>
        <v>0.79097689810298</v>
      </c>
      <c r="AH66" s="18" t="n">
        <f aca="true">RAND()</f>
        <v>0.155769718263426</v>
      </c>
      <c r="AI66" s="18" t="n">
        <f aca="true">RAND()</f>
        <v>0.197607149124151</v>
      </c>
      <c r="AJ66" s="18" t="n">
        <f aca="true">RAND()</f>
        <v>0.164093914512852</v>
      </c>
      <c r="AK66" s="18" t="n">
        <f aca="true">RAND()</f>
        <v>0.195613385052733</v>
      </c>
      <c r="AL66" s="18" t="n">
        <f aca="true">RAND()</f>
        <v>0.89807882536726</v>
      </c>
      <c r="AM66" s="18" t="n">
        <f aca="true">RAND()</f>
        <v>0.269611412793665</v>
      </c>
      <c r="AO66" s="18" t="n">
        <f aca="false">AA66*$J$10+AP66*$J$11</f>
        <v>0.302122626803504</v>
      </c>
      <c r="AP66" s="18" t="n">
        <f aca="false">SUM(AQ66:BB66)-6</f>
        <v>1.33667011309206</v>
      </c>
      <c r="AQ66" s="18" t="n">
        <f aca="true">RAND()</f>
        <v>0.820291565993469</v>
      </c>
      <c r="AR66" s="18" t="n">
        <f aca="true">RAND()</f>
        <v>0.775072606500618</v>
      </c>
      <c r="AS66" s="18" t="n">
        <f aca="true">RAND()</f>
        <v>0.844764089910387</v>
      </c>
      <c r="AT66" s="18" t="n">
        <f aca="true">RAND()</f>
        <v>0.612312310279418</v>
      </c>
      <c r="AU66" s="18" t="n">
        <f aca="true">RAND()</f>
        <v>0.69620819759573</v>
      </c>
      <c r="AV66" s="18" t="n">
        <f aca="true">RAND()</f>
        <v>0.453530684242246</v>
      </c>
      <c r="AW66" s="18" t="n">
        <f aca="true">RAND()</f>
        <v>0.681087147819329</v>
      </c>
      <c r="AX66" s="18" t="n">
        <f aca="true">RAND()</f>
        <v>0.10841142673372</v>
      </c>
      <c r="AY66" s="18" t="n">
        <f aca="true">RAND()</f>
        <v>0.0744056471749952</v>
      </c>
      <c r="AZ66" s="18" t="n">
        <f aca="true">RAND()</f>
        <v>0.928863293952029</v>
      </c>
      <c r="BA66" s="18" t="n">
        <f aca="true">RAND()</f>
        <v>0.405025690493457</v>
      </c>
      <c r="BB66" s="18" t="n">
        <f aca="true">RAND()</f>
        <v>0.936697452396662</v>
      </c>
    </row>
    <row r="67" customFormat="false" ht="11.25" hidden="false" customHeight="false" outlineLevel="0" collapsed="false">
      <c r="D67" s="21" t="n">
        <f aca="false">D66+1</f>
        <v>37125</v>
      </c>
      <c r="E67" s="22" t="n">
        <f aca="false">(D67-$D$4)/365.25</f>
        <v>0.142368240930869</v>
      </c>
      <c r="G67" s="15" t="n">
        <f aca="false">G66*EXP(-0.5*$D$10^2*(E67-E66)+$D$10*AA67*SQRT(E67-E66))</f>
        <v>3.93091198764432</v>
      </c>
      <c r="H67" s="15" t="n">
        <f aca="false">LN(G67/G66)</f>
        <v>-0.0630912500909176</v>
      </c>
      <c r="I67" s="23" t="n">
        <f aca="false">I66+AO67*$G$9/SQRT(COUNT($D$59:$D$75))</f>
        <v>26.4003926926841</v>
      </c>
      <c r="J67" s="23" t="n">
        <f aca="false">I67-I66</f>
        <v>-4.9197009700475</v>
      </c>
      <c r="K67" s="23"/>
      <c r="L67" s="15"/>
      <c r="M67" s="24" t="n">
        <f aca="false">MIN(SQRT(($D$9^2*($E$45-E67)+$D$10^2*($E$75-$E$45))/($E$75-E67)),$D$10)</f>
        <v>0.8</v>
      </c>
      <c r="N67" s="23" t="n">
        <f aca="false">SQRT(MAX(N66^2-$G$9^2/COUNT($D$59:$D$732),0))</f>
        <v>6.85994340570036</v>
      </c>
      <c r="O67" s="15" t="n">
        <f aca="false">MIN($J$10*$D$10*SQRT($E$75-$E$59)/(M67*SQRT($E$75-E67)),$J$10)</f>
        <v>0.8</v>
      </c>
      <c r="P67" s="15"/>
      <c r="Q67" s="23" t="n">
        <f aca="false">$G$11*(G67*(I67-$G$8)+G67*M67*N67*O67*SQRT($E$75-E67))</f>
        <v>-11.5956053398406</v>
      </c>
      <c r="R67" s="15" t="n">
        <f aca="false">Q67-Q66</f>
        <v>-20.1832455129584</v>
      </c>
      <c r="S67" s="15"/>
      <c r="T67" s="15" t="n">
        <f aca="false">$G$11*((I67-$G$8)+M67*N67*O67*SQRT($E$75-E67))</f>
        <v>-2.94985117354141</v>
      </c>
      <c r="U67" s="15" t="n">
        <f aca="false">$G$11*G67</f>
        <v>3.93091198764432</v>
      </c>
      <c r="V67" s="15" t="n">
        <f aca="false">T66*(G67-G66)+U66*(I67-I66)</f>
        <v>-21.1234065458682</v>
      </c>
      <c r="W67" s="15" t="n">
        <f aca="false">$G$11*(G67-G66)*(I67-I66)</f>
        <v>1.25942780482227</v>
      </c>
      <c r="X67" s="15"/>
      <c r="Y67" s="15" t="n">
        <f aca="false">R67-V67</f>
        <v>0.940161032909799</v>
      </c>
      <c r="AA67" s="18" t="n">
        <f aca="false">SUM(AB67:AM67)-6</f>
        <v>-1.48628191366314</v>
      </c>
      <c r="AB67" s="18" t="n">
        <f aca="true">RAND()</f>
        <v>0.360237632397112</v>
      </c>
      <c r="AC67" s="18" t="n">
        <f aca="true">RAND()</f>
        <v>0.0223605972882169</v>
      </c>
      <c r="AD67" s="18" t="n">
        <f aca="true">RAND()</f>
        <v>0.192330299793723</v>
      </c>
      <c r="AE67" s="18" t="n">
        <f aca="true">RAND()</f>
        <v>0.104006489378271</v>
      </c>
      <c r="AF67" s="18" t="n">
        <f aca="true">RAND()</f>
        <v>0.700387649468285</v>
      </c>
      <c r="AG67" s="18" t="n">
        <f aca="true">RAND()</f>
        <v>0.808348807842212</v>
      </c>
      <c r="AH67" s="18" t="n">
        <f aca="true">RAND()</f>
        <v>0.155311654526567</v>
      </c>
      <c r="AI67" s="18" t="n">
        <f aca="true">RAND()</f>
        <v>0.157263897507647</v>
      </c>
      <c r="AJ67" s="18" t="n">
        <f aca="true">RAND()</f>
        <v>0.834903122405195</v>
      </c>
      <c r="AK67" s="18" t="n">
        <f aca="true">RAND()</f>
        <v>0.856837851119826</v>
      </c>
      <c r="AL67" s="18" t="n">
        <f aca="true">RAND()</f>
        <v>0.2161487034807</v>
      </c>
      <c r="AM67" s="18" t="n">
        <f aca="true">RAND()</f>
        <v>0.10558138112911</v>
      </c>
      <c r="AO67" s="18" t="n">
        <f aca="false">AA67*$J$10+AP67*$J$11</f>
        <v>-2.02844467459595</v>
      </c>
      <c r="AP67" s="18" t="n">
        <f aca="false">SUM(AQ67:BB67)-6</f>
        <v>-1.39903190610907</v>
      </c>
      <c r="AQ67" s="18" t="n">
        <f aca="true">RAND()</f>
        <v>0.509068801439667</v>
      </c>
      <c r="AR67" s="18" t="n">
        <f aca="true">RAND()</f>
        <v>0.046663119537474</v>
      </c>
      <c r="AS67" s="18" t="n">
        <f aca="true">RAND()</f>
        <v>0.0305423584228022</v>
      </c>
      <c r="AT67" s="18" t="n">
        <f aca="true">RAND()</f>
        <v>0.746928311947412</v>
      </c>
      <c r="AU67" s="18" t="n">
        <f aca="true">RAND()</f>
        <v>0.470880487142664</v>
      </c>
      <c r="AV67" s="18" t="n">
        <f aca="true">RAND()</f>
        <v>0.340129660276265</v>
      </c>
      <c r="AW67" s="18" t="n">
        <f aca="true">RAND()</f>
        <v>0.513555677425969</v>
      </c>
      <c r="AX67" s="18" t="n">
        <f aca="true">RAND()</f>
        <v>0.322759731044942</v>
      </c>
      <c r="AY67" s="18" t="n">
        <f aca="true">RAND()</f>
        <v>0.21638027215502</v>
      </c>
      <c r="AZ67" s="18" t="n">
        <f aca="true">RAND()</f>
        <v>0.273055250303296</v>
      </c>
      <c r="BA67" s="18" t="n">
        <f aca="true">RAND()</f>
        <v>0.76423824255382</v>
      </c>
      <c r="BB67" s="18" t="n">
        <f aca="true">RAND()</f>
        <v>0.3667661816416</v>
      </c>
    </row>
    <row r="68" customFormat="false" ht="11.25" hidden="false" customHeight="false" outlineLevel="0" collapsed="false">
      <c r="D68" s="21" t="n">
        <f aca="false">D67+1</f>
        <v>37126</v>
      </c>
      <c r="E68" s="22" t="n">
        <f aca="false">(D68-$D$4)/365.25</f>
        <v>0.145106091718001</v>
      </c>
      <c r="G68" s="15" t="n">
        <f aca="false">G67*EXP(-0.5*$D$10^2*(E68-E67)+$D$10*AA68*SQRT(E68-E67))</f>
        <v>3.82563830342942</v>
      </c>
      <c r="H68" s="15" t="n">
        <f aca="false">LN(G68/G67)</f>
        <v>-0.027146126814953</v>
      </c>
      <c r="I68" s="23" t="n">
        <f aca="false">I67+AO68*$G$9/SQRT(COUNT($D$59:$D$75))</f>
        <v>26.9995167561378</v>
      </c>
      <c r="J68" s="23" t="n">
        <f aca="false">I68-I67</f>
        <v>0.599124063453782</v>
      </c>
      <c r="K68" s="23"/>
      <c r="L68" s="15"/>
      <c r="M68" s="24" t="n">
        <f aca="false">MIN(SQRT(($D$9^2*($E$45-E68)+$D$10^2*($E$75-$E$45))/($E$75-E68)),$D$10)</f>
        <v>0.8</v>
      </c>
      <c r="N68" s="23" t="n">
        <f aca="false">SQRT(MAX(N67^2-$G$9^2/COUNT($D$59:$D$732),0))</f>
        <v>6.41688947919748</v>
      </c>
      <c r="O68" s="15" t="n">
        <f aca="false">MIN($J$10*$D$10*SQRT($E$75-$E$59)/(M68*SQRT($E$75-E68)),$J$10)</f>
        <v>0.8</v>
      </c>
      <c r="P68" s="15"/>
      <c r="Q68" s="23" t="n">
        <f aca="false">$G$11*(G68*(I68-$G$8)+G68*M68*N68*O68*SQRT($E$75-E68))</f>
        <v>-9.30374816741819</v>
      </c>
      <c r="R68" s="15" t="n">
        <f aca="false">Q68-Q67</f>
        <v>2.2918571724224</v>
      </c>
      <c r="S68" s="15"/>
      <c r="T68" s="15" t="n">
        <f aca="false">$G$11*((I68-$G$8)+M68*N68*O68*SQRT($E$75-E68))</f>
        <v>-2.43194662680944</v>
      </c>
      <c r="U68" s="15" t="n">
        <f aca="false">$G$11*G68</f>
        <v>3.82563830342942</v>
      </c>
      <c r="V68" s="15" t="n">
        <f aca="false">T67*(G68-G67)+U67*(I68-I67)</f>
        <v>2.66564566404098</v>
      </c>
      <c r="W68" s="15" t="n">
        <f aca="false">$G$11*(G68-G67)*(I68-I67)</f>
        <v>-0.0630719974615774</v>
      </c>
      <c r="X68" s="15"/>
      <c r="Y68" s="15" t="n">
        <f aca="false">R68-V68</f>
        <v>-0.373788491618582</v>
      </c>
      <c r="AA68" s="18" t="n">
        <f aca="false">SUM(AB68:AM68)-6</f>
        <v>-0.627574716908559</v>
      </c>
      <c r="AB68" s="18" t="n">
        <f aca="true">RAND()</f>
        <v>0.775412012009089</v>
      </c>
      <c r="AC68" s="18" t="n">
        <f aca="true">RAND()</f>
        <v>0.0701619296350062</v>
      </c>
      <c r="AD68" s="18" t="n">
        <f aca="true">RAND()</f>
        <v>0.31446287646442</v>
      </c>
      <c r="AE68" s="18" t="n">
        <f aca="true">RAND()</f>
        <v>0.201005613304283</v>
      </c>
      <c r="AF68" s="18" t="n">
        <f aca="true">RAND()</f>
        <v>0.613002065200087</v>
      </c>
      <c r="AG68" s="18" t="n">
        <f aca="true">RAND()</f>
        <v>0.00305465304848834</v>
      </c>
      <c r="AH68" s="18" t="n">
        <f aca="true">RAND()</f>
        <v>0.711589589610467</v>
      </c>
      <c r="AI68" s="18" t="n">
        <f aca="true">RAND()</f>
        <v>0.442933856382975</v>
      </c>
      <c r="AJ68" s="18" t="n">
        <f aca="true">RAND()</f>
        <v>0.901546245041353</v>
      </c>
      <c r="AK68" s="18" t="n">
        <f aca="true">RAND()</f>
        <v>0.773280461230891</v>
      </c>
      <c r="AL68" s="18" t="n">
        <f aca="true">RAND()</f>
        <v>0.0293174940080919</v>
      </c>
      <c r="AM68" s="18" t="n">
        <f aca="true">RAND()</f>
        <v>0.536658487156289</v>
      </c>
      <c r="AO68" s="18" t="n">
        <f aca="false">AA68*$J$10+AP68*$J$11</f>
        <v>0.247025179646921</v>
      </c>
      <c r="AP68" s="18" t="n">
        <f aca="false">SUM(AQ68:BB68)-6</f>
        <v>1.24847492195628</v>
      </c>
      <c r="AQ68" s="18" t="n">
        <f aca="true">RAND()</f>
        <v>0.835696242713926</v>
      </c>
      <c r="AR68" s="18" t="n">
        <f aca="true">RAND()</f>
        <v>0.692764488537688</v>
      </c>
      <c r="AS68" s="18" t="n">
        <f aca="true">RAND()</f>
        <v>0.751559850469583</v>
      </c>
      <c r="AT68" s="18" t="n">
        <f aca="true">RAND()</f>
        <v>0.191418795236736</v>
      </c>
      <c r="AU68" s="18" t="n">
        <f aca="true">RAND()</f>
        <v>0.836430377238664</v>
      </c>
      <c r="AV68" s="18" t="n">
        <f aca="true">RAND()</f>
        <v>0.395315844797589</v>
      </c>
      <c r="AW68" s="18" t="n">
        <f aca="true">RAND()</f>
        <v>0.725939602538742</v>
      </c>
      <c r="AX68" s="18" t="n">
        <f aca="true">RAND()</f>
        <v>0.801626613118992</v>
      </c>
      <c r="AY68" s="18" t="n">
        <f aca="true">RAND()</f>
        <v>0.0877595052390217</v>
      </c>
      <c r="AZ68" s="18" t="n">
        <f aca="true">RAND()</f>
        <v>0.529447734606638</v>
      </c>
      <c r="BA68" s="18" t="n">
        <f aca="true">RAND()</f>
        <v>0.494320798009978</v>
      </c>
      <c r="BB68" s="18" t="n">
        <f aca="true">RAND()</f>
        <v>0.906195069448724</v>
      </c>
    </row>
    <row r="69" customFormat="false" ht="11.25" hidden="false" customHeight="false" outlineLevel="0" collapsed="false">
      <c r="D69" s="21" t="n">
        <f aca="false">D68+1</f>
        <v>37127</v>
      </c>
      <c r="E69" s="22" t="n">
        <f aca="false">(D69-$D$4)/365.25</f>
        <v>0.147843942505133</v>
      </c>
      <c r="G69" s="15" t="n">
        <f aca="false">G68*EXP(-0.5*$D$10^2*(E69-E68)+$D$10*AA69*SQRT(E69-E68))</f>
        <v>3.7275489149277</v>
      </c>
      <c r="H69" s="15" t="n">
        <f aca="false">LN(G69/G68)</f>
        <v>-0.0259744397820267</v>
      </c>
      <c r="I69" s="23" t="n">
        <f aca="false">I68+AO69*$G$9/SQRT(COUNT($D$59:$D$75))</f>
        <v>24.742188299333</v>
      </c>
      <c r="J69" s="23" t="n">
        <f aca="false">I69-I68</f>
        <v>-2.25732845680489</v>
      </c>
      <c r="K69" s="23"/>
      <c r="L69" s="15"/>
      <c r="M69" s="24" t="n">
        <f aca="false">MIN(SQRT(($D$9^2*($E$45-E69)+$D$10^2*($E$75-$E$45))/($E$75-E69)),$D$10)</f>
        <v>0.8</v>
      </c>
      <c r="N69" s="23" t="n">
        <f aca="false">SQRT(MAX(N68^2-$G$9^2/COUNT($D$59:$D$732),0))</f>
        <v>5.94088525786005</v>
      </c>
      <c r="O69" s="15" t="n">
        <f aca="false">MIN($J$10*$D$10*SQRT($E$75-$E$59)/(M69*SQRT($E$75-E69)),$J$10)</f>
        <v>0.8</v>
      </c>
      <c r="P69" s="15"/>
      <c r="Q69" s="23" t="n">
        <f aca="false">$G$11*(G69*(I69-$G$8)+G69*M69*N69*O69*SQRT($E$75-E69))</f>
        <v>-17.7822519711515</v>
      </c>
      <c r="R69" s="15" t="n">
        <f aca="false">Q69-Q68</f>
        <v>-8.4785038037333</v>
      </c>
      <c r="S69" s="15"/>
      <c r="T69" s="15" t="n">
        <f aca="false">$G$11*((I69-$G$8)+M69*N69*O69*SQRT($E$75-E69))</f>
        <v>-4.77049460033615</v>
      </c>
      <c r="U69" s="15" t="n">
        <f aca="false">$G$11*G69</f>
        <v>3.7275489149277</v>
      </c>
      <c r="V69" s="15" t="n">
        <f aca="false">T68*(G69-G68)+U68*(I69-I68)</f>
        <v>-8.39717405028146</v>
      </c>
      <c r="W69" s="15" t="n">
        <f aca="false">$G$11*(G69-G68)*(I69-I68)</f>
        <v>0.221419967975524</v>
      </c>
      <c r="X69" s="15"/>
      <c r="Y69" s="15" t="n">
        <f aca="false">R69-V69</f>
        <v>-0.081329753451838</v>
      </c>
      <c r="AA69" s="18" t="n">
        <f aca="false">SUM(AB69:AM69)-6</f>
        <v>-0.599583824241606</v>
      </c>
      <c r="AB69" s="18" t="n">
        <f aca="true">RAND()</f>
        <v>0.975959826189156</v>
      </c>
      <c r="AC69" s="18" t="n">
        <f aca="true">RAND()</f>
        <v>0.46123276698305</v>
      </c>
      <c r="AD69" s="18" t="n">
        <f aca="true">RAND()</f>
        <v>0.626020365320428</v>
      </c>
      <c r="AE69" s="18" t="n">
        <f aca="true">RAND()</f>
        <v>0.249677911858181</v>
      </c>
      <c r="AF69" s="18" t="n">
        <f aca="true">RAND()</f>
        <v>0.643140702144398</v>
      </c>
      <c r="AG69" s="18" t="n">
        <f aca="true">RAND()</f>
        <v>0.725666015591937</v>
      </c>
      <c r="AH69" s="18" t="n">
        <f aca="true">RAND()</f>
        <v>0.0924769388250872</v>
      </c>
      <c r="AI69" s="18" t="n">
        <f aca="true">RAND()</f>
        <v>0.375664094525598</v>
      </c>
      <c r="AJ69" s="18" t="n">
        <f aca="true">RAND()</f>
        <v>0.0670323796050629</v>
      </c>
      <c r="AK69" s="18" t="n">
        <f aca="true">RAND()</f>
        <v>0.519675551244909</v>
      </c>
      <c r="AL69" s="18" t="n">
        <f aca="true">RAND()</f>
        <v>0.211126323132989</v>
      </c>
      <c r="AM69" s="18" t="n">
        <f aca="true">RAND()</f>
        <v>0.452743300337597</v>
      </c>
      <c r="AO69" s="18" t="n">
        <f aca="false">AA69*$J$10+AP69*$J$11</f>
        <v>-0.930720365911909</v>
      </c>
      <c r="AP69" s="18" t="n">
        <f aca="false">SUM(AQ69:BB69)-6</f>
        <v>-0.751755510864374</v>
      </c>
      <c r="AQ69" s="18" t="n">
        <f aca="true">RAND()</f>
        <v>0.438150160460762</v>
      </c>
      <c r="AR69" s="18" t="n">
        <f aca="true">RAND()</f>
        <v>0.50463996598706</v>
      </c>
      <c r="AS69" s="18" t="n">
        <f aca="true">RAND()</f>
        <v>0.455826576205331</v>
      </c>
      <c r="AT69" s="18" t="n">
        <f aca="true">RAND()</f>
        <v>0.0560893912894779</v>
      </c>
      <c r="AU69" s="18" t="n">
        <f aca="true">RAND()</f>
        <v>0.00312397702766499</v>
      </c>
      <c r="AV69" s="18" t="n">
        <f aca="true">RAND()</f>
        <v>0.0769098103599702</v>
      </c>
      <c r="AW69" s="18" t="n">
        <f aca="true">RAND()</f>
        <v>0.887906179454431</v>
      </c>
      <c r="AX69" s="18" t="n">
        <f aca="true">RAND()</f>
        <v>0.654745293179258</v>
      </c>
      <c r="AY69" s="18" t="n">
        <f aca="true">RAND()</f>
        <v>0.965467166950926</v>
      </c>
      <c r="AZ69" s="18" t="n">
        <f aca="true">RAND()</f>
        <v>0.591614603651593</v>
      </c>
      <c r="BA69" s="18" t="n">
        <f aca="true">RAND()</f>
        <v>0.54009372878552</v>
      </c>
      <c r="BB69" s="18" t="n">
        <f aca="true">RAND()</f>
        <v>0.0736776357836323</v>
      </c>
    </row>
    <row r="70" customFormat="false" ht="11.25" hidden="false" customHeight="false" outlineLevel="0" collapsed="false">
      <c r="D70" s="21" t="n">
        <f aca="false">D69+1</f>
        <v>37128</v>
      </c>
      <c r="E70" s="22" t="n">
        <f aca="false">(D70-$D$4)/365.25</f>
        <v>0.150581793292266</v>
      </c>
      <c r="G70" s="15" t="n">
        <f aca="false">G69*EXP(-0.5*$D$10^2*(E70-E69)+$D$10*AA70*SQRT(E70-E69))</f>
        <v>3.79132873160996</v>
      </c>
      <c r="H70" s="15" t="n">
        <f aca="false">LN(G70/G69)</f>
        <v>0.0169656561800514</v>
      </c>
      <c r="I70" s="23" t="n">
        <f aca="false">I69+AO70*$G$9/SQRT(COUNT($D$59:$D$75))</f>
        <v>23.8870095716081</v>
      </c>
      <c r="J70" s="23" t="n">
        <f aca="false">I70-I69</f>
        <v>-0.855178727724834</v>
      </c>
      <c r="K70" s="23"/>
      <c r="L70" s="15"/>
      <c r="M70" s="24" t="n">
        <f aca="false">MIN(SQRT(($D$9^2*($E$45-E70)+$D$10^2*($E$75-$E$45))/($E$75-E70)),$D$10)</f>
        <v>0.8</v>
      </c>
      <c r="N70" s="23" t="n">
        <f aca="false">SQRT(MAX(N69^2-$G$9^2/COUNT($D$59:$D$732),0))</f>
        <v>5.42326144546641</v>
      </c>
      <c r="O70" s="15" t="n">
        <f aca="false">MIN($J$10*$D$10*SQRT($E$75-$E$59)/(M70*SQRT($E$75-E70)),$J$10)</f>
        <v>0.8</v>
      </c>
      <c r="P70" s="15"/>
      <c r="Q70" s="23" t="n">
        <f aca="false">$G$11*(G70*(I70-$G$8)+G70*M70*N70*O70*SQRT($E$75-E70))</f>
        <v>-21.6367068106443</v>
      </c>
      <c r="R70" s="15" t="n">
        <f aca="false">Q70-Q69</f>
        <v>-3.85445483949283</v>
      </c>
      <c r="S70" s="15"/>
      <c r="T70" s="15" t="n">
        <f aca="false">$G$11*((I70-$G$8)+M70*N70*O70*SQRT($E$75-E70))</f>
        <v>-5.7068928447828</v>
      </c>
      <c r="U70" s="15" t="n">
        <f aca="false">$G$11*G70</f>
        <v>3.79132873160996</v>
      </c>
      <c r="V70" s="15" t="n">
        <f aca="false">T69*(G70-G69)+U69*(I70-I69)</f>
        <v>-3.49198180969308</v>
      </c>
      <c r="W70" s="15" t="n">
        <f aca="false">$G$11*(G70-G69)*(I70-I69)</f>
        <v>-0.0545431424848539</v>
      </c>
      <c r="X70" s="15"/>
      <c r="Y70" s="15" t="n">
        <f aca="false">R70-V70</f>
        <v>-0.362473029799749</v>
      </c>
      <c r="AA70" s="18" t="n">
        <f aca="false">SUM(AB70:AM70)-6</f>
        <v>0.426229028002107</v>
      </c>
      <c r="AB70" s="18" t="n">
        <f aca="true">RAND()</f>
        <v>0.337798397220368</v>
      </c>
      <c r="AC70" s="18" t="n">
        <f aca="true">RAND()</f>
        <v>0.569085918750945</v>
      </c>
      <c r="AD70" s="18" t="n">
        <f aca="true">RAND()</f>
        <v>0.918634256465216</v>
      </c>
      <c r="AE70" s="18" t="n">
        <f aca="true">RAND()</f>
        <v>0.214572028783313</v>
      </c>
      <c r="AF70" s="18" t="n">
        <f aca="true">RAND()</f>
        <v>0.155601566247787</v>
      </c>
      <c r="AG70" s="18" t="n">
        <f aca="true">RAND()</f>
        <v>0.254232678985146</v>
      </c>
      <c r="AH70" s="18" t="n">
        <f aca="true">RAND()</f>
        <v>0.918969027796929</v>
      </c>
      <c r="AI70" s="18" t="n">
        <f aca="true">RAND()</f>
        <v>0.501282495573857</v>
      </c>
      <c r="AJ70" s="18" t="n">
        <f aca="true">RAND()</f>
        <v>0.446632262598376</v>
      </c>
      <c r="AK70" s="18" t="n">
        <f aca="true">RAND()</f>
        <v>0.771541202043842</v>
      </c>
      <c r="AL70" s="18" t="n">
        <f aca="true">RAND()</f>
        <v>0.995348164856219</v>
      </c>
      <c r="AM70" s="18" t="n">
        <f aca="true">RAND()</f>
        <v>0.342531028680111</v>
      </c>
      <c r="AO70" s="18" t="n">
        <f aca="false">AA70*$J$10+AP70*$J$11</f>
        <v>-0.352599222319081</v>
      </c>
      <c r="AP70" s="18" t="n">
        <f aca="false">SUM(AQ70:BB70)-6</f>
        <v>-1.15597074120128</v>
      </c>
      <c r="AQ70" s="18" t="n">
        <f aca="true">RAND()</f>
        <v>0.201600758883994</v>
      </c>
      <c r="AR70" s="18" t="n">
        <f aca="true">RAND()</f>
        <v>0.668911906958901</v>
      </c>
      <c r="AS70" s="18" t="n">
        <f aca="true">RAND()</f>
        <v>0.509542593994321</v>
      </c>
      <c r="AT70" s="18" t="n">
        <f aca="true">RAND()</f>
        <v>0.118256733379708</v>
      </c>
      <c r="AU70" s="18" t="n">
        <f aca="true">RAND()</f>
        <v>0.293108701160366</v>
      </c>
      <c r="AV70" s="18" t="n">
        <f aca="true">RAND()</f>
        <v>0.512162321329118</v>
      </c>
      <c r="AW70" s="18" t="n">
        <f aca="true">RAND()</f>
        <v>0.582857026040944</v>
      </c>
      <c r="AX70" s="18" t="n">
        <f aca="true">RAND()</f>
        <v>0.0346809570280711</v>
      </c>
      <c r="AY70" s="18" t="n">
        <f aca="true">RAND()</f>
        <v>0.524176867214993</v>
      </c>
      <c r="AZ70" s="18" t="n">
        <f aca="true">RAND()</f>
        <v>0.237725757604901</v>
      </c>
      <c r="BA70" s="18" t="n">
        <f aca="true">RAND()</f>
        <v>0.797017025347595</v>
      </c>
      <c r="BB70" s="18" t="n">
        <f aca="true">RAND()</f>
        <v>0.36398860985581</v>
      </c>
    </row>
    <row r="71" customFormat="false" ht="11.25" hidden="false" customHeight="false" outlineLevel="0" collapsed="false">
      <c r="D71" s="21" t="n">
        <f aca="false">D70+1</f>
        <v>37129</v>
      </c>
      <c r="E71" s="22" t="n">
        <f aca="false">(D71-$D$4)/365.25</f>
        <v>0.153319644079398</v>
      </c>
      <c r="G71" s="15" t="n">
        <f aca="false">G70*EXP(-0.5*$D$10^2*(E71-E70)+$D$10*AA71*SQRT(E71-E70))</f>
        <v>3.82031531366883</v>
      </c>
      <c r="H71" s="15" t="n">
        <f aca="false">LN(G71/G70)</f>
        <v>0.00761641558952511</v>
      </c>
      <c r="I71" s="23" t="n">
        <f aca="false">I70+AO71*$G$9/SQRT(COUNT($D$59:$D$75))</f>
        <v>23.0443493201741</v>
      </c>
      <c r="J71" s="23" t="n">
        <f aca="false">I71-I70</f>
        <v>-0.842660251433998</v>
      </c>
      <c r="K71" s="23"/>
      <c r="L71" s="15"/>
      <c r="M71" s="24" t="n">
        <f aca="false">MIN(SQRT(($D$9^2*($E$45-E71)+$D$10^2*($E$75-$E$45))/($E$75-E71)),$D$10)</f>
        <v>0.8</v>
      </c>
      <c r="N71" s="23" t="n">
        <f aca="false">SQRT(MAX(N70^2-$G$9^2/COUNT($D$59:$D$732),0))</f>
        <v>4.85071250072667</v>
      </c>
      <c r="O71" s="15" t="n">
        <f aca="false">MIN($J$10*$D$10*SQRT($E$75-$E$59)/(M71*SQRT($E$75-E71)),$J$10)</f>
        <v>0.8</v>
      </c>
      <c r="P71" s="15"/>
      <c r="Q71" s="23" t="n">
        <f aca="false">$G$11*(G71*(I71-$G$8)+G71*M71*N71*O71*SQRT($E$75-E71))</f>
        <v>-25.3316421546653</v>
      </c>
      <c r="R71" s="15" t="n">
        <f aca="false">Q71-Q70</f>
        <v>-3.69493534402094</v>
      </c>
      <c r="S71" s="15"/>
      <c r="T71" s="15" t="n">
        <f aca="false">$G$11*((I71-$G$8)+M71*N71*O71*SQRT($E$75-E71))</f>
        <v>-6.63077261293862</v>
      </c>
      <c r="U71" s="15" t="n">
        <f aca="false">$G$11*G71</f>
        <v>3.82031531366883</v>
      </c>
      <c r="V71" s="15" t="n">
        <f aca="false">T70*(G71-G70)+U70*(I71-I70)</f>
        <v>-3.36022533999387</v>
      </c>
      <c r="W71" s="15" t="n">
        <f aca="false">$G$11*(G71-G70)*(I71-I70)</f>
        <v>-0.0244258405259405</v>
      </c>
      <c r="X71" s="15"/>
      <c r="Y71" s="15" t="n">
        <f aca="false">R71-V71</f>
        <v>-0.334710004027072</v>
      </c>
      <c r="AA71" s="18" t="n">
        <f aca="false">SUM(AB71:AM71)-6</f>
        <v>0.20288133998226</v>
      </c>
      <c r="AB71" s="18" t="n">
        <f aca="true">RAND()</f>
        <v>0.0608038469963466</v>
      </c>
      <c r="AC71" s="18" t="n">
        <f aca="true">RAND()</f>
        <v>0.732857830269972</v>
      </c>
      <c r="AD71" s="18" t="n">
        <f aca="true">RAND()</f>
        <v>0.73745126324479</v>
      </c>
      <c r="AE71" s="18" t="n">
        <f aca="true">RAND()</f>
        <v>0.499675196866422</v>
      </c>
      <c r="AF71" s="18" t="n">
        <f aca="true">RAND()</f>
        <v>0.527674987736531</v>
      </c>
      <c r="AG71" s="18" t="n">
        <f aca="true">RAND()</f>
        <v>0.824946855821013</v>
      </c>
      <c r="AH71" s="18" t="n">
        <f aca="true">RAND()</f>
        <v>0.537117531501068</v>
      </c>
      <c r="AI71" s="18" t="n">
        <f aca="true">RAND()</f>
        <v>0.567788740329803</v>
      </c>
      <c r="AJ71" s="18" t="n">
        <f aca="true">RAND()</f>
        <v>0.675174153860598</v>
      </c>
      <c r="AK71" s="18" t="n">
        <f aca="true">RAND()</f>
        <v>0.10632842159652</v>
      </c>
      <c r="AL71" s="18" t="n">
        <f aca="true">RAND()</f>
        <v>0.284843744395934</v>
      </c>
      <c r="AM71" s="18" t="n">
        <f aca="true">RAND()</f>
        <v>0.648218767363262</v>
      </c>
      <c r="AO71" s="18" t="n">
        <f aca="false">AA71*$J$10+AP71*$J$11</f>
        <v>-0.34743772231719</v>
      </c>
      <c r="AP71" s="18" t="n">
        <f aca="false">SUM(AQ71:BB71)-6</f>
        <v>-0.84957132383833</v>
      </c>
      <c r="AQ71" s="18" t="n">
        <f aca="true">RAND()</f>
        <v>0.964767645609748</v>
      </c>
      <c r="AR71" s="18" t="n">
        <f aca="true">RAND()</f>
        <v>0.284726827880979</v>
      </c>
      <c r="AS71" s="18" t="n">
        <f aca="true">RAND()</f>
        <v>0.0277775051715175</v>
      </c>
      <c r="AT71" s="18" t="n">
        <f aca="true">RAND()</f>
        <v>0.365904058479352</v>
      </c>
      <c r="AU71" s="18" t="n">
        <f aca="true">RAND()</f>
        <v>0.0540879682384328</v>
      </c>
      <c r="AV71" s="18" t="n">
        <f aca="true">RAND()</f>
        <v>0.0789940417663417</v>
      </c>
      <c r="AW71" s="18" t="n">
        <f aca="true">RAND()</f>
        <v>0.665123492383627</v>
      </c>
      <c r="AX71" s="18" t="n">
        <f aca="true">RAND()</f>
        <v>0.630524416617838</v>
      </c>
      <c r="AY71" s="18" t="n">
        <f aca="true">RAND()</f>
        <v>0.752366240603627</v>
      </c>
      <c r="AZ71" s="18" t="n">
        <f aca="true">RAND()</f>
        <v>0.791753477420372</v>
      </c>
      <c r="BA71" s="18" t="n">
        <f aca="true">RAND()</f>
        <v>0.511140861044313</v>
      </c>
      <c r="BB71" s="18" t="n">
        <f aca="true">RAND()</f>
        <v>0.0232621409455216</v>
      </c>
    </row>
    <row r="72" customFormat="false" ht="11.25" hidden="false" customHeight="false" outlineLevel="0" collapsed="false">
      <c r="D72" s="21" t="n">
        <f aca="false">D71+1</f>
        <v>37130</v>
      </c>
      <c r="E72" s="22" t="n">
        <f aca="false">(D72-$D$4)/365.25</f>
        <v>0.15605749486653</v>
      </c>
      <c r="G72" s="15" t="n">
        <f aca="false">G71*EXP(-0.5*$D$10^2*(E72-E71)+$D$10*AA72*SQRT(E72-E71))</f>
        <v>3.6768716250503</v>
      </c>
      <c r="H72" s="15" t="n">
        <f aca="false">LN(G72/G71)</f>
        <v>-0.0382706733064409</v>
      </c>
      <c r="I72" s="23" t="n">
        <f aca="false">I71+AO72*$G$9/SQRT(COUNT($D$59:$D$75))</f>
        <v>23.0621263749419</v>
      </c>
      <c r="J72" s="23" t="n">
        <f aca="false">I72-I71</f>
        <v>0.0177770547677838</v>
      </c>
      <c r="K72" s="23"/>
      <c r="L72" s="15"/>
      <c r="M72" s="24" t="n">
        <f aca="false">MIN(SQRT(($D$9^2*($E$45-E72)+$D$10^2*($E$75-$E$45))/($E$75-E72)),$D$10)</f>
        <v>0.8</v>
      </c>
      <c r="N72" s="23" t="n">
        <f aca="false">SQRT(MAX(N71^2-$G$9^2/COUNT($D$59:$D$732),0))</f>
        <v>4.20084025208404</v>
      </c>
      <c r="O72" s="15" t="n">
        <f aca="false">MIN($J$10*$D$10*SQRT($E$75-$E$59)/(M72*SQRT($E$75-E72)),$J$10)</f>
        <v>0.8</v>
      </c>
      <c r="P72" s="15"/>
      <c r="Q72" s="23" t="n">
        <f aca="false">$G$11*(G72*(I72-$G$8)+G72*M72*N72*O72*SQRT($E$75-E72))</f>
        <v>-24.6137694608568</v>
      </c>
      <c r="R72" s="15" t="n">
        <f aca="false">Q72-Q71</f>
        <v>0.717872693808474</v>
      </c>
      <c r="S72" s="15"/>
      <c r="T72" s="15" t="n">
        <f aca="false">$G$11*((I72-$G$8)+M72*N72*O72*SQRT($E$75-E72))</f>
        <v>-6.69421507489265</v>
      </c>
      <c r="U72" s="15" t="n">
        <f aca="false">$G$11*G72</f>
        <v>3.6768716250503</v>
      </c>
      <c r="V72" s="15" t="n">
        <f aca="false">T71*(G72-G71)+U71*(I72-I71)</f>
        <v>1.01905643655189</v>
      </c>
      <c r="W72" s="15" t="n">
        <f aca="false">$G$11*(G72-G71)*(I72-I71)</f>
        <v>-0.00255000630866439</v>
      </c>
      <c r="X72" s="15"/>
      <c r="Y72" s="15" t="n">
        <f aca="false">R72-V72</f>
        <v>-0.301183742743412</v>
      </c>
      <c r="AA72" s="18" t="n">
        <f aca="false">SUM(AB72:AM72)-6</f>
        <v>-0.893333386298326</v>
      </c>
      <c r="AB72" s="18" t="n">
        <f aca="true">RAND()</f>
        <v>0.759610121117137</v>
      </c>
      <c r="AC72" s="18" t="n">
        <f aca="true">RAND()</f>
        <v>0.684254311570767</v>
      </c>
      <c r="AD72" s="18" t="n">
        <f aca="true">RAND()</f>
        <v>0.0658211147466848</v>
      </c>
      <c r="AE72" s="18" t="n">
        <f aca="true">RAND()</f>
        <v>0.0221690279395787</v>
      </c>
      <c r="AF72" s="18" t="n">
        <f aca="true">RAND()</f>
        <v>0.127114599996389</v>
      </c>
      <c r="AG72" s="18" t="n">
        <f aca="true">RAND()</f>
        <v>0.571211652428321</v>
      </c>
      <c r="AH72" s="18" t="n">
        <f aca="true">RAND()</f>
        <v>0.224567774256598</v>
      </c>
      <c r="AI72" s="18" t="n">
        <f aca="true">RAND()</f>
        <v>0.00312489508812535</v>
      </c>
      <c r="AJ72" s="18" t="n">
        <f aca="true">RAND()</f>
        <v>0.973106219302169</v>
      </c>
      <c r="AK72" s="18" t="n">
        <f aca="true">RAND()</f>
        <v>0.980859736605782</v>
      </c>
      <c r="AL72" s="18" t="n">
        <f aca="true">RAND()</f>
        <v>0.256049027644831</v>
      </c>
      <c r="AM72" s="18" t="n">
        <f aca="true">RAND()</f>
        <v>0.438778133005291</v>
      </c>
      <c r="AO72" s="18" t="n">
        <f aca="false">AA72*$J$10+AP72*$J$11</f>
        <v>0.0073296674519967</v>
      </c>
      <c r="AP72" s="18" t="n">
        <f aca="false">SUM(AQ72:BB72)-6</f>
        <v>1.2033272941511</v>
      </c>
      <c r="AQ72" s="18" t="n">
        <f aca="true">RAND()</f>
        <v>0.822940992485575</v>
      </c>
      <c r="AR72" s="18" t="n">
        <f aca="true">RAND()</f>
        <v>0.63007208434251</v>
      </c>
      <c r="AS72" s="18" t="n">
        <f aca="true">RAND()</f>
        <v>0.666603082429069</v>
      </c>
      <c r="AT72" s="18" t="n">
        <f aca="true">RAND()</f>
        <v>0.351748218913901</v>
      </c>
      <c r="AU72" s="18" t="n">
        <f aca="true">RAND()</f>
        <v>0.261205434022669</v>
      </c>
      <c r="AV72" s="18" t="n">
        <f aca="true">RAND()</f>
        <v>0.968163492261929</v>
      </c>
      <c r="AW72" s="18" t="n">
        <f aca="true">RAND()</f>
        <v>0.123835718640782</v>
      </c>
      <c r="AX72" s="18" t="n">
        <f aca="true">RAND()</f>
        <v>0.836484927891151</v>
      </c>
      <c r="AY72" s="18" t="n">
        <f aca="true">RAND()</f>
        <v>0.994156618024073</v>
      </c>
      <c r="AZ72" s="18" t="n">
        <f aca="true">RAND()</f>
        <v>0.21103205966382</v>
      </c>
      <c r="BA72" s="18" t="n">
        <f aca="true">RAND()</f>
        <v>0.820049376973656</v>
      </c>
      <c r="BB72" s="18" t="n">
        <f aca="true">RAND()</f>
        <v>0.517035288501962</v>
      </c>
    </row>
    <row r="73" customFormat="false" ht="11.25" hidden="false" customHeight="false" outlineLevel="0" collapsed="false">
      <c r="D73" s="21" t="n">
        <f aca="false">D72+1</f>
        <v>37131</v>
      </c>
      <c r="E73" s="22" t="n">
        <f aca="false">(D73-$D$4)/365.25</f>
        <v>0.158795345653662</v>
      </c>
      <c r="G73" s="15" t="n">
        <f aca="false">G72*EXP(-0.5*$D$10^2*(E73-E72)+$D$10*AA73*SQRT(E73-E72))</f>
        <v>3.74082588179743</v>
      </c>
      <c r="H73" s="15" t="n">
        <f aca="false">LN(G73/G72)</f>
        <v>0.0172441223076021</v>
      </c>
      <c r="I73" s="23" t="n">
        <f aca="false">I72+AO73*$G$9/SQRT(COUNT($D$59:$D$75))</f>
        <v>24.7199030933683</v>
      </c>
      <c r="J73" s="23" t="n">
        <f aca="false">I73-I72</f>
        <v>1.65777671842637</v>
      </c>
      <c r="K73" s="23"/>
      <c r="L73" s="15"/>
      <c r="M73" s="24" t="n">
        <f aca="false">MIN(SQRT(($D$9^2*($E$45-E73)+$D$10^2*($E$75-$E$45))/($E$75-E73)),$D$10)</f>
        <v>0.8</v>
      </c>
      <c r="N73" s="23" t="n">
        <f aca="false">SQRT(MAX(N72^2-$G$9^2/COUNT($D$59:$D$732),0))</f>
        <v>3.42997170285019</v>
      </c>
      <c r="O73" s="15" t="n">
        <f aca="false">MIN($J$10*$D$10*SQRT($E$75-$E$59)/(M73*SQRT($E$75-E73)),$J$10)</f>
        <v>0.8</v>
      </c>
      <c r="P73" s="15"/>
      <c r="Q73" s="23" t="n">
        <f aca="false">$G$11*(G73*(I73-$G$8)+G73*M73*N73*O73*SQRT($E$75-E73))</f>
        <v>-19.1442670262064</v>
      </c>
      <c r="R73" s="15" t="n">
        <f aca="false">Q73-Q72</f>
        <v>5.4695024346504</v>
      </c>
      <c r="S73" s="15"/>
      <c r="T73" s="15" t="n">
        <f aca="false">$G$11*((I73-$G$8)+M73*N73*O73*SQRT($E$75-E73))</f>
        <v>-5.11765787318809</v>
      </c>
      <c r="U73" s="15" t="n">
        <f aca="false">$G$11*G73</f>
        <v>3.74082588179743</v>
      </c>
      <c r="V73" s="15" t="n">
        <f aca="false">T72*(G73-G72)+U72*(I73-I72)</f>
        <v>5.66730862703081</v>
      </c>
      <c r="W73" s="15" t="n">
        <f aca="false">$G$11*(G73-G72)*(I73-I72)</f>
        <v>0.10602187787964</v>
      </c>
      <c r="X73" s="15"/>
      <c r="Y73" s="15" t="n">
        <f aca="false">R73-V73</f>
        <v>-0.19780619238041</v>
      </c>
      <c r="AA73" s="18" t="n">
        <f aca="false">SUM(AB73:AM73)-6</f>
        <v>0.43288141491825</v>
      </c>
      <c r="AB73" s="18" t="n">
        <f aca="true">RAND()</f>
        <v>0.822845457312968</v>
      </c>
      <c r="AC73" s="18" t="n">
        <f aca="true">RAND()</f>
        <v>0.577389187442974</v>
      </c>
      <c r="AD73" s="18" t="n">
        <f aca="true">RAND()</f>
        <v>0.23283130884152</v>
      </c>
      <c r="AE73" s="18" t="n">
        <f aca="true">RAND()</f>
        <v>0.553722467479278</v>
      </c>
      <c r="AF73" s="18" t="n">
        <f aca="true">RAND()</f>
        <v>0.457570774261116</v>
      </c>
      <c r="AG73" s="18" t="n">
        <f aca="true">RAND()</f>
        <v>0.902921090995799</v>
      </c>
      <c r="AH73" s="18" t="n">
        <f aca="true">RAND()</f>
        <v>0.790057681708934</v>
      </c>
      <c r="AI73" s="18" t="n">
        <f aca="true">RAND()</f>
        <v>0.534040387129561</v>
      </c>
      <c r="AJ73" s="18" t="n">
        <f aca="true">RAND()</f>
        <v>0.0956552031252836</v>
      </c>
      <c r="AK73" s="18" t="n">
        <f aca="true">RAND()</f>
        <v>0.187034421882299</v>
      </c>
      <c r="AL73" s="18" t="n">
        <f aca="true">RAND()</f>
        <v>0.645579085619536</v>
      </c>
      <c r="AM73" s="18" t="n">
        <f aca="true">RAND()</f>
        <v>0.633234349118982</v>
      </c>
      <c r="AO73" s="18" t="n">
        <f aca="false">AA73*$J$10+AP73*$J$11</f>
        <v>0.683518851376177</v>
      </c>
      <c r="AP73" s="18" t="n">
        <f aca="false">SUM(AQ73:BB73)-6</f>
        <v>0.562022865735961</v>
      </c>
      <c r="AQ73" s="18" t="n">
        <f aca="true">RAND()</f>
        <v>0.977857451680004</v>
      </c>
      <c r="AR73" s="18" t="n">
        <f aca="true">RAND()</f>
        <v>0.271852990353543</v>
      </c>
      <c r="AS73" s="18" t="n">
        <f aca="true">RAND()</f>
        <v>0.884781441231114</v>
      </c>
      <c r="AT73" s="18" t="n">
        <f aca="true">RAND()</f>
        <v>0.103719032585871</v>
      </c>
      <c r="AU73" s="18" t="n">
        <f aca="true">RAND()</f>
        <v>0.135481876664731</v>
      </c>
      <c r="AV73" s="18" t="n">
        <f aca="true">RAND()</f>
        <v>0.768627528650001</v>
      </c>
      <c r="AW73" s="18" t="n">
        <f aca="true">RAND()</f>
        <v>0.44785632855707</v>
      </c>
      <c r="AX73" s="18" t="n">
        <f aca="true">RAND()</f>
        <v>0.910739911981726</v>
      </c>
      <c r="AY73" s="18" t="n">
        <f aca="true">RAND()</f>
        <v>0.749865534295586</v>
      </c>
      <c r="AZ73" s="18" t="n">
        <f aca="true">RAND()</f>
        <v>0.385109948072604</v>
      </c>
      <c r="BA73" s="18" t="n">
        <f aca="true">RAND()</f>
        <v>0.811186252282967</v>
      </c>
      <c r="BB73" s="18" t="n">
        <f aca="true">RAND()</f>
        <v>0.114944569380743</v>
      </c>
    </row>
    <row r="74" customFormat="false" ht="11.25" hidden="false" customHeight="false" outlineLevel="0" collapsed="false">
      <c r="D74" s="21" t="n">
        <f aca="false">D73+1</f>
        <v>37132</v>
      </c>
      <c r="E74" s="22" t="n">
        <f aca="false">(D74-$D$4)/365.25</f>
        <v>0.161533196440794</v>
      </c>
      <c r="G74" s="15" t="n">
        <f aca="false">G73*EXP(-0.5*$D$10^2*(E74-E73)+$D$10*AA74*SQRT(E74-E73))</f>
        <v>4.08019415171698</v>
      </c>
      <c r="H74" s="15" t="n">
        <f aca="false">LN(G74/G73)</f>
        <v>0.0868381624306105</v>
      </c>
      <c r="I74" s="23" t="n">
        <f aca="false">I73+AO74*$G$9/SQRT(COUNT($D$59:$D$75))</f>
        <v>30.4078306372307</v>
      </c>
      <c r="J74" s="23" t="n">
        <f aca="false">I74-I73</f>
        <v>5.6879275438624</v>
      </c>
      <c r="K74" s="23"/>
      <c r="L74" s="15"/>
      <c r="M74" s="24" t="n">
        <f aca="false">MIN(SQRT(($D$9^2*($E$45-E74)+$D$10^2*($E$75-$E$45))/($E$75-E74)),$D$10)</f>
        <v>0.8</v>
      </c>
      <c r="N74" s="23" t="n">
        <f aca="false">SQRT(MAX(N73^2-$G$9^2/COUNT($D$59:$D$732),0))</f>
        <v>2.42535625036334</v>
      </c>
      <c r="O74" s="15" t="n">
        <f aca="false">MIN($J$10*$D$10*SQRT($E$75-$E$59)/(M74*SQRT($E$75-E74)),$J$10)</f>
        <v>0.8</v>
      </c>
      <c r="P74" s="15"/>
      <c r="Q74" s="23" t="n">
        <f aca="false">$G$11*(G74*(I74-$G$8)+G74*M74*N74*O74*SQRT($E$75-E74))</f>
        <v>1.99541957805327</v>
      </c>
      <c r="R74" s="15" t="n">
        <f aca="false">Q74-Q73</f>
        <v>21.1396866042596</v>
      </c>
      <c r="S74" s="15"/>
      <c r="T74" s="15" t="n">
        <f aca="false">$G$11*((I74-$G$8)+M74*N74*O74*SQRT($E$75-E74))</f>
        <v>0.489050153952498</v>
      </c>
      <c r="U74" s="15" t="n">
        <f aca="false">$G$11*G74</f>
        <v>4.08019415171698</v>
      </c>
      <c r="V74" s="15" t="n">
        <f aca="false">T73*(G74-G73)+U73*(I74-I73)</f>
        <v>19.5407758714049</v>
      </c>
      <c r="W74" s="15" t="n">
        <f aca="false">$G$11*(G74-G73)*(I74-I73)</f>
        <v>1.93030212998837</v>
      </c>
      <c r="X74" s="15"/>
      <c r="Y74" s="15" t="n">
        <f aca="false">R74-V74</f>
        <v>1.59891073285474</v>
      </c>
      <c r="AA74" s="18" t="n">
        <f aca="false">SUM(AB74:AM74)-6</f>
        <v>2.09544082933581</v>
      </c>
      <c r="AB74" s="18" t="n">
        <f aca="true">RAND()</f>
        <v>0.825638044836165</v>
      </c>
      <c r="AC74" s="18" t="n">
        <f aca="true">RAND()</f>
        <v>0.485212247251229</v>
      </c>
      <c r="AD74" s="18" t="n">
        <f aca="true">RAND()</f>
        <v>0.551012926381044</v>
      </c>
      <c r="AE74" s="18" t="n">
        <f aca="true">RAND()</f>
        <v>0.583944725315223</v>
      </c>
      <c r="AF74" s="18" t="n">
        <f aca="true">RAND()</f>
        <v>0.342527551754133</v>
      </c>
      <c r="AG74" s="18" t="n">
        <f aca="true">RAND()</f>
        <v>0.905735759769734</v>
      </c>
      <c r="AH74" s="18" t="n">
        <f aca="true">RAND()</f>
        <v>0.995509773566147</v>
      </c>
      <c r="AI74" s="18" t="n">
        <f aca="true">RAND()</f>
        <v>0.708978550497677</v>
      </c>
      <c r="AJ74" s="18" t="n">
        <f aca="true">RAND()</f>
        <v>0.0783168793500413</v>
      </c>
      <c r="AK74" s="18" t="n">
        <f aca="true">RAND()</f>
        <v>0.939182150521101</v>
      </c>
      <c r="AL74" s="18" t="n">
        <f aca="true">RAND()</f>
        <v>0.830337994880758</v>
      </c>
      <c r="AM74" s="18" t="n">
        <f aca="true">RAND()</f>
        <v>0.849044225212561</v>
      </c>
      <c r="AO74" s="18" t="n">
        <f aca="false">AA74*$J$10+AP74*$J$11</f>
        <v>2.34519260542047</v>
      </c>
      <c r="AP74" s="18" t="n">
        <f aca="false">SUM(AQ74:BB74)-6</f>
        <v>1.11473323658637</v>
      </c>
      <c r="AQ74" s="18" t="n">
        <f aca="true">RAND()</f>
        <v>0.35906820685926</v>
      </c>
      <c r="AR74" s="18" t="n">
        <f aca="true">RAND()</f>
        <v>0.920922062421287</v>
      </c>
      <c r="AS74" s="18" t="n">
        <f aca="true">RAND()</f>
        <v>0.81070298927726</v>
      </c>
      <c r="AT74" s="18" t="n">
        <f aca="true">RAND()</f>
        <v>0.594234767778079</v>
      </c>
      <c r="AU74" s="18" t="n">
        <f aca="true">RAND()</f>
        <v>0.488698353669553</v>
      </c>
      <c r="AV74" s="18" t="n">
        <f aca="true">RAND()</f>
        <v>0.98661295908484</v>
      </c>
      <c r="AW74" s="18" t="n">
        <f aca="true">RAND()</f>
        <v>0.640252102521242</v>
      </c>
      <c r="AX74" s="18" t="n">
        <f aca="true">RAND()</f>
        <v>0.324639276023256</v>
      </c>
      <c r="AY74" s="18" t="n">
        <f aca="true">RAND()</f>
        <v>0.831598770822648</v>
      </c>
      <c r="AZ74" s="18" t="n">
        <f aca="true">RAND()</f>
        <v>0.414334912510057</v>
      </c>
      <c r="BA74" s="18" t="n">
        <f aca="true">RAND()</f>
        <v>0.344471727809464</v>
      </c>
      <c r="BB74" s="18" t="n">
        <f aca="true">RAND()</f>
        <v>0.399197107809423</v>
      </c>
    </row>
    <row r="75" customFormat="false" ht="11.25" hidden="false" customHeight="false" outlineLevel="0" collapsed="false">
      <c r="D75" s="21" t="n">
        <f aca="false">D74+1</f>
        <v>37133</v>
      </c>
      <c r="E75" s="22" t="n">
        <f aca="false">(D75-$D$4)/365.25</f>
        <v>0.164271047227926</v>
      </c>
      <c r="G75" s="15" t="n">
        <f aca="false">G74*EXP(-0.5*$D$10^2*(E75-E74)+$D$10*AA75*SQRT(E75-E74))</f>
        <v>4.30411774892244</v>
      </c>
      <c r="H75" s="15" t="n">
        <f aca="false">LN(G75/G74)</f>
        <v>0.0534276070172483</v>
      </c>
      <c r="I75" s="23" t="n">
        <f aca="false">I74+AO75*$G$9/SQRT(COUNT($D$59:$D$75))</f>
        <v>32.5145012435788</v>
      </c>
      <c r="J75" s="23" t="n">
        <f aca="false">I75-I74</f>
        <v>2.10667060634807</v>
      </c>
      <c r="K75" s="23"/>
      <c r="L75" s="15"/>
      <c r="M75" s="24" t="n">
        <f aca="false">$D$10</f>
        <v>0.8</v>
      </c>
      <c r="N75" s="23" t="n">
        <f aca="false">SQRT(MAX(N74^2-$G$9^2/COUNT($D$59:$D$732),0))</f>
        <v>2.45756246186355E-007</v>
      </c>
      <c r="O75" s="15" t="n">
        <f aca="false">$J$10</f>
        <v>0.8</v>
      </c>
      <c r="P75" s="15"/>
      <c r="Q75" s="23" t="n">
        <f aca="false">$G$11*(G75*(I75-$G$8)+G75*M75*N75*O75*SQRT($E$75-E75))</f>
        <v>10.8227094321749</v>
      </c>
      <c r="R75" s="15" t="n">
        <f aca="false">Q75-Q74</f>
        <v>8.82728985412158</v>
      </c>
      <c r="S75" s="15"/>
      <c r="T75" s="15" t="n">
        <f aca="false">$G$11*((I75-$G$8)+M75*N75*O75*SQRT($E$75-E75))</f>
        <v>2.51450124357875</v>
      </c>
      <c r="U75" s="15" t="n">
        <f aca="false">$G$11*G75</f>
        <v>4.30411774892244</v>
      </c>
      <c r="V75" s="15" t="n">
        <f aca="false">T74*(G75-G74)+U74*(I75-I74)</f>
        <v>8.70513495730238</v>
      </c>
      <c r="W75" s="15" t="n">
        <f aca="false">$G$11*(G75-G74)*(I75-I74)</f>
        <v>0.471733260300473</v>
      </c>
      <c r="X75" s="15"/>
      <c r="Y75" s="15" t="n">
        <f aca="false">R75-V75</f>
        <v>0.122154896819202</v>
      </c>
      <c r="AA75" s="18" t="n">
        <f aca="false">SUM(AB75:AM75)-6</f>
        <v>1.29728292177325</v>
      </c>
      <c r="AB75" s="18" t="n">
        <f aca="true">RAND()</f>
        <v>0.4704715870573</v>
      </c>
      <c r="AC75" s="18" t="n">
        <f aca="true">RAND()</f>
        <v>0.54927247739277</v>
      </c>
      <c r="AD75" s="18" t="n">
        <f aca="true">RAND()</f>
        <v>0.682839249748397</v>
      </c>
      <c r="AE75" s="18" t="n">
        <f aca="true">RAND()</f>
        <v>0.707771045028736</v>
      </c>
      <c r="AF75" s="18" t="n">
        <f aca="true">RAND()</f>
        <v>0.998466906774274</v>
      </c>
      <c r="AG75" s="18" t="n">
        <f aca="true">RAND()</f>
        <v>0.704891473821904</v>
      </c>
      <c r="AH75" s="18" t="n">
        <f aca="true">RAND()</f>
        <v>0.969207455271608</v>
      </c>
      <c r="AI75" s="18" t="n">
        <f aca="true">RAND()</f>
        <v>0.0392572153223105</v>
      </c>
      <c r="AJ75" s="18" t="n">
        <f aca="true">RAND()</f>
        <v>0.488357329522004</v>
      </c>
      <c r="AK75" s="18" t="n">
        <f aca="true">RAND()</f>
        <v>0.41939128364191</v>
      </c>
      <c r="AL75" s="18" t="n">
        <f aca="true">RAND()</f>
        <v>0.957598992201482</v>
      </c>
      <c r="AM75" s="18" t="n">
        <f aca="true">RAND()</f>
        <v>0.309757905990558</v>
      </c>
      <c r="AO75" s="18" t="n">
        <f aca="false">AA75*$J$10+AP75*$J$11</f>
        <v>0.868602542835708</v>
      </c>
      <c r="AP75" s="18" t="n">
        <f aca="false">SUM(AQ75:BB75)-6</f>
        <v>-0.282039657638159</v>
      </c>
      <c r="AQ75" s="18" t="n">
        <f aca="true">RAND()</f>
        <v>0.918619838604861</v>
      </c>
      <c r="AR75" s="18" t="n">
        <f aca="true">RAND()</f>
        <v>0.633612717447689</v>
      </c>
      <c r="AS75" s="18" t="n">
        <f aca="true">RAND()</f>
        <v>0.999618214745553</v>
      </c>
      <c r="AT75" s="18" t="n">
        <f aca="true">RAND()</f>
        <v>0.40051500097785</v>
      </c>
      <c r="AU75" s="18" t="n">
        <f aca="true">RAND()</f>
        <v>0.128802675120639</v>
      </c>
      <c r="AV75" s="18" t="n">
        <f aca="true">RAND()</f>
        <v>0.127049873151554</v>
      </c>
      <c r="AW75" s="18" t="n">
        <f aca="true">RAND()</f>
        <v>0.46874052082354</v>
      </c>
      <c r="AX75" s="18" t="n">
        <f aca="true">RAND()</f>
        <v>0.491023103536115</v>
      </c>
      <c r="AY75" s="18" t="n">
        <f aca="true">RAND()</f>
        <v>0.805637145886751</v>
      </c>
      <c r="AZ75" s="18" t="n">
        <f aca="true">RAND()</f>
        <v>0.145734378355668</v>
      </c>
      <c r="BA75" s="18" t="n">
        <f aca="true">RAND()</f>
        <v>0.331426998671933</v>
      </c>
      <c r="BB75" s="18" t="n">
        <f aca="true">RAND()</f>
        <v>0.267179875039689</v>
      </c>
    </row>
    <row r="78" customFormat="false" ht="11.25" hidden="false" customHeight="false" outlineLevel="0" collapsed="false">
      <c r="Y78" s="16"/>
    </row>
    <row r="79" customFormat="false" ht="11.25" hidden="false" customHeight="false" outlineLevel="0" collapsed="false">
      <c r="Y79" s="17"/>
    </row>
  </sheetData>
  <mergeCells count="7">
    <mergeCell ref="T12:V12"/>
    <mergeCell ref="G13:H13"/>
    <mergeCell ref="I13:J13"/>
    <mergeCell ref="Q13:R13"/>
    <mergeCell ref="T13:U13"/>
    <mergeCell ref="AB13:AM13"/>
    <mergeCell ref="AP13:BA13"/>
  </mergeCells>
  <printOptions headings="false" gridLines="false" gridLinesSet="true" horizontalCentered="false" verticalCentered="false"/>
  <pageMargins left="0.179861111111111" right="0.190277777777778" top="0.984027777777778" bottom="0.984027777777778" header="0.511811023622047" footer="0.511811023622047"/>
  <pageSetup paperSize="1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2001-05-16T11:54:18Z</dcterms:created>
  <dc:creator>pfissle</dc:creator>
  <dc:description/>
  <dc:language>en-US</dc:language>
  <cp:lastModifiedBy>pfissle</cp:lastModifiedBy>
  <cp:lastPrinted>2001-06-18T16:11:45Z</cp:lastPrinted>
  <dcterms:modified xsi:type="dcterms:W3CDTF">2001-06-29T19:32:54Z</dcterms:modified>
  <cp:revision>0</cp:revision>
  <dc:subject/>
  <dc:title/>
</cp:coreProperties>
</file>