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ZA0" vbProcedure="false">"Crystal Ball Data : Ver. 5.1"</definedName>
    <definedName function="false" hidden="false" localSheetId="0" name="ZA0A" vbProcedure="false">0+0</definedName>
    <definedName function="false" hidden="false" localSheetId="0" name="ZA0C" vbProcedure="false">0+0</definedName>
    <definedName function="false" hidden="false" localSheetId="0" name="ZA0D" vbProcedure="false">0+0</definedName>
    <definedName function="false" hidden="false" localSheetId="0" name="ZA0F" vbProcedure="false">1+110</definedName>
    <definedName function="false" hidden="false" localSheetId="0" name="ZA0T" vbProcedure="false">112131456+0</definedName>
    <definedName function="false" hidden="false" localSheetId="0" name="ZF110" vbProcedure="false">Sheet1!$Z$76+"Y76"+""+17185+801+475+217+312+502+771+4+3+"-"+"+"+2.6+50+2+4+95+0.0814706192872146+5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<sst xmlns="http://schemas.openxmlformats.org/spreadsheetml/2006/main" count="37" uniqueCount="28">
  <si>
    <t xml:space="preserve">Quanto Swap Simulation</t>
  </si>
  <si>
    <t xml:space="preserve">Valuation</t>
  </si>
  <si>
    <t xml:space="preserve">Gas Price</t>
  </si>
  <si>
    <t xml:space="preserve">HDD</t>
  </si>
  <si>
    <t xml:space="preserve">Gas Vol</t>
  </si>
  <si>
    <t xml:space="preserve">HDD STD</t>
  </si>
  <si>
    <t xml:space="preserve">Omm. Vol</t>
  </si>
  <si>
    <r>
      <rPr>
        <sz val="8"/>
        <rFont val="Arial"/>
        <family val="0"/>
      </rPr>
      <t xml:space="preserve">Correl </t>
    </r>
    <r>
      <rPr>
        <sz val="8"/>
        <rFont val="Symbol"/>
        <family val="1"/>
        <charset val="2"/>
      </rPr>
      <t xml:space="preserve">r</t>
    </r>
  </si>
  <si>
    <t xml:space="preserve">Blend Vol</t>
  </si>
  <si>
    <t xml:space="preserve">TS</t>
  </si>
  <si>
    <r>
      <rPr>
        <sz val="8"/>
        <rFont val="Arial"/>
        <family val="0"/>
      </rPr>
      <t xml:space="preserve">sqrt(1-</t>
    </r>
    <r>
      <rPr>
        <sz val="8"/>
        <rFont val="Symbol"/>
        <family val="1"/>
        <charset val="2"/>
      </rPr>
      <t xml:space="preserve">r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0"/>
      </rPr>
      <t xml:space="preserve">)</t>
    </r>
  </si>
  <si>
    <t xml:space="preserve">Hedge</t>
  </si>
  <si>
    <t xml:space="preserve">Natural Gas</t>
  </si>
  <si>
    <t xml:space="preserve">Blended</t>
  </si>
  <si>
    <t xml:space="preserve">Mark to Market</t>
  </si>
  <si>
    <t xml:space="preserve">Quanto Delta Positions</t>
  </si>
  <si>
    <t xml:space="preserve">RNDS</t>
  </si>
  <si>
    <t xml:space="preserve">Date</t>
  </si>
  <si>
    <t xml:space="preserve">tline</t>
  </si>
  <si>
    <t xml:space="preserve">Price</t>
  </si>
  <si>
    <r>
      <rPr>
        <sz val="8"/>
        <rFont val="Arial"/>
        <family val="0"/>
      </rPr>
      <t xml:space="preserve">Ln(P</t>
    </r>
    <r>
      <rPr>
        <vertAlign val="subscript"/>
        <sz val="8"/>
        <rFont val="Arial"/>
        <family val="2"/>
      </rPr>
      <t xml:space="preserve">t</t>
    </r>
    <r>
      <rPr>
        <sz val="8"/>
        <rFont val="Arial"/>
        <family val="0"/>
      </rPr>
      <t xml:space="preserve">/P</t>
    </r>
    <r>
      <rPr>
        <vertAlign val="subscript"/>
        <sz val="8"/>
        <rFont val="Arial"/>
        <family val="2"/>
      </rPr>
      <t xml:space="preserve">t-1</t>
    </r>
    <r>
      <rPr>
        <sz val="8"/>
        <rFont val="Arial"/>
        <family val="0"/>
      </rPr>
      <t xml:space="preserve">)</t>
    </r>
  </si>
  <si>
    <t xml:space="preserve">Value</t>
  </si>
  <si>
    <t xml:space="preserve">Change</t>
  </si>
  <si>
    <t xml:space="preserve">Correl</t>
  </si>
  <si>
    <t xml:space="preserve">STD</t>
  </si>
  <si>
    <r>
      <rPr>
        <sz val="8"/>
        <rFont val="Symbol"/>
        <family val="1"/>
        <charset val="2"/>
      </rPr>
      <t xml:space="preserve">D</t>
    </r>
    <r>
      <rPr>
        <sz val="8"/>
        <rFont val="Arial"/>
        <family val="2"/>
      </rPr>
      <t xml:space="preserve">p</t>
    </r>
  </si>
  <si>
    <r>
      <rPr>
        <sz val="8"/>
        <rFont val="Symbol"/>
        <family val="1"/>
        <charset val="2"/>
      </rPr>
      <t xml:space="preserve">D</t>
    </r>
    <r>
      <rPr>
        <vertAlign val="subscript"/>
        <sz val="8"/>
        <rFont val="Arial"/>
        <family val="2"/>
      </rPr>
      <t xml:space="preserve">HDD</t>
    </r>
  </si>
  <si>
    <t xml:space="preserve">Difference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</si>
</sst>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#,##0.00"/>
    <numFmt numFmtId="167" formatCode="0.0%"/>
    <numFmt numFmtId="168" formatCode="0.00"/>
    <numFmt numFmtId="169" formatCode="#,##0.000"/>
    <numFmt numFmtId="170" formatCode="0%"/>
    <numFmt numFmtId="171" formatCode="0.00000"/>
  </numFmts>
  <fonts count="10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FF0000"/>
      <name val="Arial"/>
      <family val="2"/>
    </font>
    <font>
      <sz val="8"/>
      <color rgb="FF0000FF"/>
      <name val="Arial"/>
      <family val="2"/>
    </font>
    <font>
      <sz val="8"/>
      <name val="Symbol"/>
      <family val="1"/>
      <charset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C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6" min="6" style="0" width="10.65"/>
    <col collapsed="false" customWidth="true" hidden="false" outlineLevel="0" max="11" min="8" style="0" width="9.65"/>
    <col collapsed="false" customWidth="true" hidden="false" outlineLevel="0" max="12" min="12" style="0" width="2.82"/>
    <col collapsed="false" customWidth="true" hidden="false" outlineLevel="0" max="15" min="13" style="0" width="9.82"/>
    <col collapsed="false" customWidth="true" hidden="false" outlineLevel="0" max="16" min="16" style="0" width="10.65"/>
    <col collapsed="false" customWidth="true" hidden="false" outlineLevel="0" max="17" min="17" style="0" width="3.65"/>
    <col collapsed="false" customWidth="true" hidden="false" outlineLevel="0" max="18" min="18" style="0" width="9.65"/>
    <col collapsed="false" customWidth="true" hidden="false" outlineLevel="0" max="19" min="19" style="0" width="10.33"/>
    <col collapsed="false" customWidth="true" hidden="false" outlineLevel="0" max="20" min="20" style="0" width="3.33"/>
    <col collapsed="false" customWidth="true" hidden="false" outlineLevel="0" max="21" min="21" style="0" width="11.82"/>
    <col collapsed="false" customWidth="true" hidden="false" outlineLevel="0" max="22" min="22" style="0" width="12.82"/>
    <col collapsed="false" customWidth="true" hidden="false" outlineLevel="0" max="24" min="23" style="0" width="9.99"/>
    <col collapsed="false" customWidth="true" hidden="false" outlineLevel="0" max="25" min="25" style="0" width="5.33"/>
    <col collapsed="false" customWidth="true" hidden="false" outlineLevel="0" max="26" min="26" style="0" width="9.99"/>
    <col collapsed="false" customWidth="true" hidden="false" outlineLevel="0" max="27" min="27" style="0" width="4.16"/>
    <col collapsed="false" customWidth="true" hidden="false" outlineLevel="0" max="33" min="28" style="0" width="9.65"/>
    <col collapsed="false" customWidth="true" hidden="false" outlineLevel="0" max="41" min="41" style="0" width="2.33"/>
    <col collapsed="false" customWidth="true" hidden="false" outlineLevel="0" max="42" min="42" style="0" width="9.16"/>
  </cols>
  <sheetData>
    <row r="2" customFormat="false" ht="23.25" hidden="false" customHeight="false" outlineLevel="0" collapsed="false">
      <c r="B2" s="1" t="s">
        <v>0</v>
      </c>
    </row>
    <row r="4" customFormat="false" ht="11.25" hidden="false" customHeight="false" outlineLevel="0" collapsed="false">
      <c r="C4" s="0" t="s">
        <v>1</v>
      </c>
      <c r="D4" s="2" t="n">
        <f aca="true">TODAY()</f>
        <v>45926</v>
      </c>
    </row>
    <row r="5" customFormat="false" ht="11.25" hidden="false" customHeight="false" outlineLevel="0" collapsed="false">
      <c r="D5" s="2"/>
    </row>
    <row r="6" customFormat="false" ht="11.25" hidden="false" customHeight="false" outlineLevel="0" collapsed="false">
      <c r="D6" s="2" t="s">
        <v>2</v>
      </c>
      <c r="E6" s="3" t="n">
        <v>5</v>
      </c>
      <c r="G6" s="0" t="s">
        <v>3</v>
      </c>
      <c r="H6" s="3" t="n">
        <v>38</v>
      </c>
      <c r="I6" s="3"/>
    </row>
    <row r="7" customFormat="false" ht="11.25" hidden="false" customHeight="false" outlineLevel="0" collapsed="false">
      <c r="D7" s="2" t="s">
        <v>4</v>
      </c>
      <c r="E7" s="4" t="n">
        <v>0.5</v>
      </c>
      <c r="G7" s="0" t="s">
        <v>5</v>
      </c>
      <c r="H7" s="3" t="n">
        <v>12</v>
      </c>
      <c r="I7" s="3"/>
    </row>
    <row r="8" customFormat="false" ht="11.25" hidden="false" customHeight="false" outlineLevel="0" collapsed="false">
      <c r="D8" s="2" t="s">
        <v>6</v>
      </c>
      <c r="E8" s="4" t="n">
        <v>0.8</v>
      </c>
      <c r="I8" s="5"/>
      <c r="J8" s="0" t="s">
        <v>7</v>
      </c>
      <c r="K8" s="3" t="n">
        <v>0.75</v>
      </c>
      <c r="L8" s="3"/>
      <c r="R8" s="3"/>
    </row>
    <row r="9" customFormat="false" ht="11.25" hidden="false" customHeight="false" outlineLevel="0" collapsed="false">
      <c r="D9" s="2" t="s">
        <v>8</v>
      </c>
      <c r="E9" s="6" t="n">
        <f aca="false">SQRT((E7^2*F42+E8^2*(F73-F42))/F73)</f>
        <v>0.498627834946132</v>
      </c>
      <c r="G9" s="2" t="s">
        <v>9</v>
      </c>
      <c r="H9" s="3" t="n">
        <v>1</v>
      </c>
      <c r="I9" s="5"/>
      <c r="J9" s="0" t="s">
        <v>10</v>
      </c>
      <c r="K9" s="5" t="n">
        <f aca="false">SQRT(1-K8^2)</f>
        <v>0.661437827766148</v>
      </c>
      <c r="L9" s="5"/>
      <c r="R9" s="5"/>
    </row>
    <row r="10" customFormat="false" ht="11.25" hidden="false" customHeight="false" outlineLevel="0" collapsed="false">
      <c r="H10" s="5"/>
      <c r="I10" s="5"/>
      <c r="U10" s="7" t="s">
        <v>11</v>
      </c>
      <c r="V10" s="7"/>
      <c r="W10" s="7"/>
    </row>
    <row r="11" customFormat="false" ht="11.25" hidden="false" customHeight="false" outlineLevel="0" collapsed="false">
      <c r="H11" s="7" t="s">
        <v>12</v>
      </c>
      <c r="I11" s="7"/>
      <c r="J11" s="7" t="s">
        <v>3</v>
      </c>
      <c r="K11" s="7"/>
      <c r="N11" s="8" t="s">
        <v>13</v>
      </c>
      <c r="O11" s="8" t="s">
        <v>3</v>
      </c>
      <c r="P11" s="8" t="s">
        <v>13</v>
      </c>
      <c r="Q11" s="8"/>
      <c r="R11" s="7" t="s">
        <v>14</v>
      </c>
      <c r="S11" s="7"/>
      <c r="U11" s="7" t="s">
        <v>15</v>
      </c>
      <c r="V11" s="7"/>
      <c r="AC11" s="9" t="s">
        <v>16</v>
      </c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Q11" s="9" t="s">
        <v>16</v>
      </c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</row>
    <row r="12" customFormat="false" ht="11.25" hidden="false" customHeight="false" outlineLevel="0" collapsed="false">
      <c r="E12" s="8" t="s">
        <v>17</v>
      </c>
      <c r="F12" s="8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10"/>
      <c r="M12" s="8" t="s">
        <v>23</v>
      </c>
      <c r="N12" s="8" t="s">
        <v>4</v>
      </c>
      <c r="O12" s="8" t="s">
        <v>24</v>
      </c>
      <c r="P12" s="8" t="s">
        <v>23</v>
      </c>
      <c r="R12" s="8" t="s">
        <v>21</v>
      </c>
      <c r="S12" s="8" t="s">
        <v>22</v>
      </c>
      <c r="U12" s="10" t="s">
        <v>25</v>
      </c>
      <c r="V12" s="10" t="s">
        <v>26</v>
      </c>
      <c r="W12" s="8" t="s">
        <v>22</v>
      </c>
      <c r="Y12" s="8"/>
      <c r="Z12" s="8" t="s">
        <v>27</v>
      </c>
      <c r="AA12" s="10"/>
      <c r="AC12" s="11" t="n">
        <v>1</v>
      </c>
      <c r="AD12" s="11" t="n">
        <v>2</v>
      </c>
      <c r="AE12" s="11" t="n">
        <v>3</v>
      </c>
      <c r="AF12" s="11" t="n">
        <v>4</v>
      </c>
      <c r="AG12" s="11" t="n">
        <v>5</v>
      </c>
      <c r="AH12" s="11" t="n">
        <v>6</v>
      </c>
      <c r="AI12" s="11" t="n">
        <v>7</v>
      </c>
      <c r="AJ12" s="11" t="n">
        <v>8</v>
      </c>
      <c r="AK12" s="11" t="n">
        <v>9</v>
      </c>
      <c r="AL12" s="11" t="n">
        <v>10</v>
      </c>
      <c r="AM12" s="11" t="n">
        <v>11</v>
      </c>
      <c r="AN12" s="11" t="n">
        <v>12</v>
      </c>
      <c r="AQ12" s="11" t="n">
        <v>1</v>
      </c>
      <c r="AR12" s="11" t="n">
        <v>2</v>
      </c>
      <c r="AS12" s="11" t="n">
        <v>3</v>
      </c>
      <c r="AT12" s="11" t="n">
        <v>4</v>
      </c>
      <c r="AU12" s="11" t="n">
        <v>5</v>
      </c>
      <c r="AV12" s="11" t="n">
        <v>6</v>
      </c>
      <c r="AW12" s="11" t="n">
        <v>7</v>
      </c>
      <c r="AX12" s="11" t="n">
        <v>8</v>
      </c>
      <c r="AY12" s="11" t="n">
        <v>9</v>
      </c>
      <c r="AZ12" s="11" t="n">
        <v>10</v>
      </c>
      <c r="BA12" s="11" t="n">
        <v>11</v>
      </c>
      <c r="BB12" s="11" t="n">
        <v>12</v>
      </c>
    </row>
    <row r="13" customFormat="false" ht="11.25" hidden="false" customHeight="false" outlineLevel="0" collapsed="false">
      <c r="E13" s="12" t="n">
        <v>37043</v>
      </c>
      <c r="F13" s="13" t="n">
        <f aca="false">(E13-$D$4)/365.25</f>
        <v>-24.3203285420945</v>
      </c>
      <c r="H13" s="14" t="e">
        <f aca="false">$E$6*EXP(-0.5*$E$7^2*F13+$E$7*AB13*SQRT(F13))</f>
        <v>#VALUE!</v>
      </c>
      <c r="I13" s="14"/>
      <c r="J13" s="5" t="n">
        <f aca="false">$H$6</f>
        <v>38</v>
      </c>
      <c r="N13" s="15" t="n">
        <f aca="false">MIN(SQRT(($E$7^2*($F$43-F13)+$E$8^2*($F$73-$F$43))/($F$73-F13)),$E$8)</f>
        <v>0.66708320320632</v>
      </c>
      <c r="O13" s="5" t="n">
        <f aca="false">$H$7</f>
        <v>12</v>
      </c>
      <c r="P13" s="14" t="n">
        <f aca="false">MIN($K$8*$E$8*SQRT($F$73-$F$57)/(N13*SQRT($F$73-F13)),$K$8)</f>
        <v>0.464467799829708</v>
      </c>
      <c r="R13" s="5" t="e">
        <f aca="false">$H$9*(H13*(J13-$H$6)+H13*N13*O13*P13*SQRT($F$73-F13))</f>
        <v>#VALUE!</v>
      </c>
      <c r="U13" s="14" t="n">
        <f aca="false">$H$9*((J13-$H$6)+N13*O13*P13*SQRT($F$73-F13))</f>
        <v>1.50694490837549</v>
      </c>
      <c r="V13" s="14" t="e">
        <f aca="false">$H$9*H13</f>
        <v>#VALUE!</v>
      </c>
      <c r="AB13" s="16" t="n">
        <f aca="false">SUM(AC13:AN13)-6</f>
        <v>-1.38011781556522</v>
      </c>
      <c r="AC13" s="16" t="n">
        <f aca="true">RAND()</f>
        <v>0.589805490152409</v>
      </c>
      <c r="AD13" s="16" t="n">
        <f aca="true">RAND()</f>
        <v>0.697311847557201</v>
      </c>
      <c r="AE13" s="16" t="n">
        <f aca="true">RAND()</f>
        <v>0.477450493742697</v>
      </c>
      <c r="AF13" s="16" t="n">
        <f aca="true">RAND()</f>
        <v>0.423763254698252</v>
      </c>
      <c r="AG13" s="16" t="n">
        <f aca="true">RAND()</f>
        <v>0.335479715053744</v>
      </c>
      <c r="AH13" s="16" t="n">
        <f aca="true">RAND()</f>
        <v>0.347442596089966</v>
      </c>
      <c r="AI13" s="16" t="n">
        <f aca="true">RAND()</f>
        <v>0.655994733939927</v>
      </c>
      <c r="AJ13" s="16" t="n">
        <f aca="true">RAND()</f>
        <v>0.554173023355651</v>
      </c>
      <c r="AK13" s="16" t="n">
        <f aca="true">RAND()</f>
        <v>0.0656642209523</v>
      </c>
      <c r="AL13" s="16" t="n">
        <f aca="true">RAND()</f>
        <v>0.0492727473416631</v>
      </c>
      <c r="AM13" s="16" t="n">
        <f aca="true">RAND()</f>
        <v>0.108969979351195</v>
      </c>
      <c r="AN13" s="16" t="n">
        <f aca="true">RAND()</f>
        <v>0.31455408219978</v>
      </c>
    </row>
    <row r="14" customFormat="false" ht="11.25" hidden="false" customHeight="false" outlineLevel="0" collapsed="false">
      <c r="E14" s="12" t="n">
        <v>37044</v>
      </c>
      <c r="F14" s="13" t="n">
        <f aca="false">(E14-$D$4)/365.25</f>
        <v>-24.3175906913073</v>
      </c>
      <c r="H14" s="14" t="e">
        <f aca="false">H13*EXP(-0.5*$E$7^2*(F14-F13)+$E$7*AB14*SQRT(F14-F13))</f>
        <v>#VALUE!</v>
      </c>
      <c r="I14" s="14" t="e">
        <f aca="false">LN(H14/H13)</f>
        <v>#VALUE!</v>
      </c>
      <c r="J14" s="5" t="n">
        <f aca="false">$H$6</f>
        <v>38</v>
      </c>
      <c r="K14" s="5" t="n">
        <f aca="false">J14-J13</f>
        <v>0</v>
      </c>
      <c r="L14" s="5"/>
      <c r="M14" s="14" t="e">
        <f aca="false">CORREL(I14:$I$73,K14:$K$73)</f>
        <v>#VALUE!</v>
      </c>
      <c r="N14" s="15" t="n">
        <f aca="false">MIN(SQRT(($E$7^2*($F$43-F14)+$E$8^2*($F$73-$F$43))/($F$73-F14)),$E$8)</f>
        <v>0.669555886200522</v>
      </c>
      <c r="O14" s="5" t="n">
        <f aca="false">$H$7</f>
        <v>12</v>
      </c>
      <c r="P14" s="14" t="n">
        <f aca="false">MIN($K$8*$E$8*SQRT($F$73-$F$57)/(N14*SQRT($F$73-F14)),$K$8)</f>
        <v>0.466657664869518</v>
      </c>
      <c r="R14" s="5" t="e">
        <f aca="false">$H$9*(H14*(J14-$H$6)+H14*N14*O14*P14*SQRT($F$73-F14))</f>
        <v>#VALUE!</v>
      </c>
      <c r="S14" s="14" t="e">
        <f aca="false">R14-R13</f>
        <v>#VALUE!</v>
      </c>
      <c r="T14" s="14"/>
      <c r="U14" s="14" t="n">
        <f aca="false">$H$9*((J14-$H$6)+N14*O14*P14*SQRT($F$73-F14))</f>
        <v>1.50694490837549</v>
      </c>
      <c r="V14" s="14" t="e">
        <f aca="false">$H$9*H14</f>
        <v>#VALUE!</v>
      </c>
      <c r="W14" s="14" t="e">
        <f aca="false">U13*(H14-H13)+V13*(J14-J13)</f>
        <v>#VALUE!</v>
      </c>
      <c r="X14" s="14" t="e">
        <f aca="false">$H$9*(H14-H13)*(J14-J13)</f>
        <v>#VALUE!</v>
      </c>
      <c r="Y14" s="14"/>
      <c r="Z14" s="14" t="e">
        <f aca="false">S14-W14</f>
        <v>#VALUE!</v>
      </c>
      <c r="AA14" s="5"/>
      <c r="AB14" s="16" t="n">
        <f aca="false">SUM(AC14:AN14)-6</f>
        <v>0.395274996382708</v>
      </c>
      <c r="AC14" s="16" t="n">
        <f aca="true">RAND()</f>
        <v>0.696893313228287</v>
      </c>
      <c r="AD14" s="16" t="n">
        <f aca="true">RAND()</f>
        <v>0.864709215830172</v>
      </c>
      <c r="AE14" s="16" t="n">
        <f aca="true">RAND()</f>
        <v>0.454382148916302</v>
      </c>
      <c r="AF14" s="16" t="n">
        <f aca="true">RAND()</f>
        <v>0.292760319728293</v>
      </c>
      <c r="AG14" s="16" t="n">
        <f aca="true">RAND()</f>
        <v>0.419609739202143</v>
      </c>
      <c r="AH14" s="16" t="n">
        <f aca="true">RAND()</f>
        <v>0.579138705190716</v>
      </c>
      <c r="AI14" s="16" t="n">
        <f aca="true">RAND()</f>
        <v>0.417642096406839</v>
      </c>
      <c r="AJ14" s="16" t="n">
        <f aca="true">RAND()</f>
        <v>0.703764849179057</v>
      </c>
      <c r="AK14" s="16" t="n">
        <f aca="true">RAND()</f>
        <v>0.595431285508808</v>
      </c>
      <c r="AL14" s="16" t="n">
        <f aca="true">RAND()</f>
        <v>0.0176958320070526</v>
      </c>
      <c r="AM14" s="16" t="n">
        <f aca="true">RAND()</f>
        <v>0.681026203645791</v>
      </c>
      <c r="AN14" s="16" t="n">
        <f aca="true">RAND()</f>
        <v>0.672221287539248</v>
      </c>
    </row>
    <row r="15" customFormat="false" ht="11.25" hidden="false" customHeight="false" outlineLevel="0" collapsed="false">
      <c r="E15" s="12" t="n">
        <v>37045</v>
      </c>
      <c r="F15" s="13" t="n">
        <f aca="false">(E15-$D$4)/365.25</f>
        <v>-24.3148528405202</v>
      </c>
      <c r="H15" s="14" t="e">
        <f aca="false">H14*EXP(-0.5*$E$7^2*(F15-F14)+$E$7*AB15*SQRT(F15-F14))</f>
        <v>#VALUE!</v>
      </c>
      <c r="I15" s="14" t="e">
        <f aca="false">LN(H15/H14)</f>
        <v>#VALUE!</v>
      </c>
      <c r="J15" s="5" t="n">
        <f aca="false">$H$6</f>
        <v>38</v>
      </c>
      <c r="K15" s="5" t="n">
        <f aca="false">J15-J14</f>
        <v>0</v>
      </c>
      <c r="L15" s="5"/>
      <c r="M15" s="14"/>
      <c r="N15" s="15" t="n">
        <f aca="false">MIN(SQRT(($E$7^2*($F$43-F15)+$E$8^2*($F$73-$F$43))/($F$73-F15)),$E$8)</f>
        <v>0.672104261205832</v>
      </c>
      <c r="O15" s="5" t="n">
        <f aca="false">$H$7</f>
        <v>12</v>
      </c>
      <c r="P15" s="14" t="n">
        <f aca="false">MIN($K$8*$E$8*SQRT($F$73-$F$57)/(N15*SQRT($F$73-F15)),$K$8)</f>
        <v>0.468878799098734</v>
      </c>
      <c r="R15" s="5" t="e">
        <f aca="false">$H$9*(H15*(J15-$H$6)+H15*N15*O15*P15*SQRT($F$73-F15))</f>
        <v>#VALUE!</v>
      </c>
      <c r="S15" s="14" t="e">
        <f aca="false">R15-R14</f>
        <v>#VALUE!</v>
      </c>
      <c r="T15" s="14"/>
      <c r="U15" s="14" t="n">
        <f aca="false">$H$9*((J15-$H$6)+N15*O15*P15*SQRT($F$73-F15))</f>
        <v>1.50694490837549</v>
      </c>
      <c r="V15" s="14" t="e">
        <f aca="false">$H$9*H15</f>
        <v>#VALUE!</v>
      </c>
      <c r="W15" s="14" t="e">
        <f aca="false">U14*(H15-H14)+V14*(J15-J14)</f>
        <v>#VALUE!</v>
      </c>
      <c r="X15" s="14" t="e">
        <f aca="false">$H$9*(H15-H14)*(J15-J14)</f>
        <v>#VALUE!</v>
      </c>
      <c r="Y15" s="14"/>
      <c r="Z15" s="14" t="e">
        <f aca="false">S15-W15</f>
        <v>#VALUE!</v>
      </c>
      <c r="AB15" s="16" t="n">
        <f aca="false">SUM(AC15:AN15)-6</f>
        <v>-0.776328212386745</v>
      </c>
      <c r="AC15" s="16" t="n">
        <f aca="true">RAND()</f>
        <v>0.771672621092825</v>
      </c>
      <c r="AD15" s="16" t="n">
        <f aca="true">RAND()</f>
        <v>0.10426678405694</v>
      </c>
      <c r="AE15" s="16" t="n">
        <f aca="true">RAND()</f>
        <v>0.158255134469766</v>
      </c>
      <c r="AF15" s="16" t="n">
        <f aca="true">RAND()</f>
        <v>0.670070373815901</v>
      </c>
      <c r="AG15" s="16" t="n">
        <f aca="true">RAND()</f>
        <v>0.342185629126921</v>
      </c>
      <c r="AH15" s="16" t="n">
        <f aca="true">RAND()</f>
        <v>0.422725406866505</v>
      </c>
      <c r="AI15" s="16" t="n">
        <f aca="true">RAND()</f>
        <v>0.238786551638238</v>
      </c>
      <c r="AJ15" s="16" t="n">
        <f aca="true">RAND()</f>
        <v>0.0346531547006199</v>
      </c>
      <c r="AK15" s="16" t="n">
        <f aca="true">RAND()</f>
        <v>0.983171415428101</v>
      </c>
      <c r="AL15" s="16" t="n">
        <f aca="true">RAND()</f>
        <v>0.67989537383119</v>
      </c>
      <c r="AM15" s="16" t="n">
        <f aca="true">RAND()</f>
        <v>0.793713517034752</v>
      </c>
      <c r="AN15" s="16" t="n">
        <f aca="true">RAND()</f>
        <v>0.0242758255514979</v>
      </c>
    </row>
    <row r="16" customFormat="false" ht="11.25" hidden="false" customHeight="false" outlineLevel="0" collapsed="false">
      <c r="E16" s="12" t="n">
        <v>37046</v>
      </c>
      <c r="F16" s="13" t="n">
        <f aca="false">(E16-$D$4)/365.25</f>
        <v>-24.3121149897331</v>
      </c>
      <c r="H16" s="14" t="e">
        <f aca="false">H15*EXP(-0.5*$E$7^2*(F16-F15)+$E$7*AB16*SQRT(F16-F15))</f>
        <v>#VALUE!</v>
      </c>
      <c r="I16" s="14" t="e">
        <f aca="false">LN(H16/H15)</f>
        <v>#VALUE!</v>
      </c>
      <c r="J16" s="5" t="n">
        <f aca="false">$H$6</f>
        <v>38</v>
      </c>
      <c r="K16" s="5" t="n">
        <f aca="false">J16-J15</f>
        <v>0</v>
      </c>
      <c r="L16" s="5"/>
      <c r="M16" s="14"/>
      <c r="N16" s="15" t="n">
        <f aca="false">MIN(SQRT(($E$7^2*($F$43-F16)+$E$8^2*($F$73-$F$43))/($F$73-F16)),$E$8)</f>
        <v>0.674731915574429</v>
      </c>
      <c r="O16" s="5" t="n">
        <f aca="false">$H$7</f>
        <v>12</v>
      </c>
      <c r="P16" s="14" t="n">
        <f aca="false">MIN($K$8*$E$8*SQRT($F$73-$F$57)/(N16*SQRT($F$73-F16)),$K$8)</f>
        <v>0.471131953829361</v>
      </c>
      <c r="R16" s="5" t="e">
        <f aca="false">$H$9*(H16*(J16-$H$6)+H16*N16*O16*P16*SQRT($F$73-F16))</f>
        <v>#VALUE!</v>
      </c>
      <c r="S16" s="14" t="e">
        <f aca="false">R16-R15</f>
        <v>#VALUE!</v>
      </c>
      <c r="T16" s="14"/>
      <c r="U16" s="14" t="n">
        <f aca="false">$H$9*((J16-$H$6)+N16*O16*P16*SQRT($F$73-F16))</f>
        <v>1.50694490837549</v>
      </c>
      <c r="V16" s="14" t="e">
        <f aca="false">$H$9*H16</f>
        <v>#VALUE!</v>
      </c>
      <c r="W16" s="14" t="e">
        <f aca="false">U15*(H16-H15)+V15*(J16-J15)</f>
        <v>#VALUE!</v>
      </c>
      <c r="X16" s="14" t="e">
        <f aca="false">$H$9*(H16-H15)*(J16-J15)</f>
        <v>#VALUE!</v>
      </c>
      <c r="Y16" s="14"/>
      <c r="Z16" s="14" t="e">
        <f aca="false">S16-W16</f>
        <v>#VALUE!</v>
      </c>
      <c r="AB16" s="16" t="n">
        <f aca="false">SUM(AC16:AN16)-6</f>
        <v>1.88568899879217</v>
      </c>
      <c r="AC16" s="16" t="n">
        <f aca="true">RAND()</f>
        <v>0.873629336662063</v>
      </c>
      <c r="AD16" s="16" t="n">
        <f aca="true">RAND()</f>
        <v>0.859785950752607</v>
      </c>
      <c r="AE16" s="16" t="n">
        <f aca="true">RAND()</f>
        <v>0.0849369383668654</v>
      </c>
      <c r="AF16" s="16" t="n">
        <f aca="true">RAND()</f>
        <v>0.754359120231354</v>
      </c>
      <c r="AG16" s="16" t="n">
        <f aca="true">RAND()</f>
        <v>0.948731048281041</v>
      </c>
      <c r="AH16" s="16" t="n">
        <f aca="true">RAND()</f>
        <v>0.857994196564524</v>
      </c>
      <c r="AI16" s="16" t="n">
        <f aca="true">RAND()</f>
        <v>0.767658922808567</v>
      </c>
      <c r="AJ16" s="16" t="n">
        <f aca="true">RAND()</f>
        <v>0.843267547711681</v>
      </c>
      <c r="AK16" s="16" t="n">
        <f aca="true">RAND()</f>
        <v>0.0694275634528779</v>
      </c>
      <c r="AL16" s="16" t="n">
        <f aca="true">RAND()</f>
        <v>0.652465289284478</v>
      </c>
      <c r="AM16" s="16" t="n">
        <f aca="true">RAND()</f>
        <v>0.342619657281334</v>
      </c>
      <c r="AN16" s="16" t="n">
        <f aca="true">RAND()</f>
        <v>0.830813427394777</v>
      </c>
    </row>
    <row r="17" customFormat="false" ht="11.25" hidden="false" customHeight="false" outlineLevel="0" collapsed="false">
      <c r="E17" s="12" t="n">
        <v>37047</v>
      </c>
      <c r="F17" s="13" t="n">
        <f aca="false">(E17-$D$4)/365.25</f>
        <v>-24.3093771389459</v>
      </c>
      <c r="H17" s="14" t="e">
        <f aca="false">H16*EXP(-0.5*$E$7^2*(F17-F16)+$E$7*AB17*SQRT(F17-F16))</f>
        <v>#VALUE!</v>
      </c>
      <c r="I17" s="14" t="e">
        <f aca="false">LN(H17/H16)</f>
        <v>#VALUE!</v>
      </c>
      <c r="J17" s="5" t="n">
        <f aca="false">$H$6</f>
        <v>38</v>
      </c>
      <c r="K17" s="5" t="n">
        <f aca="false">J17-J16</f>
        <v>0</v>
      </c>
      <c r="L17" s="5"/>
      <c r="M17" s="14"/>
      <c r="N17" s="15" t="n">
        <f aca="false">MIN(SQRT(($E$7^2*($F$43-F17)+$E$8^2*($F$73-$F$43))/($F$73-F17)),$E$8)</f>
        <v>0.677442670215404</v>
      </c>
      <c r="O17" s="5" t="n">
        <f aca="false">$H$7</f>
        <v>12</v>
      </c>
      <c r="P17" s="14" t="n">
        <f aca="false">MIN($K$8*$E$8*SQRT($F$73-$F$57)/(N17*SQRT($F$73-F17)),$K$8)</f>
        <v>0.473417905891481</v>
      </c>
      <c r="R17" s="5" t="e">
        <f aca="false">$H$9*(H17*(J17-$H$6)+H17*N17*O17*P17*SQRT($F$73-F17))</f>
        <v>#VALUE!</v>
      </c>
      <c r="S17" s="14" t="e">
        <f aca="false">R17-R16</f>
        <v>#VALUE!</v>
      </c>
      <c r="T17" s="14"/>
      <c r="U17" s="14" t="n">
        <f aca="false">$H$9*((J17-$H$6)+N17*O17*P17*SQRT($F$73-F17))</f>
        <v>1.50694490837549</v>
      </c>
      <c r="V17" s="14" t="e">
        <f aca="false">$H$9*H17</f>
        <v>#VALUE!</v>
      </c>
      <c r="W17" s="14" t="e">
        <f aca="false">U16*(H17-H16)+V16*(J17-J16)</f>
        <v>#VALUE!</v>
      </c>
      <c r="X17" s="14" t="e">
        <f aca="false">$H$9*(H17-H16)*(J17-J16)</f>
        <v>#VALUE!</v>
      </c>
      <c r="Y17" s="14"/>
      <c r="Z17" s="14" t="e">
        <f aca="false">S17-W17</f>
        <v>#VALUE!</v>
      </c>
      <c r="AB17" s="16" t="n">
        <f aca="false">SUM(AC17:AN17)-6</f>
        <v>-0.265616549281307</v>
      </c>
      <c r="AC17" s="16" t="n">
        <f aca="true">RAND()</f>
        <v>0.974621546275933</v>
      </c>
      <c r="AD17" s="16" t="n">
        <f aca="true">RAND()</f>
        <v>0.842674045462665</v>
      </c>
      <c r="AE17" s="16" t="n">
        <f aca="true">RAND()</f>
        <v>0.265978748760207</v>
      </c>
      <c r="AF17" s="16" t="n">
        <f aca="true">RAND()</f>
        <v>0.224731850786281</v>
      </c>
      <c r="AG17" s="16" t="n">
        <f aca="true">RAND()</f>
        <v>0.0374907969816254</v>
      </c>
      <c r="AH17" s="16" t="n">
        <f aca="true">RAND()</f>
        <v>0.693202451712762</v>
      </c>
      <c r="AI17" s="16" t="n">
        <f aca="true">RAND()</f>
        <v>0.0836207622319268</v>
      </c>
      <c r="AJ17" s="16" t="n">
        <f aca="true">RAND()</f>
        <v>0.986400275634977</v>
      </c>
      <c r="AK17" s="16" t="n">
        <f aca="true">RAND()</f>
        <v>0.759053929424676</v>
      </c>
      <c r="AL17" s="16" t="n">
        <f aca="true">RAND()</f>
        <v>0.134159027755873</v>
      </c>
      <c r="AM17" s="16" t="n">
        <f aca="true">RAND()</f>
        <v>0.559423214383342</v>
      </c>
      <c r="AN17" s="16" t="n">
        <f aca="true">RAND()</f>
        <v>0.173026801308425</v>
      </c>
    </row>
    <row r="18" customFormat="false" ht="11.25" hidden="false" customHeight="false" outlineLevel="0" collapsed="false">
      <c r="E18" s="12" t="n">
        <v>37048</v>
      </c>
      <c r="F18" s="13" t="n">
        <f aca="false">(E18-$D$4)/365.25</f>
        <v>-24.3066392881588</v>
      </c>
      <c r="H18" s="14" t="e">
        <f aca="false">H17*EXP(-0.5*$E$7^2*(F18-F17)+$E$7*AB18*SQRT(F18-F17))</f>
        <v>#VALUE!</v>
      </c>
      <c r="I18" s="14" t="e">
        <f aca="false">LN(H18/H17)</f>
        <v>#VALUE!</v>
      </c>
      <c r="J18" s="5" t="n">
        <f aca="false">$H$6</f>
        <v>38</v>
      </c>
      <c r="K18" s="5" t="n">
        <f aca="false">J18-J17</f>
        <v>0</v>
      </c>
      <c r="L18" s="5"/>
      <c r="M18" s="14"/>
      <c r="N18" s="15" t="n">
        <f aca="false">MIN(SQRT(($E$7^2*($F$43-F18)+$E$8^2*($F$73-$F$43))/($F$73-F18)),$E$8)</f>
        <v>0.680240599146564</v>
      </c>
      <c r="O18" s="5" t="n">
        <f aca="false">$H$7</f>
        <v>12</v>
      </c>
      <c r="P18" s="14" t="n">
        <f aca="false">MIN($K$8*$E$8*SQRT($F$73-$F$57)/(N18*SQRT($F$73-F18)),$K$8)</f>
        <v>0.475737458758514</v>
      </c>
      <c r="R18" s="5" t="e">
        <f aca="false">$H$9*(H18*(J18-$H$6)+H18*N18*O18*P18*SQRT($F$73-F18))</f>
        <v>#VALUE!</v>
      </c>
      <c r="S18" s="14" t="e">
        <f aca="false">R18-R17</f>
        <v>#VALUE!</v>
      </c>
      <c r="T18" s="14"/>
      <c r="U18" s="14" t="n">
        <f aca="false">$H$9*((J18-$H$6)+N18*O18*P18*SQRT($F$73-F18))</f>
        <v>1.50694490837549</v>
      </c>
      <c r="V18" s="14" t="e">
        <f aca="false">$H$9*H18</f>
        <v>#VALUE!</v>
      </c>
      <c r="W18" s="14" t="e">
        <f aca="false">U17*(H18-H17)+V17*(J18-J17)</f>
        <v>#VALUE!</v>
      </c>
      <c r="X18" s="14" t="e">
        <f aca="false">$H$9*(H18-H17)*(J18-J17)</f>
        <v>#VALUE!</v>
      </c>
      <c r="Y18" s="14"/>
      <c r="Z18" s="14" t="e">
        <f aca="false">S18-W18</f>
        <v>#VALUE!</v>
      </c>
      <c r="AB18" s="16" t="n">
        <f aca="false">SUM(AC18:AN18)-6</f>
        <v>0.639095237504868</v>
      </c>
      <c r="AC18" s="16" t="n">
        <f aca="true">RAND()</f>
        <v>0.459262439310331</v>
      </c>
      <c r="AD18" s="16" t="n">
        <f aca="true">RAND()</f>
        <v>0.174531191008708</v>
      </c>
      <c r="AE18" s="16" t="n">
        <f aca="true">RAND()</f>
        <v>0.22131960563311</v>
      </c>
      <c r="AF18" s="16" t="n">
        <f aca="true">RAND()</f>
        <v>0.904141924288064</v>
      </c>
      <c r="AG18" s="16" t="n">
        <f aca="true">RAND()</f>
        <v>0.385492350207052</v>
      </c>
      <c r="AH18" s="16" t="n">
        <f aca="true">RAND()</f>
        <v>0.432565199779904</v>
      </c>
      <c r="AI18" s="16" t="n">
        <f aca="true">RAND()</f>
        <v>0.134500990953171</v>
      </c>
      <c r="AJ18" s="16" t="n">
        <f aca="true">RAND()</f>
        <v>0.866041748138357</v>
      </c>
      <c r="AK18" s="16" t="n">
        <f aca="true">RAND()</f>
        <v>0.819960443098924</v>
      </c>
      <c r="AL18" s="16" t="n">
        <f aca="true">RAND()</f>
        <v>0.583375726667788</v>
      </c>
      <c r="AM18" s="16" t="n">
        <f aca="true">RAND()</f>
        <v>0.948972083642194</v>
      </c>
      <c r="AN18" s="16" t="n">
        <f aca="true">RAND()</f>
        <v>0.708931534777264</v>
      </c>
    </row>
    <row r="19" customFormat="false" ht="11.25" hidden="false" customHeight="false" outlineLevel="0" collapsed="false">
      <c r="E19" s="12" t="n">
        <v>37049</v>
      </c>
      <c r="F19" s="13" t="n">
        <f aca="false">(E19-$D$4)/365.25</f>
        <v>-24.3039014373717</v>
      </c>
      <c r="H19" s="14" t="e">
        <f aca="false">H18*EXP(-0.5*$E$7^2*(F19-F18)+$E$7*AB19*SQRT(F19-F18))</f>
        <v>#VALUE!</v>
      </c>
      <c r="I19" s="14" t="e">
        <f aca="false">LN(H19/H18)</f>
        <v>#VALUE!</v>
      </c>
      <c r="J19" s="5" t="n">
        <f aca="false">$H$6</f>
        <v>38</v>
      </c>
      <c r="K19" s="5" t="n">
        <f aca="false">J19-J18</f>
        <v>0</v>
      </c>
      <c r="L19" s="5"/>
      <c r="M19" s="14"/>
      <c r="N19" s="15" t="n">
        <f aca="false">MIN(SQRT(($E$7^2*($F$43-F19)+$E$8^2*($F$73-$F$43))/($F$73-F19)),$E$8)</f>
        <v>0.683130051063975</v>
      </c>
      <c r="O19" s="5" t="n">
        <f aca="false">$H$7</f>
        <v>12</v>
      </c>
      <c r="P19" s="14" t="n">
        <f aca="false">MIN($K$8*$E$8*SQRT($F$73-$F$57)/(N19*SQRT($F$73-F19)),$K$8)</f>
        <v>0.478091443733754</v>
      </c>
      <c r="R19" s="5" t="e">
        <f aca="false">$H$9*(H19*(J19-$H$6)+H19*N19*O19*P19*SQRT($F$73-F19))</f>
        <v>#VALUE!</v>
      </c>
      <c r="S19" s="14" t="e">
        <f aca="false">R19-R18</f>
        <v>#VALUE!</v>
      </c>
      <c r="T19" s="14"/>
      <c r="U19" s="14" t="n">
        <f aca="false">$H$9*((J19-$H$6)+N19*O19*P19*SQRT($F$73-F19))</f>
        <v>1.50694490837549</v>
      </c>
      <c r="V19" s="14" t="e">
        <f aca="false">$H$9*H19</f>
        <v>#VALUE!</v>
      </c>
      <c r="W19" s="14" t="e">
        <f aca="false">U18*(H19-H18)+V18*(J19-J18)</f>
        <v>#VALUE!</v>
      </c>
      <c r="X19" s="14" t="e">
        <f aca="false">$H$9*(H19-H18)*(J19-J18)</f>
        <v>#VALUE!</v>
      </c>
      <c r="Y19" s="14"/>
      <c r="Z19" s="14" t="e">
        <f aca="false">S19-W19</f>
        <v>#VALUE!</v>
      </c>
      <c r="AB19" s="16" t="n">
        <f aca="false">SUM(AC19:AN19)-6</f>
        <v>0.702377077060928</v>
      </c>
      <c r="AC19" s="16" t="n">
        <f aca="true">RAND()</f>
        <v>0.30532221160677</v>
      </c>
      <c r="AD19" s="16" t="n">
        <f aca="true">RAND()</f>
        <v>0.795327231433555</v>
      </c>
      <c r="AE19" s="16" t="n">
        <f aca="true">RAND()</f>
        <v>0.378673615582179</v>
      </c>
      <c r="AF19" s="16" t="n">
        <f aca="true">RAND()</f>
        <v>0.0932214148179602</v>
      </c>
      <c r="AG19" s="16" t="n">
        <f aca="true">RAND()</f>
        <v>0.556488053917899</v>
      </c>
      <c r="AH19" s="16" t="n">
        <f aca="true">RAND()</f>
        <v>0.750171271902645</v>
      </c>
      <c r="AI19" s="16" t="n">
        <f aca="true">RAND()</f>
        <v>0.808199985011168</v>
      </c>
      <c r="AJ19" s="16" t="n">
        <f aca="true">RAND()</f>
        <v>0.82503468569894</v>
      </c>
      <c r="AK19" s="16" t="n">
        <f aca="true">RAND()</f>
        <v>0.995269846819656</v>
      </c>
      <c r="AL19" s="16" t="n">
        <f aca="true">RAND()</f>
        <v>0.879800839380827</v>
      </c>
      <c r="AM19" s="16" t="n">
        <f aca="true">RAND()</f>
        <v>0.270615808452228</v>
      </c>
      <c r="AN19" s="16" t="n">
        <f aca="true">RAND()</f>
        <v>0.0442521124371018</v>
      </c>
    </row>
    <row r="20" customFormat="false" ht="11.25" hidden="false" customHeight="false" outlineLevel="0" collapsed="false">
      <c r="E20" s="12" t="n">
        <v>37050</v>
      </c>
      <c r="F20" s="13" t="n">
        <f aca="false">(E20-$D$4)/365.25</f>
        <v>-24.3011635865845</v>
      </c>
      <c r="H20" s="14" t="e">
        <f aca="false">H19*EXP(-0.5*$E$7^2*(F20-F19)+$E$7*AB20*SQRT(F20-F19))</f>
        <v>#VALUE!</v>
      </c>
      <c r="I20" s="14" t="e">
        <f aca="false">LN(H20/H19)</f>
        <v>#VALUE!</v>
      </c>
      <c r="J20" s="5" t="n">
        <f aca="false">$H$6</f>
        <v>38</v>
      </c>
      <c r="K20" s="5" t="n">
        <f aca="false">J20-J19</f>
        <v>0</v>
      </c>
      <c r="L20" s="5"/>
      <c r="M20" s="14"/>
      <c r="N20" s="15" t="n">
        <f aca="false">MIN(SQRT(($E$7^2*($F$43-F20)+$E$8^2*($F$73-$F$43))/($F$73-F20)),$E$8)</f>
        <v>0.686115673178461</v>
      </c>
      <c r="O20" s="5" t="n">
        <f aca="false">$H$7</f>
        <v>12</v>
      </c>
      <c r="P20" s="14" t="n">
        <f aca="false">MIN($K$8*$E$8*SQRT($F$73-$F$57)/(N20*SQRT($F$73-F20)),$K$8)</f>
        <v>0.480480721202099</v>
      </c>
      <c r="R20" s="5" t="e">
        <f aca="false">$H$9*(H20*(J20-$H$6)+H20*N20*O20*P20*SQRT($F$73-F20))</f>
        <v>#VALUE!</v>
      </c>
      <c r="S20" s="14" t="e">
        <f aca="false">R20-R19</f>
        <v>#VALUE!</v>
      </c>
      <c r="T20" s="14"/>
      <c r="U20" s="14" t="n">
        <f aca="false">$H$9*((J20-$H$6)+N20*O20*P20*SQRT($F$73-F20))</f>
        <v>1.50694490837549</v>
      </c>
      <c r="V20" s="14" t="e">
        <f aca="false">$H$9*H20</f>
        <v>#VALUE!</v>
      </c>
      <c r="W20" s="14" t="e">
        <f aca="false">U19*(H20-H19)+V19*(J20-J19)</f>
        <v>#VALUE!</v>
      </c>
      <c r="X20" s="14" t="e">
        <f aca="false">$H$9*(H20-H19)*(J20-J19)</f>
        <v>#VALUE!</v>
      </c>
      <c r="Y20" s="14"/>
      <c r="Z20" s="14" t="e">
        <f aca="false">S20-W20</f>
        <v>#VALUE!</v>
      </c>
      <c r="AB20" s="16" t="n">
        <f aca="false">SUM(AC20:AN20)-6</f>
        <v>3.0218087081715</v>
      </c>
      <c r="AC20" s="16" t="n">
        <f aca="true">RAND()</f>
        <v>0.898193576654415</v>
      </c>
      <c r="AD20" s="16" t="n">
        <f aca="true">RAND()</f>
        <v>0.624215996681956</v>
      </c>
      <c r="AE20" s="16" t="n">
        <f aca="true">RAND()</f>
        <v>0.711079207327928</v>
      </c>
      <c r="AF20" s="16" t="n">
        <f aca="true">RAND()</f>
        <v>0.981617350405318</v>
      </c>
      <c r="AG20" s="16" t="n">
        <f aca="true">RAND()</f>
        <v>0.80688198856547</v>
      </c>
      <c r="AH20" s="16" t="n">
        <f aca="true">RAND()</f>
        <v>0.911371486417636</v>
      </c>
      <c r="AI20" s="16" t="n">
        <f aca="true">RAND()</f>
        <v>0.26833768214713</v>
      </c>
      <c r="AJ20" s="16" t="n">
        <f aca="true">RAND()</f>
        <v>0.988240981334114</v>
      </c>
      <c r="AK20" s="16" t="n">
        <f aca="true">RAND()</f>
        <v>0.95939666575882</v>
      </c>
      <c r="AL20" s="16" t="n">
        <f aca="true">RAND()</f>
        <v>0.421237605284411</v>
      </c>
      <c r="AM20" s="16" t="n">
        <f aca="true">RAND()</f>
        <v>0.647448981091138</v>
      </c>
      <c r="AN20" s="16" t="n">
        <f aca="true">RAND()</f>
        <v>0.80378718650317</v>
      </c>
    </row>
    <row r="21" customFormat="false" ht="11.25" hidden="false" customHeight="false" outlineLevel="0" collapsed="false">
      <c r="E21" s="12" t="n">
        <v>37051</v>
      </c>
      <c r="F21" s="13" t="n">
        <f aca="false">(E21-$D$4)/365.25</f>
        <v>-24.2984257357974</v>
      </c>
      <c r="H21" s="14" t="e">
        <f aca="false">H20*EXP(-0.5*$E$7^2*(F21-F20)+$E$7*AB21*SQRT(F21-F20))</f>
        <v>#VALUE!</v>
      </c>
      <c r="I21" s="14" t="e">
        <f aca="false">LN(H21/H20)</f>
        <v>#VALUE!</v>
      </c>
      <c r="J21" s="5" t="n">
        <f aca="false">$H$6</f>
        <v>38</v>
      </c>
      <c r="K21" s="5" t="n">
        <f aca="false">J21-J20</f>
        <v>0</v>
      </c>
      <c r="L21" s="5"/>
      <c r="M21" s="14"/>
      <c r="N21" s="15" t="n">
        <f aca="false">MIN(SQRT(($E$7^2*($F$43-F21)+$E$8^2*($F$73-$F$43))/($F$73-F21)),$E$8)</f>
        <v>0.689202437604515</v>
      </c>
      <c r="O21" s="5" t="n">
        <f aca="false">$H$7</f>
        <v>12</v>
      </c>
      <c r="P21" s="14" t="n">
        <f aca="false">MIN($K$8*$E$8*SQRT($F$73-$F$57)/(N21*SQRT($F$73-F21)),$K$8)</f>
        <v>0.482906181951318</v>
      </c>
      <c r="R21" s="5" t="e">
        <f aca="false">$H$9*(H21*(J21-$H$6)+H21*N21*O21*P21*SQRT($F$73-F21))</f>
        <v>#VALUE!</v>
      </c>
      <c r="S21" s="14" t="e">
        <f aca="false">R21-R20</f>
        <v>#VALUE!</v>
      </c>
      <c r="T21" s="14"/>
      <c r="U21" s="14" t="n">
        <f aca="false">$H$9*((J21-$H$6)+N21*O21*P21*SQRT($F$73-F21))</f>
        <v>1.50694490837549</v>
      </c>
      <c r="V21" s="14" t="e">
        <f aca="false">$H$9*H21</f>
        <v>#VALUE!</v>
      </c>
      <c r="W21" s="14" t="e">
        <f aca="false">U20*(H21-H20)+V20*(J21-J20)</f>
        <v>#VALUE!</v>
      </c>
      <c r="X21" s="14" t="e">
        <f aca="false">$H$9*(H21-H20)*(J21-J20)</f>
        <v>#VALUE!</v>
      </c>
      <c r="Y21" s="14"/>
      <c r="Z21" s="14" t="e">
        <f aca="false">S21-W21</f>
        <v>#VALUE!</v>
      </c>
      <c r="AB21" s="16" t="n">
        <f aca="false">SUM(AC21:AN21)-6</f>
        <v>-0.755704552032728</v>
      </c>
      <c r="AC21" s="16" t="n">
        <f aca="true">RAND()</f>
        <v>0.44554355521023</v>
      </c>
      <c r="AD21" s="16" t="n">
        <f aca="true">RAND()</f>
        <v>0.517775407582804</v>
      </c>
      <c r="AE21" s="16" t="n">
        <f aca="true">RAND()</f>
        <v>0.242693269988156</v>
      </c>
      <c r="AF21" s="16" t="n">
        <f aca="true">RAND()</f>
        <v>0.58623321419458</v>
      </c>
      <c r="AG21" s="16" t="n">
        <f aca="true">RAND()</f>
        <v>0.369657965311098</v>
      </c>
      <c r="AH21" s="16" t="n">
        <f aca="true">RAND()</f>
        <v>0.192309709132189</v>
      </c>
      <c r="AI21" s="16" t="n">
        <f aca="true">RAND()</f>
        <v>0.426921841231212</v>
      </c>
      <c r="AJ21" s="16" t="n">
        <f aca="true">RAND()</f>
        <v>0.770693487182242</v>
      </c>
      <c r="AK21" s="16" t="n">
        <f aca="true">RAND()</f>
        <v>0.490105769421158</v>
      </c>
      <c r="AL21" s="16" t="n">
        <f aca="true">RAND()</f>
        <v>0.568811407479845</v>
      </c>
      <c r="AM21" s="16" t="n">
        <f aca="true">RAND()</f>
        <v>0.12127978812613</v>
      </c>
      <c r="AN21" s="16" t="n">
        <f aca="true">RAND()</f>
        <v>0.512270033107629</v>
      </c>
    </row>
    <row r="22" customFormat="false" ht="11.25" hidden="false" customHeight="false" outlineLevel="0" collapsed="false">
      <c r="E22" s="12" t="n">
        <v>37052</v>
      </c>
      <c r="F22" s="13" t="n">
        <f aca="false">(E22-$D$4)/365.25</f>
        <v>-24.2956878850103</v>
      </c>
      <c r="H22" s="14" t="e">
        <f aca="false">H21*EXP(-0.5*$E$7^2*(F22-F21)+$E$7*AB22*SQRT(F22-F21))</f>
        <v>#VALUE!</v>
      </c>
      <c r="I22" s="14" t="e">
        <f aca="false">LN(H22/H21)</f>
        <v>#VALUE!</v>
      </c>
      <c r="J22" s="5" t="n">
        <f aca="false">$H$6</f>
        <v>38</v>
      </c>
      <c r="K22" s="5" t="n">
        <f aca="false">J22-J21</f>
        <v>0</v>
      </c>
      <c r="L22" s="5"/>
      <c r="M22" s="14"/>
      <c r="N22" s="15" t="n">
        <f aca="false">MIN(SQRT(($E$7^2*($F$43-F22)+$E$8^2*($F$73-$F$43))/($F$73-F22)),$E$8)</f>
        <v>0.692395670629075</v>
      </c>
      <c r="O22" s="5" t="n">
        <f aca="false">$H$7</f>
        <v>12</v>
      </c>
      <c r="P22" s="14" t="n">
        <f aca="false">MIN($K$8*$E$8*SQRT($F$73-$F$57)/(N22*SQRT($F$73-F22)),$K$8)</f>
        <v>0.485368748567403</v>
      </c>
      <c r="R22" s="5" t="e">
        <f aca="false">$H$9*(H22*(J22-$H$6)+H22*N22*O22*P22*SQRT($F$73-F22))</f>
        <v>#VALUE!</v>
      </c>
      <c r="S22" s="14" t="e">
        <f aca="false">R22-R21</f>
        <v>#VALUE!</v>
      </c>
      <c r="T22" s="14"/>
      <c r="U22" s="14" t="n">
        <f aca="false">$H$9*((J22-$H$6)+N22*O22*P22*SQRT($F$73-F22))</f>
        <v>1.50694490837549</v>
      </c>
      <c r="V22" s="14" t="e">
        <f aca="false">$H$9*H22</f>
        <v>#VALUE!</v>
      </c>
      <c r="W22" s="14" t="e">
        <f aca="false">U21*(H22-H21)+V21*(J22-J21)</f>
        <v>#VALUE!</v>
      </c>
      <c r="X22" s="14" t="e">
        <f aca="false">$H$9*(H22-H21)*(J22-J21)</f>
        <v>#VALUE!</v>
      </c>
      <c r="Y22" s="14"/>
      <c r="Z22" s="14" t="e">
        <f aca="false">S22-W22</f>
        <v>#VALUE!</v>
      </c>
      <c r="AB22" s="16" t="n">
        <f aca="false">SUM(AC22:AN22)-6</f>
        <v>1.33548332794461</v>
      </c>
      <c r="AC22" s="16" t="n">
        <f aca="true">RAND()</f>
        <v>0.917293894504702</v>
      </c>
      <c r="AD22" s="16" t="n">
        <f aca="true">RAND()</f>
        <v>0.229605936183339</v>
      </c>
      <c r="AE22" s="16" t="n">
        <f aca="true">RAND()</f>
        <v>0.358085056892758</v>
      </c>
      <c r="AF22" s="16" t="n">
        <f aca="true">RAND()</f>
        <v>0.851184938738364</v>
      </c>
      <c r="AG22" s="16" t="n">
        <f aca="true">RAND()</f>
        <v>0.328998061141856</v>
      </c>
      <c r="AH22" s="16" t="n">
        <f aca="true">RAND()</f>
        <v>0.326507499399793</v>
      </c>
      <c r="AI22" s="16" t="n">
        <f aca="true">RAND()</f>
        <v>0.918387807202791</v>
      </c>
      <c r="AJ22" s="16" t="n">
        <f aca="true">RAND()</f>
        <v>0.780563179002889</v>
      </c>
      <c r="AK22" s="16" t="n">
        <f aca="true">RAND()</f>
        <v>0.629626372700573</v>
      </c>
      <c r="AL22" s="16" t="n">
        <f aca="true">RAND()</f>
        <v>0.945083818882119</v>
      </c>
      <c r="AM22" s="16" t="n">
        <f aca="true">RAND()</f>
        <v>0.455498043430441</v>
      </c>
      <c r="AN22" s="16" t="n">
        <f aca="true">RAND()</f>
        <v>0.594648719864988</v>
      </c>
    </row>
    <row r="23" customFormat="false" ht="11.25" hidden="false" customHeight="false" outlineLevel="0" collapsed="false">
      <c r="E23" s="12" t="n">
        <v>37053</v>
      </c>
      <c r="F23" s="13" t="n">
        <f aca="false">(E23-$D$4)/365.25</f>
        <v>-24.2929500342231</v>
      </c>
      <c r="H23" s="14" t="e">
        <f aca="false">H22*EXP(-0.5*$E$7^2*(F23-F22)+$E$7*AB23*SQRT(F23-F22))</f>
        <v>#VALUE!</v>
      </c>
      <c r="I23" s="14" t="e">
        <f aca="false">LN(H23/H22)</f>
        <v>#VALUE!</v>
      </c>
      <c r="J23" s="5" t="n">
        <f aca="false">$H$6</f>
        <v>38</v>
      </c>
      <c r="K23" s="5" t="n">
        <f aca="false">J23-J22</f>
        <v>0</v>
      </c>
      <c r="L23" s="5"/>
      <c r="M23" s="14"/>
      <c r="N23" s="15" t="n">
        <f aca="false">MIN(SQRT(($E$7^2*($F$43-F23)+$E$8^2*($F$73-$F$43))/($F$73-F23)),$E$8)</f>
        <v>0.695701085237045</v>
      </c>
      <c r="O23" s="5" t="n">
        <f aca="false">$H$7</f>
        <v>12</v>
      </c>
      <c r="P23" s="14" t="n">
        <f aca="false">MIN($K$8*$E$8*SQRT($F$73-$F$57)/(N23*SQRT($F$73-F23)),$K$8)</f>
        <v>0.487869376909041</v>
      </c>
      <c r="R23" s="5" t="e">
        <f aca="false">$H$9*(H23*(J23-$H$6)+H23*N23*O23*P23*SQRT($F$73-F23))</f>
        <v>#VALUE!</v>
      </c>
      <c r="S23" s="14" t="e">
        <f aca="false">R23-R22</f>
        <v>#VALUE!</v>
      </c>
      <c r="T23" s="14"/>
      <c r="U23" s="14" t="n">
        <f aca="false">$H$9*((J23-$H$6)+N23*O23*P23*SQRT($F$73-F23))</f>
        <v>1.50694490837549</v>
      </c>
      <c r="V23" s="14" t="e">
        <f aca="false">$H$9*H23</f>
        <v>#VALUE!</v>
      </c>
      <c r="W23" s="14" t="e">
        <f aca="false">U22*(H23-H22)+V22*(J23-J22)</f>
        <v>#VALUE!</v>
      </c>
      <c r="X23" s="14" t="e">
        <f aca="false">$H$9*(H23-H22)*(J23-J22)</f>
        <v>#VALUE!</v>
      </c>
      <c r="Y23" s="14"/>
      <c r="Z23" s="14" t="e">
        <f aca="false">S23-W23</f>
        <v>#VALUE!</v>
      </c>
      <c r="AB23" s="16" t="n">
        <f aca="false">SUM(AC23:AN23)-6</f>
        <v>0.142417204151257</v>
      </c>
      <c r="AC23" s="16" t="n">
        <f aca="true">RAND()</f>
        <v>0.740096607509592</v>
      </c>
      <c r="AD23" s="16" t="n">
        <f aca="true">RAND()</f>
        <v>0.993160454232985</v>
      </c>
      <c r="AE23" s="16" t="n">
        <f aca="true">RAND()</f>
        <v>0.130048138636238</v>
      </c>
      <c r="AF23" s="16" t="n">
        <f aca="true">RAND()</f>
        <v>0.202958923895141</v>
      </c>
      <c r="AG23" s="16" t="n">
        <f aca="true">RAND()</f>
        <v>0.381435588998608</v>
      </c>
      <c r="AH23" s="16" t="n">
        <f aca="true">RAND()</f>
        <v>0.560094045432807</v>
      </c>
      <c r="AI23" s="16" t="n">
        <f aca="true">RAND()</f>
        <v>0.701960150948957</v>
      </c>
      <c r="AJ23" s="16" t="n">
        <f aca="true">RAND()</f>
        <v>0.851462949036924</v>
      </c>
      <c r="AK23" s="16" t="n">
        <f aca="true">RAND()</f>
        <v>0.00183821001282861</v>
      </c>
      <c r="AL23" s="16" t="n">
        <f aca="true">RAND()</f>
        <v>0.0422507994318776</v>
      </c>
      <c r="AM23" s="16" t="n">
        <f aca="true">RAND()</f>
        <v>0.726345330351912</v>
      </c>
      <c r="AN23" s="16" t="n">
        <f aca="true">RAND()</f>
        <v>0.810766005663387</v>
      </c>
    </row>
    <row r="24" customFormat="false" ht="11.25" hidden="false" customHeight="false" outlineLevel="0" collapsed="false">
      <c r="E24" s="12" t="n">
        <v>37054</v>
      </c>
      <c r="F24" s="13" t="n">
        <f aca="false">(E24-$D$4)/365.25</f>
        <v>-24.290212183436</v>
      </c>
      <c r="H24" s="14" t="e">
        <f aca="false">H23*EXP(-0.5*$E$7^2*(F24-F23)+$E$7*AB24*SQRT(F24-F23))</f>
        <v>#VALUE!</v>
      </c>
      <c r="I24" s="14" t="e">
        <f aca="false">LN(H24/H23)</f>
        <v>#VALUE!</v>
      </c>
      <c r="J24" s="5" t="n">
        <f aca="false">$H$6</f>
        <v>38</v>
      </c>
      <c r="K24" s="5" t="n">
        <f aca="false">J24-J23</f>
        <v>0</v>
      </c>
      <c r="L24" s="5"/>
      <c r="M24" s="14"/>
      <c r="N24" s="15" t="n">
        <f aca="false">MIN(SQRT(($E$7^2*($F$43-F24)+$E$8^2*($F$73-$F$43))/($F$73-F24)),$E$8)</f>
        <v>0.699124817328128</v>
      </c>
      <c r="O24" s="5" t="n">
        <f aca="false">$H$7</f>
        <v>12</v>
      </c>
      <c r="P24" s="14" t="n">
        <f aca="false">MIN($K$8*$E$8*SQRT($F$73-$F$57)/(N24*SQRT($F$73-F24)),$K$8)</f>
        <v>0.49040905766649</v>
      </c>
      <c r="R24" s="5" t="e">
        <f aca="false">$H$9*(H24*(J24-$H$6)+H24*N24*O24*P24*SQRT($F$73-F24))</f>
        <v>#VALUE!</v>
      </c>
      <c r="S24" s="14" t="e">
        <f aca="false">R24-R23</f>
        <v>#VALUE!</v>
      </c>
      <c r="T24" s="14"/>
      <c r="U24" s="14" t="n">
        <f aca="false">$H$9*((J24-$H$6)+N24*O24*P24*SQRT($F$73-F24))</f>
        <v>1.50694490837549</v>
      </c>
      <c r="V24" s="14" t="e">
        <f aca="false">$H$9*H24</f>
        <v>#VALUE!</v>
      </c>
      <c r="W24" s="14" t="e">
        <f aca="false">U23*(H24-H23)+V23*(J24-J23)</f>
        <v>#VALUE!</v>
      </c>
      <c r="X24" s="14" t="e">
        <f aca="false">$H$9*(H24-H23)*(J24-J23)</f>
        <v>#VALUE!</v>
      </c>
      <c r="Y24" s="14"/>
      <c r="Z24" s="14" t="e">
        <f aca="false">S24-W24</f>
        <v>#VALUE!</v>
      </c>
      <c r="AB24" s="16" t="n">
        <f aca="false">SUM(AC24:AN24)-6</f>
        <v>0.120331545532276</v>
      </c>
      <c r="AC24" s="16" t="n">
        <f aca="true">RAND()</f>
        <v>0.668698322384282</v>
      </c>
      <c r="AD24" s="16" t="n">
        <f aca="true">RAND()</f>
        <v>0.680667372673695</v>
      </c>
      <c r="AE24" s="16" t="n">
        <f aca="true">RAND()</f>
        <v>0.832235960008248</v>
      </c>
      <c r="AF24" s="16" t="n">
        <f aca="true">RAND()</f>
        <v>0.781874954606153</v>
      </c>
      <c r="AG24" s="16" t="n">
        <f aca="true">RAND()</f>
        <v>0.60028809327003</v>
      </c>
      <c r="AH24" s="16" t="n">
        <f aca="true">RAND()</f>
        <v>0.386623338654703</v>
      </c>
      <c r="AI24" s="16" t="n">
        <f aca="true">RAND()</f>
        <v>0.716798009518994</v>
      </c>
      <c r="AJ24" s="16" t="n">
        <f aca="true">RAND()</f>
        <v>0.449211352646204</v>
      </c>
      <c r="AK24" s="16" t="n">
        <f aca="true">RAND()</f>
        <v>0.356596550810986</v>
      </c>
      <c r="AL24" s="16" t="n">
        <f aca="true">RAND()</f>
        <v>0.21834963426593</v>
      </c>
      <c r="AM24" s="16" t="n">
        <f aca="true">RAND()</f>
        <v>0.158878402297407</v>
      </c>
      <c r="AN24" s="16" t="n">
        <f aca="true">RAND()</f>
        <v>0.270109554395645</v>
      </c>
    </row>
    <row r="25" customFormat="false" ht="11.25" hidden="false" customHeight="false" outlineLevel="0" collapsed="false">
      <c r="E25" s="12" t="n">
        <v>37055</v>
      </c>
      <c r="F25" s="13" t="n">
        <f aca="false">(E25-$D$4)/365.25</f>
        <v>-24.2874743326489</v>
      </c>
      <c r="H25" s="14" t="e">
        <f aca="false">H24*EXP(-0.5*$E$7^2*(F25-F24)+$E$7*AB25*SQRT(F25-F24))</f>
        <v>#VALUE!</v>
      </c>
      <c r="I25" s="14" t="e">
        <f aca="false">LN(H25/H24)</f>
        <v>#VALUE!</v>
      </c>
      <c r="J25" s="5" t="n">
        <f aca="false">$H$6</f>
        <v>38</v>
      </c>
      <c r="K25" s="5" t="n">
        <f aca="false">J25-J24</f>
        <v>0</v>
      </c>
      <c r="L25" s="5"/>
      <c r="M25" s="14"/>
      <c r="N25" s="15" t="n">
        <f aca="false">MIN(SQRT(($E$7^2*($F$43-F25)+$E$8^2*($F$73-$F$43))/($F$73-F25)),$E$8)</f>
        <v>0.702673466127764</v>
      </c>
      <c r="O25" s="5" t="n">
        <f aca="false">$H$7</f>
        <v>12</v>
      </c>
      <c r="P25" s="14" t="n">
        <f aca="false">MIN($K$8*$E$8*SQRT($F$73-$F$57)/(N25*SQRT($F$73-F25)),$K$8)</f>
        <v>0.492988818010654</v>
      </c>
      <c r="R25" s="5" t="e">
        <f aca="false">$H$9*(H25*(J25-$H$6)+H25*N25*O25*P25*SQRT($F$73-F25))</f>
        <v>#VALUE!</v>
      </c>
      <c r="S25" s="14" t="e">
        <f aca="false">R25-R24</f>
        <v>#VALUE!</v>
      </c>
      <c r="T25" s="14"/>
      <c r="U25" s="14" t="n">
        <f aca="false">$H$9*((J25-$H$6)+N25*O25*P25*SQRT($F$73-F25))</f>
        <v>1.50694490837549</v>
      </c>
      <c r="V25" s="14" t="e">
        <f aca="false">$H$9*H25</f>
        <v>#VALUE!</v>
      </c>
      <c r="W25" s="14" t="e">
        <f aca="false">U24*(H25-H24)+V24*(J25-J24)</f>
        <v>#VALUE!</v>
      </c>
      <c r="X25" s="14" t="e">
        <f aca="false">$H$9*(H25-H24)*(J25-J24)</f>
        <v>#VALUE!</v>
      </c>
      <c r="Y25" s="14"/>
      <c r="Z25" s="14" t="e">
        <f aca="false">S25-W25</f>
        <v>#VALUE!</v>
      </c>
      <c r="AB25" s="16" t="n">
        <f aca="false">SUM(AC25:AN25)-6</f>
        <v>1.76428659501619</v>
      </c>
      <c r="AC25" s="16" t="n">
        <f aca="true">RAND()</f>
        <v>0.538536024041925</v>
      </c>
      <c r="AD25" s="16" t="n">
        <f aca="true">RAND()</f>
        <v>0.68766366601061</v>
      </c>
      <c r="AE25" s="16" t="n">
        <f aca="true">RAND()</f>
        <v>0.486064356378426</v>
      </c>
      <c r="AF25" s="16" t="n">
        <f aca="true">RAND()</f>
        <v>0.659041143404201</v>
      </c>
      <c r="AG25" s="16" t="n">
        <f aca="true">RAND()</f>
        <v>0.957648061706276</v>
      </c>
      <c r="AH25" s="16" t="n">
        <f aca="true">RAND()</f>
        <v>0.402379801116206</v>
      </c>
      <c r="AI25" s="16" t="n">
        <f aca="true">RAND()</f>
        <v>0.789143025299361</v>
      </c>
      <c r="AJ25" s="16" t="n">
        <f aca="true">RAND()</f>
        <v>0.446503427864071</v>
      </c>
      <c r="AK25" s="16" t="n">
        <f aca="true">RAND()</f>
        <v>0.65445290919885</v>
      </c>
      <c r="AL25" s="16" t="n">
        <f aca="true">RAND()</f>
        <v>0.343940862131202</v>
      </c>
      <c r="AM25" s="16" t="n">
        <f aca="true">RAND()</f>
        <v>0.824034495214342</v>
      </c>
      <c r="AN25" s="16" t="n">
        <f aca="true">RAND()</f>
        <v>0.974878822650719</v>
      </c>
    </row>
    <row r="26" customFormat="false" ht="11.25" hidden="false" customHeight="false" outlineLevel="0" collapsed="false">
      <c r="E26" s="12" t="n">
        <v>37056</v>
      </c>
      <c r="F26" s="13" t="n">
        <f aca="false">(E26-$D$4)/365.25</f>
        <v>-24.2847364818617</v>
      </c>
      <c r="H26" s="14" t="e">
        <f aca="false">H25*EXP(-0.5*$E$7^2*(F26-F25)+$E$7*AB26*SQRT(F26-F25))</f>
        <v>#VALUE!</v>
      </c>
      <c r="I26" s="14" t="e">
        <f aca="false">LN(H26/H25)</f>
        <v>#VALUE!</v>
      </c>
      <c r="J26" s="5" t="n">
        <f aca="false">$H$6</f>
        <v>38</v>
      </c>
      <c r="K26" s="5" t="n">
        <f aca="false">J26-J25</f>
        <v>0</v>
      </c>
      <c r="L26" s="5"/>
      <c r="M26" s="14"/>
      <c r="N26" s="15" t="n">
        <f aca="false">MIN(SQRT(($E$7^2*($F$43-F26)+$E$8^2*($F$73-$F$43))/($F$73-F26)),$E$8)</f>
        <v>0.706354139375406</v>
      </c>
      <c r="O26" s="5" t="n">
        <f aca="false">$H$7</f>
        <v>12</v>
      </c>
      <c r="P26" s="14" t="n">
        <f aca="false">MIN($K$8*$E$8*SQRT($F$73-$F$57)/(N26*SQRT($F$73-F26)),$K$8)</f>
        <v>0.495609723338637</v>
      </c>
      <c r="R26" s="5" t="e">
        <f aca="false">$H$9*(H26*(J26-$H$6)+H26*N26*O26*P26*SQRT($F$73-F26))</f>
        <v>#VALUE!</v>
      </c>
      <c r="S26" s="14" t="e">
        <f aca="false">R26-R25</f>
        <v>#VALUE!</v>
      </c>
      <c r="T26" s="14"/>
      <c r="U26" s="14" t="n">
        <f aca="false">$H$9*((J26-$H$6)+N26*O26*P26*SQRT($F$73-F26))</f>
        <v>1.50694490837549</v>
      </c>
      <c r="V26" s="14" t="e">
        <f aca="false">$H$9*H26</f>
        <v>#VALUE!</v>
      </c>
      <c r="W26" s="14" t="e">
        <f aca="false">U25*(H26-H25)+V25*(J26-J25)</f>
        <v>#VALUE!</v>
      </c>
      <c r="X26" s="14" t="e">
        <f aca="false">$H$9*(H26-H25)*(J26-J25)</f>
        <v>#VALUE!</v>
      </c>
      <c r="Y26" s="14"/>
      <c r="Z26" s="14" t="e">
        <f aca="false">S26-W26</f>
        <v>#VALUE!</v>
      </c>
      <c r="AB26" s="16" t="n">
        <f aca="false">SUM(AC26:AN26)-6</f>
        <v>1.070061407386</v>
      </c>
      <c r="AC26" s="16" t="n">
        <f aca="true">RAND()</f>
        <v>0.483135851715138</v>
      </c>
      <c r="AD26" s="16" t="n">
        <f aca="true">RAND()</f>
        <v>0.386709847372128</v>
      </c>
      <c r="AE26" s="16" t="n">
        <f aca="true">RAND()</f>
        <v>0.236195934921537</v>
      </c>
      <c r="AF26" s="16" t="n">
        <f aca="true">RAND()</f>
        <v>0.703231589233018</v>
      </c>
      <c r="AG26" s="16" t="n">
        <f aca="true">RAND()</f>
        <v>0.688192229313877</v>
      </c>
      <c r="AH26" s="16" t="n">
        <f aca="true">RAND()</f>
        <v>0.571157144885738</v>
      </c>
      <c r="AI26" s="16" t="n">
        <f aca="true">RAND()</f>
        <v>0.727087223370384</v>
      </c>
      <c r="AJ26" s="16" t="n">
        <f aca="true">RAND()</f>
        <v>0.268233796283209</v>
      </c>
      <c r="AK26" s="16" t="n">
        <f aca="true">RAND()</f>
        <v>0.18531914397407</v>
      </c>
      <c r="AL26" s="16" t="n">
        <f aca="true">RAND()</f>
        <v>0.964068131423497</v>
      </c>
      <c r="AM26" s="16" t="n">
        <f aca="true">RAND()</f>
        <v>0.923113661026498</v>
      </c>
      <c r="AN26" s="16" t="n">
        <f aca="true">RAND()</f>
        <v>0.93361685386691</v>
      </c>
    </row>
    <row r="27" customFormat="false" ht="11.25" hidden="false" customHeight="false" outlineLevel="0" collapsed="false">
      <c r="E27" s="12" t="n">
        <v>37057</v>
      </c>
      <c r="F27" s="13" t="n">
        <f aca="false">(E27-$D$4)/365.25</f>
        <v>-24.2819986310746</v>
      </c>
      <c r="H27" s="14" t="e">
        <f aca="false">H26*EXP(-0.5*$E$7^2*(F27-F26)+$E$7*AB27*SQRT(F27-F26))</f>
        <v>#VALUE!</v>
      </c>
      <c r="I27" s="14" t="e">
        <f aca="false">LN(H27/H26)</f>
        <v>#VALUE!</v>
      </c>
      <c r="J27" s="5" t="n">
        <f aca="false">$H$6</f>
        <v>38</v>
      </c>
      <c r="K27" s="5" t="n">
        <f aca="false">J27-J26</f>
        <v>0</v>
      </c>
      <c r="L27" s="5"/>
      <c r="M27" s="14"/>
      <c r="N27" s="15" t="n">
        <f aca="false">MIN(SQRT(($E$7^2*($F$43-F27)+$E$8^2*($F$73-$F$43))/($F$73-F27)),$E$8)</f>
        <v>0.710174503968538</v>
      </c>
      <c r="O27" s="5" t="n">
        <f aca="false">$H$7</f>
        <v>12</v>
      </c>
      <c r="P27" s="14" t="n">
        <f aca="false">MIN($K$8*$E$8*SQRT($F$73-$F$57)/(N27*SQRT($F$73-F27)),$K$8)</f>
        <v>0.498272879122435</v>
      </c>
      <c r="R27" s="5" t="e">
        <f aca="false">$H$9*(H27*(J27-$H$6)+H27*N27*O27*P27*SQRT($F$73-F27))</f>
        <v>#VALUE!</v>
      </c>
      <c r="S27" s="14" t="e">
        <f aca="false">R27-R26</f>
        <v>#VALUE!</v>
      </c>
      <c r="T27" s="14"/>
      <c r="U27" s="14" t="n">
        <f aca="false">$H$9*((J27-$H$6)+N27*O27*P27*SQRT($F$73-F27))</f>
        <v>1.50694490837549</v>
      </c>
      <c r="V27" s="14" t="e">
        <f aca="false">$H$9*H27</f>
        <v>#VALUE!</v>
      </c>
      <c r="W27" s="14" t="e">
        <f aca="false">U26*(H27-H26)+V26*(J27-J26)</f>
        <v>#VALUE!</v>
      </c>
      <c r="X27" s="14" t="e">
        <f aca="false">$H$9*(H27-H26)*(J27-J26)</f>
        <v>#VALUE!</v>
      </c>
      <c r="Y27" s="14"/>
      <c r="Z27" s="14" t="e">
        <f aca="false">S27-W27</f>
        <v>#VALUE!</v>
      </c>
      <c r="AB27" s="16" t="n">
        <f aca="false">SUM(AC27:AN27)-6</f>
        <v>-0.554562676451755</v>
      </c>
      <c r="AC27" s="16" t="n">
        <f aca="true">RAND()</f>
        <v>0.214903288801873</v>
      </c>
      <c r="AD27" s="16" t="n">
        <f aca="true">RAND()</f>
        <v>0.14133100028854</v>
      </c>
      <c r="AE27" s="16" t="n">
        <f aca="true">RAND()</f>
        <v>0.987996849536233</v>
      </c>
      <c r="AF27" s="16" t="n">
        <f aca="true">RAND()</f>
        <v>0.282771963230078</v>
      </c>
      <c r="AG27" s="16" t="n">
        <f aca="true">RAND()</f>
        <v>0.404954526443671</v>
      </c>
      <c r="AH27" s="16" t="n">
        <f aca="true">RAND()</f>
        <v>0.726824879534826</v>
      </c>
      <c r="AI27" s="16" t="n">
        <f aca="true">RAND()</f>
        <v>0.389975720801397</v>
      </c>
      <c r="AJ27" s="16" t="n">
        <f aca="true">RAND()</f>
        <v>0.559896401621174</v>
      </c>
      <c r="AK27" s="16" t="n">
        <f aca="true">RAND()</f>
        <v>0.260548932483085</v>
      </c>
      <c r="AL27" s="16" t="n">
        <f aca="true">RAND()</f>
        <v>0.206079628905795</v>
      </c>
      <c r="AM27" s="16" t="n">
        <f aca="true">RAND()</f>
        <v>0.527917664996429</v>
      </c>
      <c r="AN27" s="16" t="n">
        <f aca="true">RAND()</f>
        <v>0.742236466905143</v>
      </c>
    </row>
    <row r="28" customFormat="false" ht="11.25" hidden="false" customHeight="false" outlineLevel="0" collapsed="false">
      <c r="E28" s="12" t="n">
        <v>37058</v>
      </c>
      <c r="F28" s="13" t="n">
        <f aca="false">(E28-$D$4)/365.25</f>
        <v>-24.2792607802875</v>
      </c>
      <c r="H28" s="14" t="e">
        <f aca="false">H27*EXP(-0.5*$E$7^2*(F28-F27)+$E$7*AB28*SQRT(F28-F27))</f>
        <v>#VALUE!</v>
      </c>
      <c r="I28" s="14" t="e">
        <f aca="false">LN(H28/H27)</f>
        <v>#VALUE!</v>
      </c>
      <c r="J28" s="5" t="n">
        <f aca="false">$H$6</f>
        <v>38</v>
      </c>
      <c r="K28" s="5" t="n">
        <f aca="false">J28-J27</f>
        <v>0</v>
      </c>
      <c r="L28" s="5"/>
      <c r="M28" s="14"/>
      <c r="N28" s="15" t="n">
        <f aca="false">MIN(SQRT(($E$7^2*($F$43-F28)+$E$8^2*($F$73-$F$43))/($F$73-F28)),$E$8)</f>
        <v>0.71414284285429</v>
      </c>
      <c r="O28" s="5" t="n">
        <f aca="false">$H$7</f>
        <v>12</v>
      </c>
      <c r="P28" s="14" t="n">
        <f aca="false">MIN($K$8*$E$8*SQRT($F$73-$F$57)/(N28*SQRT($F$73-F28)),$K$8)</f>
        <v>0.500979432868118</v>
      </c>
      <c r="R28" s="5" t="e">
        <f aca="false">$H$9*(H28*(J28-$H$6)+H28*N28*O28*P28*SQRT($F$73-F28))</f>
        <v>#VALUE!</v>
      </c>
      <c r="S28" s="14" t="e">
        <f aca="false">R28-R27</f>
        <v>#VALUE!</v>
      </c>
      <c r="T28" s="14"/>
      <c r="U28" s="14" t="n">
        <f aca="false">$H$9*((J28-$H$6)+N28*O28*P28*SQRT($F$73-F28))</f>
        <v>1.50694490837549</v>
      </c>
      <c r="V28" s="14" t="e">
        <f aca="false">$H$9*H28</f>
        <v>#VALUE!</v>
      </c>
      <c r="W28" s="14" t="e">
        <f aca="false">U27*(H28-H27)+V27*(J28-J27)</f>
        <v>#VALUE!</v>
      </c>
      <c r="X28" s="14" t="e">
        <f aca="false">$H$9*(H28-H27)*(J28-J27)</f>
        <v>#VALUE!</v>
      </c>
      <c r="Y28" s="14"/>
      <c r="Z28" s="14" t="e">
        <f aca="false">S28-W28</f>
        <v>#VALUE!</v>
      </c>
      <c r="AB28" s="16" t="n">
        <f aca="false">SUM(AC28:AN28)-6</f>
        <v>0.59494418211939</v>
      </c>
      <c r="AC28" s="16" t="n">
        <f aca="true">RAND()</f>
        <v>0.0510547212722072</v>
      </c>
      <c r="AD28" s="16" t="n">
        <f aca="true">RAND()</f>
        <v>0.297747668633597</v>
      </c>
      <c r="AE28" s="16" t="n">
        <f aca="true">RAND()</f>
        <v>0.770347319251321</v>
      </c>
      <c r="AF28" s="16" t="n">
        <f aca="true">RAND()</f>
        <v>0.945223641007049</v>
      </c>
      <c r="AG28" s="16" t="n">
        <f aca="true">RAND()</f>
        <v>0.0548039741958125</v>
      </c>
      <c r="AH28" s="16" t="n">
        <f aca="true">RAND()</f>
        <v>0.441045678790488</v>
      </c>
      <c r="AI28" s="16" t="n">
        <f aca="true">RAND()</f>
        <v>0.746085743289018</v>
      </c>
      <c r="AJ28" s="16" t="n">
        <f aca="true">RAND()</f>
        <v>0.358836600580775</v>
      </c>
      <c r="AK28" s="16" t="n">
        <f aca="true">RAND()</f>
        <v>0.777479608302333</v>
      </c>
      <c r="AL28" s="16" t="n">
        <f aca="true">RAND()</f>
        <v>0.666234172731368</v>
      </c>
      <c r="AM28" s="16" t="n">
        <f aca="true">RAND()</f>
        <v>0.60287359495127</v>
      </c>
      <c r="AN28" s="16" t="n">
        <f aca="true">RAND()</f>
        <v>0.883211459114151</v>
      </c>
    </row>
    <row r="29" customFormat="false" ht="11.25" hidden="false" customHeight="false" outlineLevel="0" collapsed="false">
      <c r="E29" s="12" t="n">
        <v>37059</v>
      </c>
      <c r="F29" s="13" t="n">
        <f aca="false">(E29-$D$4)/365.25</f>
        <v>-24.2765229295003</v>
      </c>
      <c r="H29" s="14" t="e">
        <f aca="false">H28*EXP(-0.5*$E$7^2*(F29-F28)+$E$7*AB29*SQRT(F29-F28))</f>
        <v>#VALUE!</v>
      </c>
      <c r="I29" s="14" t="e">
        <f aca="false">LN(H29/H28)</f>
        <v>#VALUE!</v>
      </c>
      <c r="J29" s="5" t="n">
        <f aca="false">$H$6</f>
        <v>38</v>
      </c>
      <c r="K29" s="5" t="n">
        <f aca="false">J29-J28</f>
        <v>0</v>
      </c>
      <c r="L29" s="5"/>
      <c r="M29" s="14"/>
      <c r="N29" s="15" t="n">
        <f aca="false">MIN(SQRT(($E$7^2*($F$43-F29)+$E$8^2*($F$73-$F$43))/($F$73-F29)),$E$8)</f>
        <v>0.718268119095576</v>
      </c>
      <c r="O29" s="5" t="n">
        <f aca="false">$H$7</f>
        <v>12</v>
      </c>
      <c r="P29" s="14" t="n">
        <f aca="false">MIN($K$8*$E$8*SQRT($F$73-$F$57)/(N29*SQRT($F$73-F29)),$K$8)</f>
        <v>0.503730576193333</v>
      </c>
      <c r="R29" s="5" t="e">
        <f aca="false">$H$9*(H29*(J29-$H$6)+H29*N29*O29*P29*SQRT($F$73-F29))</f>
        <v>#VALUE!</v>
      </c>
      <c r="S29" s="14" t="e">
        <f aca="false">R29-R28</f>
        <v>#VALUE!</v>
      </c>
      <c r="T29" s="14"/>
      <c r="U29" s="14" t="n">
        <f aca="false">$H$9*((J29-$H$6)+N29*O29*P29*SQRT($F$73-F29))</f>
        <v>1.50694490837549</v>
      </c>
      <c r="V29" s="14" t="e">
        <f aca="false">$H$9*H29</f>
        <v>#VALUE!</v>
      </c>
      <c r="W29" s="14" t="e">
        <f aca="false">U28*(H29-H28)+V28*(J29-J28)</f>
        <v>#VALUE!</v>
      </c>
      <c r="X29" s="14" t="e">
        <f aca="false">$H$9*(H29-H28)*(J29-J28)</f>
        <v>#VALUE!</v>
      </c>
      <c r="Y29" s="14"/>
      <c r="Z29" s="14" t="e">
        <f aca="false">S29-W29</f>
        <v>#VALUE!</v>
      </c>
      <c r="AB29" s="16" t="n">
        <f aca="false">SUM(AC29:AN29)-6</f>
        <v>0.400469403027032</v>
      </c>
      <c r="AC29" s="16" t="n">
        <f aca="true">RAND()</f>
        <v>0.847991868529015</v>
      </c>
      <c r="AD29" s="16" t="n">
        <f aca="true">RAND()</f>
        <v>0.616962519545861</v>
      </c>
      <c r="AE29" s="16" t="n">
        <f aca="true">RAND()</f>
        <v>0.352379337512377</v>
      </c>
      <c r="AF29" s="16" t="n">
        <f aca="true">RAND()</f>
        <v>0.386352854326403</v>
      </c>
      <c r="AG29" s="16" t="n">
        <f aca="true">RAND()</f>
        <v>0.926992683483413</v>
      </c>
      <c r="AH29" s="16" t="n">
        <f aca="true">RAND()</f>
        <v>0.320033711484291</v>
      </c>
      <c r="AI29" s="16" t="n">
        <f aca="true">RAND()</f>
        <v>0.53662271683427</v>
      </c>
      <c r="AJ29" s="16" t="n">
        <f aca="true">RAND()</f>
        <v>0.496105250757353</v>
      </c>
      <c r="AK29" s="16" t="n">
        <f aca="true">RAND()</f>
        <v>0.220218814490804</v>
      </c>
      <c r="AL29" s="16" t="n">
        <f aca="true">RAND()</f>
        <v>0.37164251694424</v>
      </c>
      <c r="AM29" s="16" t="n">
        <f aca="true">RAND()</f>
        <v>0.755030059769893</v>
      </c>
      <c r="AN29" s="16" t="n">
        <f aca="true">RAND()</f>
        <v>0.57013706934911</v>
      </c>
    </row>
    <row r="30" customFormat="false" ht="11.25" hidden="false" customHeight="false" outlineLevel="0" collapsed="false">
      <c r="E30" s="12" t="n">
        <v>37060</v>
      </c>
      <c r="F30" s="13" t="n">
        <f aca="false">(E30-$D$4)/365.25</f>
        <v>-24.2737850787132</v>
      </c>
      <c r="H30" s="14" t="e">
        <f aca="false">H29*EXP(-0.5*$E$7^2*(F30-F29)+$E$7*AB30*SQRT(F30-F29))</f>
        <v>#VALUE!</v>
      </c>
      <c r="I30" s="14" t="e">
        <f aca="false">LN(H30/H29)</f>
        <v>#VALUE!</v>
      </c>
      <c r="J30" s="5" t="n">
        <f aca="false">$H$6</f>
        <v>38</v>
      </c>
      <c r="K30" s="5" t="n">
        <f aca="false">J30-J29</f>
        <v>0</v>
      </c>
      <c r="L30" s="5"/>
      <c r="M30" s="14"/>
      <c r="N30" s="15" t="n">
        <f aca="false">MIN(SQRT(($E$7^2*($F$43-F30)+$E$8^2*($F$73-$F$43))/($F$73-F30)),$E$8)</f>
        <v>0.722560048200714</v>
      </c>
      <c r="O30" s="5" t="n">
        <f aca="false">$H$7</f>
        <v>12</v>
      </c>
      <c r="P30" s="14" t="n">
        <f aca="false">MIN($K$8*$E$8*SQRT($F$73-$F$57)/(N30*SQRT($F$73-F30)),$K$8)</f>
        <v>0.506527547031749</v>
      </c>
      <c r="R30" s="5" t="e">
        <f aca="false">$H$9*(H30*(J30-$H$6)+H30*N30*O30*P30*SQRT($F$73-F30))</f>
        <v>#VALUE!</v>
      </c>
      <c r="S30" s="14" t="e">
        <f aca="false">R30-R29</f>
        <v>#VALUE!</v>
      </c>
      <c r="T30" s="14"/>
      <c r="U30" s="14" t="n">
        <f aca="false">$H$9*((J30-$H$6)+N30*O30*P30*SQRT($F$73-F30))</f>
        <v>1.50694490837549</v>
      </c>
      <c r="V30" s="14" t="e">
        <f aca="false">$H$9*H30</f>
        <v>#VALUE!</v>
      </c>
      <c r="W30" s="14" t="e">
        <f aca="false">U29*(H30-H29)+V29*(J30-J29)</f>
        <v>#VALUE!</v>
      </c>
      <c r="X30" s="14" t="e">
        <f aca="false">$H$9*(H30-H29)*(J30-J29)</f>
        <v>#VALUE!</v>
      </c>
      <c r="Y30" s="14"/>
      <c r="Z30" s="14" t="e">
        <f aca="false">S30-W30</f>
        <v>#VALUE!</v>
      </c>
      <c r="AB30" s="16" t="n">
        <f aca="false">SUM(AC30:AN30)-6</f>
        <v>-0.137804607111423</v>
      </c>
      <c r="AC30" s="16" t="n">
        <f aca="true">RAND()</f>
        <v>0.0220947095657801</v>
      </c>
      <c r="AD30" s="16" t="n">
        <f aca="true">RAND()</f>
        <v>0.808150165826708</v>
      </c>
      <c r="AE30" s="16" t="n">
        <f aca="true">RAND()</f>
        <v>0.730712630998493</v>
      </c>
      <c r="AF30" s="16" t="n">
        <f aca="true">RAND()</f>
        <v>0.378391222599907</v>
      </c>
      <c r="AG30" s="16" t="n">
        <f aca="true">RAND()</f>
        <v>0.966998121445469</v>
      </c>
      <c r="AH30" s="16" t="n">
        <f aca="true">RAND()</f>
        <v>0.448097825576877</v>
      </c>
      <c r="AI30" s="16" t="n">
        <f aca="true">RAND()</f>
        <v>0.160196845761228</v>
      </c>
      <c r="AJ30" s="16" t="n">
        <f aca="true">RAND()</f>
        <v>0.104159510739273</v>
      </c>
      <c r="AK30" s="16" t="n">
        <f aca="true">RAND()</f>
        <v>0.837484950094867</v>
      </c>
      <c r="AL30" s="16" t="n">
        <f aca="true">RAND()</f>
        <v>0.744135765692387</v>
      </c>
      <c r="AM30" s="16" t="n">
        <f aca="true">RAND()</f>
        <v>0.259903419767221</v>
      </c>
      <c r="AN30" s="16" t="n">
        <f aca="true">RAND()</f>
        <v>0.401870224820368</v>
      </c>
    </row>
    <row r="31" customFormat="false" ht="11.25" hidden="false" customHeight="false" outlineLevel="0" collapsed="false">
      <c r="E31" s="12" t="n">
        <v>37061</v>
      </c>
      <c r="F31" s="13" t="n">
        <f aca="false">(E31-$D$4)/365.25</f>
        <v>-24.2710472279261</v>
      </c>
      <c r="H31" s="14" t="e">
        <f aca="false">H30*EXP(-0.5*$E$7^2*(F31-F30)+$E$7*AB31*SQRT(F31-F30))</f>
        <v>#VALUE!</v>
      </c>
      <c r="I31" s="14" t="e">
        <f aca="false">LN(H31/H30)</f>
        <v>#VALUE!</v>
      </c>
      <c r="J31" s="5" t="n">
        <f aca="false">$H$6</f>
        <v>38</v>
      </c>
      <c r="K31" s="5" t="n">
        <f aca="false">J31-J30</f>
        <v>0</v>
      </c>
      <c r="L31" s="5"/>
      <c r="M31" s="14"/>
      <c r="N31" s="15" t="n">
        <f aca="false">MIN(SQRT(($E$7^2*($F$43-F31)+$E$8^2*($F$73-$F$43))/($F$73-F31)),$E$8)</f>
        <v>0.727029179999971</v>
      </c>
      <c r="O31" s="5" t="n">
        <f aca="false">$H$7</f>
        <v>12</v>
      </c>
      <c r="P31" s="14" t="n">
        <f aca="false">MIN($K$8*$E$8*SQRT($F$73-$F$57)/(N31*SQRT($F$73-F31)),$K$8)</f>
        <v>0.509371631973606</v>
      </c>
      <c r="R31" s="5" t="e">
        <f aca="false">$H$9*(H31*(J31-$H$6)+H31*N31*O31*P31*SQRT($F$73-F31))</f>
        <v>#VALUE!</v>
      </c>
      <c r="S31" s="14" t="e">
        <f aca="false">R31-R30</f>
        <v>#VALUE!</v>
      </c>
      <c r="T31" s="14"/>
      <c r="U31" s="14" t="n">
        <f aca="false">$H$9*((J31-$H$6)+N31*O31*P31*SQRT($F$73-F31))</f>
        <v>1.50694490837549</v>
      </c>
      <c r="V31" s="14" t="e">
        <f aca="false">$H$9*H31</f>
        <v>#VALUE!</v>
      </c>
      <c r="W31" s="14" t="e">
        <f aca="false">U30*(H31-H30)+V30*(J31-J30)</f>
        <v>#VALUE!</v>
      </c>
      <c r="X31" s="14" t="e">
        <f aca="false">$H$9*(H31-H30)*(J31-J30)</f>
        <v>#VALUE!</v>
      </c>
      <c r="Y31" s="14"/>
      <c r="Z31" s="14" t="e">
        <f aca="false">S31-W31</f>
        <v>#VALUE!</v>
      </c>
      <c r="AB31" s="16" t="n">
        <f aca="false">SUM(AC31:AN31)-6</f>
        <v>-0.769521367535706</v>
      </c>
      <c r="AC31" s="16" t="n">
        <f aca="true">RAND()</f>
        <v>0.28263009325043</v>
      </c>
      <c r="AD31" s="16" t="n">
        <f aca="true">RAND()</f>
        <v>0.0599976881589507</v>
      </c>
      <c r="AE31" s="16" t="n">
        <f aca="true">RAND()</f>
        <v>0.957463560885498</v>
      </c>
      <c r="AF31" s="16" t="n">
        <f aca="true">RAND()</f>
        <v>0.515279654073964</v>
      </c>
      <c r="AG31" s="16" t="n">
        <f aca="true">RAND()</f>
        <v>0.272953674845048</v>
      </c>
      <c r="AH31" s="16" t="n">
        <f aca="true">RAND()</f>
        <v>0.576228569294104</v>
      </c>
      <c r="AI31" s="16" t="n">
        <f aca="true">RAND()</f>
        <v>0.213466023600978</v>
      </c>
      <c r="AJ31" s="16" t="n">
        <f aca="true">RAND()</f>
        <v>0.738712380527742</v>
      </c>
      <c r="AK31" s="16" t="n">
        <f aca="true">RAND()</f>
        <v>0.835208372170567</v>
      </c>
      <c r="AL31" s="16" t="n">
        <f aca="true">RAND()</f>
        <v>0.219451717067862</v>
      </c>
      <c r="AM31" s="16" t="n">
        <f aca="true">RAND()</f>
        <v>0.087200465175953</v>
      </c>
      <c r="AN31" s="16" t="n">
        <f aca="true">RAND()</f>
        <v>0.471886433413198</v>
      </c>
    </row>
    <row r="32" customFormat="false" ht="11.25" hidden="false" customHeight="false" outlineLevel="0" collapsed="false">
      <c r="E32" s="12" t="n">
        <v>37062</v>
      </c>
      <c r="F32" s="13" t="n">
        <f aca="false">(E32-$D$4)/365.25</f>
        <v>-24.2683093771389</v>
      </c>
      <c r="H32" s="14" t="e">
        <f aca="false">H31*EXP(-0.5*$E$7^2*(F32-F31)+$E$7*AB32*SQRT(F32-F31))</f>
        <v>#VALUE!</v>
      </c>
      <c r="I32" s="14" t="e">
        <f aca="false">LN(H32/H31)</f>
        <v>#VALUE!</v>
      </c>
      <c r="J32" s="5" t="n">
        <f aca="false">$H$6</f>
        <v>38</v>
      </c>
      <c r="K32" s="5" t="n">
        <f aca="false">J32-J31</f>
        <v>0</v>
      </c>
      <c r="L32" s="5"/>
      <c r="M32" s="14"/>
      <c r="N32" s="15" t="n">
        <f aca="false">MIN(SQRT(($E$7^2*($F$43-F32)+$E$8^2*($F$73-$F$43))/($F$73-F32)),$E$8)</f>
        <v>0.731686991587622</v>
      </c>
      <c r="O32" s="5" t="n">
        <f aca="false">$H$7</f>
        <v>12</v>
      </c>
      <c r="P32" s="14" t="n">
        <f aca="false">MIN($K$8*$E$8*SQRT($F$73-$F$57)/(N32*SQRT($F$73-F32)),$K$8)</f>
        <v>0.512264168752507</v>
      </c>
      <c r="R32" s="5" t="e">
        <f aca="false">$H$9*(H32*(J32-$H$6)+H32*N32*O32*P32*SQRT($F$73-F32))</f>
        <v>#VALUE!</v>
      </c>
      <c r="S32" s="14" t="e">
        <f aca="false">R32-R31</f>
        <v>#VALUE!</v>
      </c>
      <c r="T32" s="14"/>
      <c r="U32" s="14" t="n">
        <f aca="false">$H$9*((J32-$H$6)+N32*O32*P32*SQRT($F$73-F32))</f>
        <v>1.50694490837549</v>
      </c>
      <c r="V32" s="14" t="e">
        <f aca="false">$H$9*H32</f>
        <v>#VALUE!</v>
      </c>
      <c r="W32" s="14" t="e">
        <f aca="false">U31*(H32-H31)+V31*(J32-J31)</f>
        <v>#VALUE!</v>
      </c>
      <c r="X32" s="14" t="e">
        <f aca="false">$H$9*(H32-H31)*(J32-J31)</f>
        <v>#VALUE!</v>
      </c>
      <c r="Y32" s="14"/>
      <c r="Z32" s="14" t="e">
        <f aca="false">S32-W32</f>
        <v>#VALUE!</v>
      </c>
      <c r="AB32" s="16" t="n">
        <f aca="false">SUM(AC32:AN32)-6</f>
        <v>-0.0261589944911798</v>
      </c>
      <c r="AC32" s="16" t="n">
        <f aca="true">RAND()</f>
        <v>0.231182221813389</v>
      </c>
      <c r="AD32" s="16" t="n">
        <f aca="true">RAND()</f>
        <v>0.624220833885322</v>
      </c>
      <c r="AE32" s="16" t="n">
        <f aca="true">RAND()</f>
        <v>0.271651905745906</v>
      </c>
      <c r="AF32" s="16" t="n">
        <f aca="true">RAND()</f>
        <v>0.286696932179964</v>
      </c>
      <c r="AG32" s="16" t="n">
        <f aca="true">RAND()</f>
        <v>0.674795143292592</v>
      </c>
      <c r="AH32" s="16" t="n">
        <f aca="true">RAND()</f>
        <v>0.588324381064634</v>
      </c>
      <c r="AI32" s="16" t="n">
        <f aca="true">RAND()</f>
        <v>0.660658871816307</v>
      </c>
      <c r="AJ32" s="16" t="n">
        <f aca="true">RAND()</f>
        <v>0.277981123482564</v>
      </c>
      <c r="AK32" s="16" t="n">
        <f aca="true">RAND()</f>
        <v>0.248214527791314</v>
      </c>
      <c r="AL32" s="16" t="n">
        <f aca="true">RAND()</f>
        <v>0.341808954859865</v>
      </c>
      <c r="AM32" s="16" t="n">
        <f aca="true">RAND()</f>
        <v>0.931103130259539</v>
      </c>
      <c r="AN32" s="16" t="n">
        <f aca="true">RAND()</f>
        <v>0.837202979317423</v>
      </c>
    </row>
    <row r="33" customFormat="false" ht="11.25" hidden="false" customHeight="false" outlineLevel="0" collapsed="false">
      <c r="E33" s="12" t="n">
        <v>37063</v>
      </c>
      <c r="F33" s="13" t="n">
        <f aca="false">(E33-$D$4)/365.25</f>
        <v>-24.2655715263518</v>
      </c>
      <c r="H33" s="14" t="e">
        <f aca="false">H32*EXP(-0.5*$E$7^2*(F33-F32)+$E$7*AB33*SQRT(F33-F32))</f>
        <v>#VALUE!</v>
      </c>
      <c r="I33" s="14" t="e">
        <f aca="false">LN(H33/H32)</f>
        <v>#VALUE!</v>
      </c>
      <c r="J33" s="5" t="n">
        <f aca="false">$H$6</f>
        <v>38</v>
      </c>
      <c r="K33" s="5" t="n">
        <f aca="false">J33-J32</f>
        <v>0</v>
      </c>
      <c r="L33" s="5"/>
      <c r="M33" s="14"/>
      <c r="N33" s="15" t="n">
        <f aca="false">MIN(SQRT(($E$7^2*($F$43-F33)+$E$8^2*($F$73-$F$43))/($F$73-F33)),$E$8)</f>
        <v>0.736545993132816</v>
      </c>
      <c r="O33" s="5" t="n">
        <f aca="false">$H$7</f>
        <v>12</v>
      </c>
      <c r="P33" s="14" t="n">
        <f aca="false">MIN($K$8*$E$8*SQRT($F$73-$F$57)/(N33*SQRT($F$73-F33)),$K$8)</f>
        <v>0.515206548889307</v>
      </c>
      <c r="R33" s="5" t="e">
        <f aca="false">$H$9*(H33*(J33-$H$6)+H33*N33*O33*P33*SQRT($F$73-F33))</f>
        <v>#VALUE!</v>
      </c>
      <c r="S33" s="14" t="e">
        <f aca="false">R33-R32</f>
        <v>#VALUE!</v>
      </c>
      <c r="T33" s="14"/>
      <c r="U33" s="14" t="n">
        <f aca="false">$H$9*((J33-$H$6)+N33*O33*P33*SQRT($F$73-F33))</f>
        <v>1.50694490837549</v>
      </c>
      <c r="V33" s="14" t="e">
        <f aca="false">$H$9*H33</f>
        <v>#VALUE!</v>
      </c>
      <c r="W33" s="14" t="e">
        <f aca="false">U32*(H33-H32)+V32*(J33-J32)</f>
        <v>#VALUE!</v>
      </c>
      <c r="X33" s="14" t="e">
        <f aca="false">$H$9*(H33-H32)*(J33-J32)</f>
        <v>#VALUE!</v>
      </c>
      <c r="Y33" s="14"/>
      <c r="Z33" s="14" t="e">
        <f aca="false">S33-W33</f>
        <v>#VALUE!</v>
      </c>
      <c r="AB33" s="16" t="n">
        <f aca="false">SUM(AC33:AN33)-6</f>
        <v>-1.28738847070936</v>
      </c>
      <c r="AC33" s="16" t="n">
        <f aca="true">RAND()</f>
        <v>0.952832193073086</v>
      </c>
      <c r="AD33" s="16" t="n">
        <f aca="true">RAND()</f>
        <v>0.516006307831628</v>
      </c>
      <c r="AE33" s="16" t="n">
        <f aca="true">RAND()</f>
        <v>0.546632642451689</v>
      </c>
      <c r="AF33" s="16" t="n">
        <f aca="true">RAND()</f>
        <v>0.0959595556092734</v>
      </c>
      <c r="AG33" s="16" t="n">
        <f aca="true">RAND()</f>
        <v>0.608058507179212</v>
      </c>
      <c r="AH33" s="16" t="n">
        <f aca="true">RAND()</f>
        <v>0.0293969176779678</v>
      </c>
      <c r="AI33" s="16" t="n">
        <f aca="true">RAND()</f>
        <v>0.894525658187965</v>
      </c>
      <c r="AJ33" s="16" t="n">
        <f aca="true">RAND()</f>
        <v>0.0572865589553567</v>
      </c>
      <c r="AK33" s="16" t="n">
        <f aca="true">RAND()</f>
        <v>0.519473277510611</v>
      </c>
      <c r="AL33" s="16" t="n">
        <f aca="true">RAND()</f>
        <v>0.086669561010622</v>
      </c>
      <c r="AM33" s="16" t="n">
        <f aca="true">RAND()</f>
        <v>0.0140814143796945</v>
      </c>
      <c r="AN33" s="16" t="n">
        <f aca="true">RAND()</f>
        <v>0.391688935423535</v>
      </c>
    </row>
    <row r="34" customFormat="false" ht="11.25" hidden="false" customHeight="false" outlineLevel="0" collapsed="false">
      <c r="E34" s="12" t="n">
        <v>37064</v>
      </c>
      <c r="F34" s="13" t="n">
        <f aca="false">(E34-$D$4)/365.25</f>
        <v>-24.2628336755647</v>
      </c>
      <c r="H34" s="14" t="e">
        <f aca="false">H33*EXP(-0.5*$E$7^2*(F34-F33)+$E$7*AB34*SQRT(F34-F33))</f>
        <v>#VALUE!</v>
      </c>
      <c r="I34" s="14" t="e">
        <f aca="false">LN(H34/H33)</f>
        <v>#VALUE!</v>
      </c>
      <c r="J34" s="5" t="n">
        <f aca="false">$H$6</f>
        <v>38</v>
      </c>
      <c r="K34" s="5" t="n">
        <f aca="false">J34-J33</f>
        <v>0</v>
      </c>
      <c r="L34" s="5"/>
      <c r="M34" s="14"/>
      <c r="N34" s="15" t="n">
        <f aca="false">MIN(SQRT(($E$7^2*($F$43-F34)+$E$8^2*($F$73-$F$43))/($F$73-F34)),$E$8)</f>
        <v>0.741619848709569</v>
      </c>
      <c r="O34" s="5" t="n">
        <f aca="false">$H$7</f>
        <v>12</v>
      </c>
      <c r="P34" s="14" t="n">
        <f aca="false">MIN($K$8*$E$8*SQRT($F$73-$F$57)/(N34*SQRT($F$73-F34)),$K$8)</f>
        <v>0.518200220505033</v>
      </c>
      <c r="R34" s="5" t="e">
        <f aca="false">$H$9*(H34*(J34-$H$6)+H34*N34*O34*P34*SQRT($F$73-F34))</f>
        <v>#VALUE!</v>
      </c>
      <c r="S34" s="14" t="e">
        <f aca="false">R34-R33</f>
        <v>#VALUE!</v>
      </c>
      <c r="T34" s="14"/>
      <c r="U34" s="14" t="n">
        <f aca="false">$H$9*((J34-$H$6)+N34*O34*P34*SQRT($F$73-F34))</f>
        <v>1.50694490837549</v>
      </c>
      <c r="V34" s="14" t="e">
        <f aca="false">$H$9*H34</f>
        <v>#VALUE!</v>
      </c>
      <c r="W34" s="14" t="e">
        <f aca="false">U33*(H34-H33)+V33*(J34-J33)</f>
        <v>#VALUE!</v>
      </c>
      <c r="X34" s="14" t="e">
        <f aca="false">$H$9*(H34-H33)*(J34-J33)</f>
        <v>#VALUE!</v>
      </c>
      <c r="Y34" s="14"/>
      <c r="Z34" s="14" t="e">
        <f aca="false">S34-W34</f>
        <v>#VALUE!</v>
      </c>
      <c r="AB34" s="16" t="n">
        <f aca="false">SUM(AC34:AN34)-6</f>
        <v>-0.99496455552434</v>
      </c>
      <c r="AC34" s="16" t="n">
        <f aca="true">RAND()</f>
        <v>0.167470895977188</v>
      </c>
      <c r="AD34" s="16" t="n">
        <f aca="true">RAND()</f>
        <v>0.122693323527021</v>
      </c>
      <c r="AE34" s="16" t="n">
        <f aca="true">RAND()</f>
        <v>0.43594244856134</v>
      </c>
      <c r="AF34" s="16" t="n">
        <f aca="true">RAND()</f>
        <v>0.924545169182672</v>
      </c>
      <c r="AG34" s="16" t="n">
        <f aca="true">RAND()</f>
        <v>0.173320900742807</v>
      </c>
      <c r="AH34" s="16" t="n">
        <f aca="true">RAND()</f>
        <v>0.0473018074083072</v>
      </c>
      <c r="AI34" s="16" t="n">
        <f aca="true">RAND()</f>
        <v>0.320110533088641</v>
      </c>
      <c r="AJ34" s="16" t="n">
        <f aca="true">RAND()</f>
        <v>0.221241530756664</v>
      </c>
      <c r="AK34" s="16" t="n">
        <f aca="true">RAND()</f>
        <v>0.363182233337775</v>
      </c>
      <c r="AL34" s="16" t="n">
        <f aca="true">RAND()</f>
        <v>0.841937165429029</v>
      </c>
      <c r="AM34" s="16" t="n">
        <f aca="true">RAND()</f>
        <v>0.486524593505531</v>
      </c>
      <c r="AN34" s="16" t="n">
        <f aca="true">RAND()</f>
        <v>0.900764842958686</v>
      </c>
    </row>
    <row r="35" customFormat="false" ht="11.25" hidden="false" customHeight="false" outlineLevel="0" collapsed="false">
      <c r="E35" s="12" t="n">
        <v>37065</v>
      </c>
      <c r="F35" s="13" t="n">
        <f aca="false">(E35-$D$4)/365.25</f>
        <v>-24.2600958247776</v>
      </c>
      <c r="H35" s="14" t="e">
        <f aca="false">H34*EXP(-0.5*$E$7^2*(F35-F34)+$E$7*AB35*SQRT(F35-F34))</f>
        <v>#VALUE!</v>
      </c>
      <c r="I35" s="14" t="e">
        <f aca="false">LN(H35/H34)</f>
        <v>#VALUE!</v>
      </c>
      <c r="J35" s="5" t="n">
        <f aca="false">$H$6</f>
        <v>38</v>
      </c>
      <c r="K35" s="5" t="n">
        <f aca="false">J35-J34</f>
        <v>0</v>
      </c>
      <c r="L35" s="5"/>
      <c r="M35" s="14"/>
      <c r="N35" s="15" t="n">
        <f aca="false">MIN(SQRT(($E$7^2*($F$43-F35)+$E$8^2*($F$73-$F$43))/($F$73-F35)),$E$8)</f>
        <v>0.746923514720287</v>
      </c>
      <c r="O35" s="5" t="n">
        <f aca="false">$H$7</f>
        <v>12</v>
      </c>
      <c r="P35" s="14" t="n">
        <f aca="false">MIN($K$8*$E$8*SQRT($F$73-$F$57)/(N35*SQRT($F$73-F35)),$K$8)</f>
        <v>0.521246691315678</v>
      </c>
      <c r="R35" s="5" t="e">
        <f aca="false">$H$9*(H35*(J35-$H$6)+H35*N35*O35*P35*SQRT($F$73-F35))</f>
        <v>#VALUE!</v>
      </c>
      <c r="S35" s="14" t="e">
        <f aca="false">R35-R34</f>
        <v>#VALUE!</v>
      </c>
      <c r="T35" s="14"/>
      <c r="U35" s="14" t="n">
        <f aca="false">$H$9*((J35-$H$6)+N35*O35*P35*SQRT($F$73-F35))</f>
        <v>1.50694490837549</v>
      </c>
      <c r="V35" s="14" t="e">
        <f aca="false">$H$9*H35</f>
        <v>#VALUE!</v>
      </c>
      <c r="W35" s="14" t="e">
        <f aca="false">U34*(H35-H34)+V34*(J35-J34)</f>
        <v>#VALUE!</v>
      </c>
      <c r="X35" s="14" t="e">
        <f aca="false">$H$9*(H35-H34)*(J35-J34)</f>
        <v>#VALUE!</v>
      </c>
      <c r="Y35" s="14"/>
      <c r="Z35" s="14" t="e">
        <f aca="false">S35-W35</f>
        <v>#VALUE!</v>
      </c>
      <c r="AB35" s="16" t="n">
        <f aca="false">SUM(AC35:AN35)-6</f>
        <v>-0.468101960454272</v>
      </c>
      <c r="AC35" s="16" t="n">
        <f aca="true">RAND()</f>
        <v>0.930126406032075</v>
      </c>
      <c r="AD35" s="16" t="n">
        <f aca="true">RAND()</f>
        <v>0.0561855737740958</v>
      </c>
      <c r="AE35" s="16" t="n">
        <f aca="true">RAND()</f>
        <v>0.925983553143207</v>
      </c>
      <c r="AF35" s="16" t="n">
        <f aca="true">RAND()</f>
        <v>0.211129062094658</v>
      </c>
      <c r="AG35" s="16" t="n">
        <f aca="true">RAND()</f>
        <v>0.235674357088216</v>
      </c>
      <c r="AH35" s="16" t="n">
        <f aca="true">RAND()</f>
        <v>0.0303640542640703</v>
      </c>
      <c r="AI35" s="16" t="n">
        <f aca="true">RAND()</f>
        <v>0.701783271215867</v>
      </c>
      <c r="AJ35" s="16" t="n">
        <f aca="true">RAND()</f>
        <v>0.634529194513197</v>
      </c>
      <c r="AK35" s="16" t="n">
        <f aca="true">RAND()</f>
        <v>0.67279827263629</v>
      </c>
      <c r="AL35" s="16" t="n">
        <f aca="true">RAND()</f>
        <v>0.552870406290219</v>
      </c>
      <c r="AM35" s="16" t="n">
        <f aca="true">RAND()</f>
        <v>0.247878131196658</v>
      </c>
      <c r="AN35" s="16" t="n">
        <f aca="true">RAND()</f>
        <v>0.332575757297177</v>
      </c>
    </row>
    <row r="36" customFormat="false" ht="11.25" hidden="false" customHeight="false" outlineLevel="0" collapsed="false">
      <c r="E36" s="12" t="n">
        <v>37066</v>
      </c>
      <c r="F36" s="13" t="n">
        <f aca="false">(E36-$D$4)/365.25</f>
        <v>-24.2573579739904</v>
      </c>
      <c r="H36" s="14" t="e">
        <f aca="false">H35*EXP(-0.5*$E$7^2*(F36-F35)+$E$7*AB36*SQRT(F36-F35))</f>
        <v>#VALUE!</v>
      </c>
      <c r="I36" s="14" t="e">
        <f aca="false">LN(H36/H35)</f>
        <v>#VALUE!</v>
      </c>
      <c r="J36" s="5" t="n">
        <f aca="false">$H$6</f>
        <v>38</v>
      </c>
      <c r="K36" s="5" t="n">
        <f aca="false">J36-J35</f>
        <v>0</v>
      </c>
      <c r="L36" s="5"/>
      <c r="M36" s="14"/>
      <c r="N36" s="15" t="n">
        <f aca="false">MIN(SQRT(($E$7^2*($F$43-F36)+$E$8^2*($F$73-$F$43))/($F$73-F36)),$E$8)</f>
        <v>0.752473399009045</v>
      </c>
      <c r="O36" s="5" t="n">
        <f aca="false">$H$7</f>
        <v>12</v>
      </c>
      <c r="P36" s="14" t="n">
        <f aca="false">MIN($K$8*$E$8*SQRT($F$73-$F$57)/(N36*SQRT($F$73-F36)),$K$8)</f>
        <v>0.524347531823004</v>
      </c>
      <c r="R36" s="5" t="e">
        <f aca="false">$H$9*(H36*(J36-$H$6)+H36*N36*O36*P36*SQRT($F$73-F36))</f>
        <v>#VALUE!</v>
      </c>
      <c r="S36" s="14" t="e">
        <f aca="false">R36-R35</f>
        <v>#VALUE!</v>
      </c>
      <c r="T36" s="14"/>
      <c r="U36" s="14" t="n">
        <f aca="false">$H$9*((J36-$H$6)+N36*O36*P36*SQRT($F$73-F36))</f>
        <v>1.50694490837549</v>
      </c>
      <c r="V36" s="14" t="e">
        <f aca="false">$H$9*H36</f>
        <v>#VALUE!</v>
      </c>
      <c r="W36" s="14" t="e">
        <f aca="false">U35*(H36-H35)+V35*(J36-J35)</f>
        <v>#VALUE!</v>
      </c>
      <c r="X36" s="14" t="e">
        <f aca="false">$H$9*(H36-H35)*(J36-J35)</f>
        <v>#VALUE!</v>
      </c>
      <c r="Y36" s="14"/>
      <c r="Z36" s="14" t="e">
        <f aca="false">S36-W36</f>
        <v>#VALUE!</v>
      </c>
      <c r="AB36" s="16" t="n">
        <f aca="false">SUM(AC36:AN36)-6</f>
        <v>1.85512620935755</v>
      </c>
      <c r="AC36" s="16" t="n">
        <f aca="true">RAND()</f>
        <v>0.979454537068329</v>
      </c>
      <c r="AD36" s="16" t="n">
        <f aca="true">RAND()</f>
        <v>0.554777798444281</v>
      </c>
      <c r="AE36" s="16" t="n">
        <f aca="true">RAND()</f>
        <v>0.765242768678445</v>
      </c>
      <c r="AF36" s="16" t="n">
        <f aca="true">RAND()</f>
        <v>0.621042698072611</v>
      </c>
      <c r="AG36" s="16" t="n">
        <f aca="true">RAND()</f>
        <v>0.36636835461945</v>
      </c>
      <c r="AH36" s="16" t="n">
        <f aca="true">RAND()</f>
        <v>0.649759380361248</v>
      </c>
      <c r="AI36" s="16" t="n">
        <f aca="true">RAND()</f>
        <v>0.175746229898869</v>
      </c>
      <c r="AJ36" s="16" t="n">
        <f aca="true">RAND()</f>
        <v>0.692318443123237</v>
      </c>
      <c r="AK36" s="16" t="n">
        <f aca="true">RAND()</f>
        <v>0.634064737862552</v>
      </c>
      <c r="AL36" s="16" t="n">
        <f aca="true">RAND()</f>
        <v>0.666856392546892</v>
      </c>
      <c r="AM36" s="16" t="n">
        <f aca="true">RAND()</f>
        <v>0.833976595993247</v>
      </c>
      <c r="AN36" s="16" t="n">
        <f aca="true">RAND()</f>
        <v>0.915518272688384</v>
      </c>
    </row>
    <row r="37" customFormat="false" ht="11.25" hidden="false" customHeight="false" outlineLevel="0" collapsed="false">
      <c r="E37" s="12" t="n">
        <v>37067</v>
      </c>
      <c r="F37" s="13" t="n">
        <f aca="false">(E37-$D$4)/365.25</f>
        <v>-24.2546201232033</v>
      </c>
      <c r="H37" s="14" t="e">
        <f aca="false">H36*EXP(-0.5*$E$7^2*(F37-F36)+$E$7*AB37*SQRT(F37-F36))</f>
        <v>#VALUE!</v>
      </c>
      <c r="I37" s="14" t="e">
        <f aca="false">LN(H37/H36)</f>
        <v>#VALUE!</v>
      </c>
      <c r="J37" s="5" t="n">
        <f aca="false">$H$6</f>
        <v>38</v>
      </c>
      <c r="K37" s="5" t="n">
        <f aca="false">J37-J36</f>
        <v>0</v>
      </c>
      <c r="L37" s="5"/>
      <c r="M37" s="14"/>
      <c r="N37" s="15" t="n">
        <f aca="false">MIN(SQRT(($E$7^2*($F$43-F37)+$E$8^2*($F$73-$F$43))/($F$73-F37)),$E$8)</f>
        <v>0.75828754440516</v>
      </c>
      <c r="O37" s="5" t="n">
        <f aca="false">$H$7</f>
        <v>12</v>
      </c>
      <c r="P37" s="14" t="n">
        <f aca="false">MIN($K$8*$E$8*SQRT($F$73-$F$57)/(N37*SQRT($F$73-F37)),$K$8)</f>
        <v>0.527504378716626</v>
      </c>
      <c r="R37" s="5" t="e">
        <f aca="false">$H$9*(H37*(J37-$H$6)+H37*N37*O37*P37*SQRT($F$73-F37))</f>
        <v>#VALUE!</v>
      </c>
      <c r="S37" s="14" t="e">
        <f aca="false">R37-R36</f>
        <v>#VALUE!</v>
      </c>
      <c r="T37" s="14"/>
      <c r="U37" s="14" t="n">
        <f aca="false">$H$9*((J37-$H$6)+N37*O37*P37*SQRT($F$73-F37))</f>
        <v>1.50694490837549</v>
      </c>
      <c r="V37" s="14" t="e">
        <f aca="false">$H$9*H37</f>
        <v>#VALUE!</v>
      </c>
      <c r="W37" s="14" t="e">
        <f aca="false">U36*(H37-H36)+V36*(J37-J36)</f>
        <v>#VALUE!</v>
      </c>
      <c r="X37" s="14" t="e">
        <f aca="false">$H$9*(H37-H36)*(J37-J36)</f>
        <v>#VALUE!</v>
      </c>
      <c r="Y37" s="14"/>
      <c r="Z37" s="14" t="e">
        <f aca="false">S37-W37</f>
        <v>#VALUE!</v>
      </c>
      <c r="AB37" s="16" t="n">
        <f aca="false">SUM(AC37:AN37)-6</f>
        <v>-0.2421356324486</v>
      </c>
      <c r="AC37" s="16" t="n">
        <f aca="true">RAND()</f>
        <v>0.339602493985827</v>
      </c>
      <c r="AD37" s="16" t="n">
        <f aca="true">RAND()</f>
        <v>0.229996998476931</v>
      </c>
      <c r="AE37" s="16" t="n">
        <f aca="true">RAND()</f>
        <v>0.000516201086418052</v>
      </c>
      <c r="AF37" s="16" t="n">
        <f aca="true">RAND()</f>
        <v>0.495022554957812</v>
      </c>
      <c r="AG37" s="16" t="n">
        <f aca="true">RAND()</f>
        <v>0.328588744635767</v>
      </c>
      <c r="AH37" s="16" t="n">
        <f aca="true">RAND()</f>
        <v>0.201290552507155</v>
      </c>
      <c r="AI37" s="16" t="n">
        <f aca="true">RAND()</f>
        <v>0.427839970726763</v>
      </c>
      <c r="AJ37" s="16" t="n">
        <f aca="true">RAND()</f>
        <v>0.72462652733984</v>
      </c>
      <c r="AK37" s="16" t="n">
        <f aca="true">RAND()</f>
        <v>0.993367273455395</v>
      </c>
      <c r="AL37" s="16" t="n">
        <f aca="true">RAND()</f>
        <v>0.574575567696539</v>
      </c>
      <c r="AM37" s="16" t="n">
        <f aca="true">RAND()</f>
        <v>0.516395357715365</v>
      </c>
      <c r="AN37" s="16" t="n">
        <f aca="true">RAND()</f>
        <v>0.926042124967589</v>
      </c>
    </row>
    <row r="38" customFormat="false" ht="11.25" hidden="false" customHeight="false" outlineLevel="0" collapsed="false">
      <c r="E38" s="12" t="n">
        <v>37068</v>
      </c>
      <c r="F38" s="13" t="n">
        <f aca="false">(E38-$D$4)/365.25</f>
        <v>-24.2518822724162</v>
      </c>
      <c r="H38" s="14" t="e">
        <f aca="false">H37*EXP(-0.5*$E$7^2*(F38-F37)+$E$7*AB38*SQRT(F38-F37))</f>
        <v>#VALUE!</v>
      </c>
      <c r="I38" s="14" t="e">
        <f aca="false">LN(H38/H37)</f>
        <v>#VALUE!</v>
      </c>
      <c r="J38" s="5" t="n">
        <f aca="false">$H$6</f>
        <v>38</v>
      </c>
      <c r="K38" s="5" t="n">
        <f aca="false">J38-J37</f>
        <v>0</v>
      </c>
      <c r="L38" s="5"/>
      <c r="M38" s="14"/>
      <c r="N38" s="15" t="n">
        <f aca="false">MIN(SQRT(($E$7^2*($F$43-F38)+$E$8^2*($F$73-$F$43))/($F$73-F38)),$E$8)</f>
        <v>0.764385841238388</v>
      </c>
      <c r="O38" s="5" t="n">
        <f aca="false">$H$7</f>
        <v>12</v>
      </c>
      <c r="P38" s="14" t="n">
        <f aca="false">MIN($K$8*$E$8*SQRT($F$73-$F$57)/(N38*SQRT($F$73-F38)),$K$8)</f>
        <v>0.530718938504212</v>
      </c>
      <c r="R38" s="5" t="e">
        <f aca="false">$H$9*(H38*(J38-$H$6)+H38*N38*O38*P38*SQRT($F$73-F38))</f>
        <v>#VALUE!</v>
      </c>
      <c r="S38" s="14" t="e">
        <f aca="false">R38-R37</f>
        <v>#VALUE!</v>
      </c>
      <c r="T38" s="14"/>
      <c r="U38" s="14" t="n">
        <f aca="false">$H$9*((J38-$H$6)+N38*O38*P38*SQRT($F$73-F38))</f>
        <v>1.50694490837549</v>
      </c>
      <c r="V38" s="14" t="e">
        <f aca="false">$H$9*H38</f>
        <v>#VALUE!</v>
      </c>
      <c r="W38" s="14" t="e">
        <f aca="false">U37*(H38-H37)+V37*(J38-J37)</f>
        <v>#VALUE!</v>
      </c>
      <c r="X38" s="14" t="e">
        <f aca="false">$H$9*(H38-H37)*(J38-J37)</f>
        <v>#VALUE!</v>
      </c>
      <c r="Y38" s="14"/>
      <c r="Z38" s="14" t="e">
        <f aca="false">S38-W38</f>
        <v>#VALUE!</v>
      </c>
      <c r="AB38" s="16" t="n">
        <f aca="false">SUM(AC38:AN38)-6</f>
        <v>1.51908606875354</v>
      </c>
      <c r="AC38" s="16" t="n">
        <f aca="true">RAND()</f>
        <v>0.248145186096502</v>
      </c>
      <c r="AD38" s="16" t="n">
        <f aca="true">RAND()</f>
        <v>0.575139250106943</v>
      </c>
      <c r="AE38" s="16" t="n">
        <f aca="true">RAND()</f>
        <v>0.876137549798683</v>
      </c>
      <c r="AF38" s="16" t="n">
        <f aca="true">RAND()</f>
        <v>0.379146533433486</v>
      </c>
      <c r="AG38" s="16" t="n">
        <f aca="true">RAND()</f>
        <v>0.59275359688312</v>
      </c>
      <c r="AH38" s="16" t="n">
        <f aca="true">RAND()</f>
        <v>0.266400985532717</v>
      </c>
      <c r="AI38" s="16" t="n">
        <f aca="true">RAND()</f>
        <v>0.863551237566264</v>
      </c>
      <c r="AJ38" s="16" t="n">
        <f aca="true">RAND()</f>
        <v>0.862821546032594</v>
      </c>
      <c r="AK38" s="16" t="n">
        <f aca="true">RAND()</f>
        <v>0.86849163178822</v>
      </c>
      <c r="AL38" s="16" t="n">
        <f aca="true">RAND()</f>
        <v>0.983068894066711</v>
      </c>
      <c r="AM38" s="16" t="n">
        <f aca="true">RAND()</f>
        <v>0.827123731106008</v>
      </c>
      <c r="AN38" s="16" t="n">
        <f aca="true">RAND()</f>
        <v>0.176305926342293</v>
      </c>
    </row>
    <row r="39" customFormat="false" ht="11.25" hidden="false" customHeight="false" outlineLevel="0" collapsed="false">
      <c r="E39" s="12" t="n">
        <v>37069</v>
      </c>
      <c r="F39" s="13" t="n">
        <f aca="false">(E39-$D$4)/365.25</f>
        <v>-24.249144421629</v>
      </c>
      <c r="H39" s="14" t="e">
        <f aca="false">H38*EXP(-0.5*$E$7^2*(F39-F38)+$E$7*AB39*SQRT(F39-F38))</f>
        <v>#VALUE!</v>
      </c>
      <c r="I39" s="14" t="e">
        <f aca="false">LN(H39/H38)</f>
        <v>#VALUE!</v>
      </c>
      <c r="J39" s="5" t="n">
        <f aca="false">$H$6</f>
        <v>38</v>
      </c>
      <c r="K39" s="5" t="n">
        <f aca="false">J39-J38</f>
        <v>0</v>
      </c>
      <c r="L39" s="5"/>
      <c r="M39" s="14"/>
      <c r="N39" s="15" t="n">
        <f aca="false">MIN(SQRT(($E$7^2*($F$43-F39)+$E$8^2*($F$73-$F$43))/($F$73-F39)),$E$8)</f>
        <v>0.770790274367045</v>
      </c>
      <c r="O39" s="5" t="n">
        <f aca="false">$H$7</f>
        <v>12</v>
      </c>
      <c r="P39" s="14" t="n">
        <f aca="false">MIN($K$8*$E$8*SQRT($F$73-$F$57)/(N39*SQRT($F$73-F39)),$K$8)</f>
        <v>0.533992991387976</v>
      </c>
      <c r="R39" s="5" t="e">
        <f aca="false">$H$9*(H39*(J39-$H$6)+H39*N39*O39*P39*SQRT($F$73-F39))</f>
        <v>#VALUE!</v>
      </c>
      <c r="S39" s="14" t="e">
        <f aca="false">R39-R38</f>
        <v>#VALUE!</v>
      </c>
      <c r="T39" s="14"/>
      <c r="U39" s="14" t="n">
        <f aca="false">$H$9*((J39-$H$6)+N39*O39*P39*SQRT($F$73-F39))</f>
        <v>1.50694490837549</v>
      </c>
      <c r="V39" s="14" t="e">
        <f aca="false">$H$9*H39</f>
        <v>#VALUE!</v>
      </c>
      <c r="W39" s="14" t="e">
        <f aca="false">U38*(H39-H38)+V38*(J39-J38)</f>
        <v>#VALUE!</v>
      </c>
      <c r="X39" s="14" t="e">
        <f aca="false">$H$9*(H39-H38)*(J39-J38)</f>
        <v>#VALUE!</v>
      </c>
      <c r="Y39" s="14"/>
      <c r="Z39" s="14" t="e">
        <f aca="false">S39-W39</f>
        <v>#VALUE!</v>
      </c>
      <c r="AB39" s="16" t="n">
        <f aca="false">SUM(AC39:AN39)-6</f>
        <v>1.10591738227568</v>
      </c>
      <c r="AC39" s="16" t="n">
        <f aca="true">RAND()</f>
        <v>0.713856352584173</v>
      </c>
      <c r="AD39" s="16" t="n">
        <f aca="true">RAND()</f>
        <v>0.341650299212139</v>
      </c>
      <c r="AE39" s="16" t="n">
        <f aca="true">RAND()</f>
        <v>0.302896233504125</v>
      </c>
      <c r="AF39" s="16" t="n">
        <f aca="true">RAND()</f>
        <v>0.555288248898537</v>
      </c>
      <c r="AG39" s="16" t="n">
        <f aca="true">RAND()</f>
        <v>0.913835283355082</v>
      </c>
      <c r="AH39" s="16" t="n">
        <f aca="true">RAND()</f>
        <v>0.995380309651422</v>
      </c>
      <c r="AI39" s="16" t="n">
        <f aca="true">RAND()</f>
        <v>0.378282518373892</v>
      </c>
      <c r="AJ39" s="16" t="n">
        <f aca="true">RAND()</f>
        <v>0.696471629655188</v>
      </c>
      <c r="AK39" s="16" t="n">
        <f aca="true">RAND()</f>
        <v>0.491820706836611</v>
      </c>
      <c r="AL39" s="16" t="n">
        <f aca="true">RAND()</f>
        <v>0.820165362720046</v>
      </c>
      <c r="AM39" s="16" t="n">
        <f aca="true">RAND()</f>
        <v>0.00151698871302651</v>
      </c>
      <c r="AN39" s="16" t="n">
        <f aca="true">RAND()</f>
        <v>0.894753448771443</v>
      </c>
    </row>
    <row r="40" customFormat="false" ht="11.25" hidden="false" customHeight="false" outlineLevel="0" collapsed="false">
      <c r="E40" s="12" t="n">
        <v>37070</v>
      </c>
      <c r="F40" s="13" t="n">
        <f aca="false">(E40-$D$4)/365.25</f>
        <v>-24.2464065708419</v>
      </c>
      <c r="H40" s="14" t="e">
        <f aca="false">H39*EXP(-0.5*$E$7^2*(F40-F39)+$E$7*AB40*SQRT(F40-F39))</f>
        <v>#VALUE!</v>
      </c>
      <c r="I40" s="14" t="e">
        <f aca="false">LN(H40/H39)</f>
        <v>#VALUE!</v>
      </c>
      <c r="J40" s="5" t="n">
        <f aca="false">$H$6</f>
        <v>38</v>
      </c>
      <c r="K40" s="5" t="n">
        <f aca="false">J40-J39</f>
        <v>0</v>
      </c>
      <c r="L40" s="5"/>
      <c r="M40" s="14"/>
      <c r="N40" s="15" t="n">
        <f aca="false">MIN(SQRT(($E$7^2*($F$43-F40)+$E$8^2*($F$73-$F$43))/($F$73-F40)),$E$8)</f>
        <v>0.777525211517585</v>
      </c>
      <c r="O40" s="5" t="n">
        <f aca="false">$H$7</f>
        <v>12</v>
      </c>
      <c r="P40" s="14" t="n">
        <f aca="false">MIN($K$8*$E$8*SQRT($F$73-$F$57)/(N40*SQRT($F$73-F40)),$K$8)</f>
        <v>0.537328395407572</v>
      </c>
      <c r="R40" s="5" t="e">
        <f aca="false">$H$9*(H40*(J40-$H$6)+H40*N40*O40*P40*SQRT($F$73-F40))</f>
        <v>#VALUE!</v>
      </c>
      <c r="S40" s="14" t="e">
        <f aca="false">R40-R39</f>
        <v>#VALUE!</v>
      </c>
      <c r="T40" s="14"/>
      <c r="U40" s="14" t="n">
        <f aca="false">$H$9*((J40-$H$6)+N40*O40*P40*SQRT($F$73-F40))</f>
        <v>1.50694490837549</v>
      </c>
      <c r="V40" s="14" t="e">
        <f aca="false">$H$9*H40</f>
        <v>#VALUE!</v>
      </c>
      <c r="W40" s="14" t="e">
        <f aca="false">U39*(H40-H39)+V39*(J40-J39)</f>
        <v>#VALUE!</v>
      </c>
      <c r="X40" s="14" t="e">
        <f aca="false">$H$9*(H40-H39)*(J40-J39)</f>
        <v>#VALUE!</v>
      </c>
      <c r="Y40" s="14"/>
      <c r="Z40" s="14" t="e">
        <f aca="false">S40-W40</f>
        <v>#VALUE!</v>
      </c>
      <c r="AB40" s="16" t="n">
        <f aca="false">SUM(AC40:AN40)-6</f>
        <v>-0.411347179947256</v>
      </c>
      <c r="AC40" s="16" t="n">
        <f aca="true">RAND()</f>
        <v>0.0757900862288573</v>
      </c>
      <c r="AD40" s="16" t="n">
        <f aca="true">RAND()</f>
        <v>0.404450446703918</v>
      </c>
      <c r="AE40" s="16" t="n">
        <f aca="true">RAND()</f>
        <v>0.462826162592049</v>
      </c>
      <c r="AF40" s="16" t="n">
        <f aca="true">RAND()</f>
        <v>0.533754972320917</v>
      </c>
      <c r="AG40" s="16" t="n">
        <f aca="true">RAND()</f>
        <v>0.254943989548672</v>
      </c>
      <c r="AH40" s="16" t="n">
        <f aca="true">RAND()</f>
        <v>0.541103243026719</v>
      </c>
      <c r="AI40" s="16" t="n">
        <f aca="true">RAND()</f>
        <v>0.774996130311373</v>
      </c>
      <c r="AJ40" s="16" t="n">
        <f aca="true">RAND()</f>
        <v>0.752859739172453</v>
      </c>
      <c r="AK40" s="16" t="n">
        <f aca="true">RAND()</f>
        <v>0.143603990884209</v>
      </c>
      <c r="AL40" s="16" t="n">
        <f aca="true">RAND()</f>
        <v>0.251016660172312</v>
      </c>
      <c r="AM40" s="16" t="n">
        <f aca="true">RAND()</f>
        <v>0.63375865156957</v>
      </c>
      <c r="AN40" s="16" t="n">
        <f aca="true">RAND()</f>
        <v>0.759548747521697</v>
      </c>
    </row>
    <row r="41" customFormat="false" ht="11.25" hidden="false" customHeight="false" outlineLevel="0" collapsed="false">
      <c r="E41" s="12" t="n">
        <v>37071</v>
      </c>
      <c r="F41" s="13" t="n">
        <f aca="false">(E41-$D$4)/365.25</f>
        <v>-24.2436687200548</v>
      </c>
      <c r="H41" s="14" t="e">
        <f aca="false">H40*EXP(-0.5*$E$7^2*(F41-F40)+$E$7*AB41*SQRT(F41-F40))</f>
        <v>#VALUE!</v>
      </c>
      <c r="I41" s="14" t="e">
        <f aca="false">LN(H41/H40)</f>
        <v>#VALUE!</v>
      </c>
      <c r="J41" s="5" t="n">
        <f aca="false">$H$6</f>
        <v>38</v>
      </c>
      <c r="K41" s="5" t="n">
        <f aca="false">J41-J40</f>
        <v>0</v>
      </c>
      <c r="L41" s="5"/>
      <c r="M41" s="14"/>
      <c r="N41" s="15" t="n">
        <f aca="false">MIN(SQRT(($E$7^2*($F$43-F41)+$E$8^2*($F$73-$F$43))/($F$73-F41)),$E$8)</f>
        <v>0.784617741323766</v>
      </c>
      <c r="O41" s="5" t="n">
        <f aca="false">$H$7</f>
        <v>12</v>
      </c>
      <c r="P41" s="14" t="n">
        <f aca="false">MIN($K$8*$E$8*SQRT($F$73-$F$57)/(N41*SQRT($F$73-F41)),$K$8)</f>
        <v>0.540727090871196</v>
      </c>
      <c r="R41" s="5" t="e">
        <f aca="false">$H$9*(H41*(J41-$H$6)+H41*N41*O41*P41*SQRT($F$73-F41))</f>
        <v>#VALUE!</v>
      </c>
      <c r="S41" s="14" t="e">
        <f aca="false">R41-R40</f>
        <v>#VALUE!</v>
      </c>
      <c r="T41" s="14"/>
      <c r="U41" s="14" t="n">
        <f aca="false">$H$9*((J41-$H$6)+N41*O41*P41*SQRT($F$73-F41))</f>
        <v>1.50694490837549</v>
      </c>
      <c r="V41" s="14" t="e">
        <f aca="false">$H$9*H41</f>
        <v>#VALUE!</v>
      </c>
      <c r="W41" s="14" t="e">
        <f aca="false">U40*(H41-H40)+V40*(J41-J40)</f>
        <v>#VALUE!</v>
      </c>
      <c r="X41" s="14" t="e">
        <f aca="false">$H$9*(H41-H40)*(J41-J40)</f>
        <v>#VALUE!</v>
      </c>
      <c r="Y41" s="14"/>
      <c r="Z41" s="14" t="e">
        <f aca="false">S41-W41</f>
        <v>#VALUE!</v>
      </c>
      <c r="AB41" s="16" t="n">
        <f aca="false">SUM(AC41:AN41)-6</f>
        <v>0.715979716680982</v>
      </c>
      <c r="AC41" s="16" t="n">
        <f aca="true">RAND()</f>
        <v>0.273054182030112</v>
      </c>
      <c r="AD41" s="16" t="n">
        <f aca="true">RAND()</f>
        <v>0.682479478853296</v>
      </c>
      <c r="AE41" s="16" t="n">
        <f aca="true">RAND()</f>
        <v>0.577984972151066</v>
      </c>
      <c r="AF41" s="16" t="n">
        <f aca="true">RAND()</f>
        <v>0.0298727595014742</v>
      </c>
      <c r="AG41" s="16" t="n">
        <f aca="true">RAND()</f>
        <v>0.797590948434561</v>
      </c>
      <c r="AH41" s="16" t="n">
        <f aca="true">RAND()</f>
        <v>0.800715336065375</v>
      </c>
      <c r="AI41" s="16" t="n">
        <f aca="true">RAND()</f>
        <v>0.848967990901033</v>
      </c>
      <c r="AJ41" s="16" t="n">
        <f aca="true">RAND()</f>
        <v>0.275603257090733</v>
      </c>
      <c r="AK41" s="16" t="n">
        <f aca="true">RAND()</f>
        <v>0.777548607216201</v>
      </c>
      <c r="AL41" s="16" t="n">
        <f aca="true">RAND()</f>
        <v>0.861240340184204</v>
      </c>
      <c r="AM41" s="16" t="n">
        <f aca="true">RAND()</f>
        <v>0.486849666027785</v>
      </c>
      <c r="AN41" s="16" t="n">
        <f aca="true">RAND()</f>
        <v>0.304072178225143</v>
      </c>
    </row>
    <row r="42" customFormat="false" ht="11.25" hidden="false" customHeight="false" outlineLevel="0" collapsed="false">
      <c r="E42" s="12" t="n">
        <v>37072</v>
      </c>
      <c r="F42" s="13" t="n">
        <f aca="false">(E42-$D$4)/365.25</f>
        <v>-24.2409308692676</v>
      </c>
      <c r="H42" s="14" t="e">
        <f aca="false">H41*EXP(-0.5*$E$7^2*(F42-F41)+$E$7*AB42*SQRT(F42-F41))</f>
        <v>#VALUE!</v>
      </c>
      <c r="I42" s="14" t="e">
        <f aca="false">LN(H42/H41)</f>
        <v>#VALUE!</v>
      </c>
      <c r="J42" s="5" t="n">
        <f aca="false">$H$6</f>
        <v>38</v>
      </c>
      <c r="K42" s="5" t="n">
        <f aca="false">J42-J41</f>
        <v>0</v>
      </c>
      <c r="L42" s="5"/>
      <c r="M42" s="14" t="e">
        <f aca="false">CORREL(I42:$I$73,K42:$K$73)</f>
        <v>#VALUE!</v>
      </c>
      <c r="N42" s="15" t="n">
        <f aca="false">MIN(SQRT(($E$7^2*($F$43-F42)+$E$8^2*($F$73-$F$43))/($F$73-F42)),$E$8)</f>
        <v>0.792098071477714</v>
      </c>
      <c r="O42" s="5" t="n">
        <f aca="false">$H$7</f>
        <v>12</v>
      </c>
      <c r="P42" s="14" t="n">
        <f aca="false">MIN($K$8*$E$8*SQRT($F$73-$F$57)/(N42*SQRT($F$73-F42)),$K$8)</f>
        <v>0.544191105099017</v>
      </c>
      <c r="R42" s="5" t="e">
        <f aca="false">$H$9*(H42*(J42-$H$6)+H42*N42*O42*P42*SQRT($F$73-F42))</f>
        <v>#VALUE!</v>
      </c>
      <c r="S42" s="14" t="e">
        <f aca="false">R42-R41</f>
        <v>#VALUE!</v>
      </c>
      <c r="T42" s="14"/>
      <c r="U42" s="14" t="n">
        <f aca="false">$H$9*((J42-$H$6)+N42*O42*P42*SQRT($F$73-F42))</f>
        <v>1.50694490837549</v>
      </c>
      <c r="V42" s="14" t="e">
        <f aca="false">$H$9*H42</f>
        <v>#VALUE!</v>
      </c>
      <c r="W42" s="14" t="e">
        <f aca="false">U41*(H42-H41)+V41*(J42-J41)</f>
        <v>#VALUE!</v>
      </c>
      <c r="X42" s="14" t="e">
        <f aca="false">$H$9*(H42-H41)*(J42-J41)</f>
        <v>#VALUE!</v>
      </c>
      <c r="Y42" s="14"/>
      <c r="Z42" s="14" t="e">
        <f aca="false">S42-W42</f>
        <v>#VALUE!</v>
      </c>
      <c r="AB42" s="16" t="n">
        <f aca="false">SUM(AC42:AN42)-6</f>
        <v>1.02218231320453</v>
      </c>
      <c r="AC42" s="16" t="n">
        <f aca="true">RAND()</f>
        <v>0.896896816613025</v>
      </c>
      <c r="AD42" s="16" t="n">
        <f aca="true">RAND()</f>
        <v>0.678680864759297</v>
      </c>
      <c r="AE42" s="16" t="n">
        <f aca="true">RAND()</f>
        <v>0.143652307786012</v>
      </c>
      <c r="AF42" s="16" t="n">
        <f aca="true">RAND()</f>
        <v>0.17597173835348</v>
      </c>
      <c r="AG42" s="16" t="n">
        <f aca="true">RAND()</f>
        <v>0.839348041842828</v>
      </c>
      <c r="AH42" s="16" t="n">
        <f aca="true">RAND()</f>
        <v>0.779640639824189</v>
      </c>
      <c r="AI42" s="16" t="n">
        <f aca="true">RAND()</f>
        <v>0.460962733101771</v>
      </c>
      <c r="AJ42" s="16" t="n">
        <f aca="true">RAND()</f>
        <v>0.936744544110912</v>
      </c>
      <c r="AK42" s="16" t="n">
        <f aca="true">RAND()</f>
        <v>0.980758182409557</v>
      </c>
      <c r="AL42" s="16" t="n">
        <f aca="true">RAND()</f>
        <v>0.977837229853194</v>
      </c>
      <c r="AM42" s="16" t="n">
        <f aca="true">RAND()</f>
        <v>0.0373795688284326</v>
      </c>
      <c r="AN42" s="16" t="n">
        <f aca="true">RAND()</f>
        <v>0.114309645721832</v>
      </c>
    </row>
    <row r="43" customFormat="false" ht="11.25" hidden="false" customHeight="false" outlineLevel="0" collapsed="false">
      <c r="E43" s="17" t="n">
        <v>37073</v>
      </c>
      <c r="F43" s="18" t="n">
        <f aca="false">(E43-$D$4)/365.25</f>
        <v>-24.2381930184805</v>
      </c>
      <c r="H43" s="14" t="e">
        <f aca="false">H42*EXP(-0.5*$E$8^2*(F43-F42)+$E$8*AB43*SQRT(F43-F42))</f>
        <v>#VALUE!</v>
      </c>
      <c r="I43" s="14" t="e">
        <f aca="false">LN(H43/H42)</f>
        <v>#VALUE!</v>
      </c>
      <c r="J43" s="5" t="n">
        <f aca="false">$H$6</f>
        <v>38</v>
      </c>
      <c r="K43" s="5" t="n">
        <f aca="false">J43-J42</f>
        <v>0</v>
      </c>
      <c r="L43" s="5"/>
      <c r="M43" s="14"/>
      <c r="N43" s="15" t="n">
        <f aca="false">MIN(SQRT(($E$7^2*($F$43-F43)+$E$8^2*($F$73-$F$43))/($F$73-F43)),$E$8)</f>
        <v>0.8</v>
      </c>
      <c r="O43" s="5" t="n">
        <f aca="false">$H$7</f>
        <v>12</v>
      </c>
      <c r="P43" s="14" t="n">
        <f aca="false">MIN($K$8*$E$8*SQRT($F$73-$F$57)/(N43*SQRT($F$73-F43)),$K$8)</f>
        <v>0.54772255750516</v>
      </c>
      <c r="R43" s="5" t="e">
        <f aca="false">$H$9*(H43*(J43-$H$6)+H43*N43*O43*P43*SQRT($F$73-F43))</f>
        <v>#VALUE!</v>
      </c>
      <c r="S43" s="14" t="e">
        <f aca="false">R43-R42</f>
        <v>#VALUE!</v>
      </c>
      <c r="T43" s="14"/>
      <c r="U43" s="14" t="n">
        <f aca="false">$H$9*((J43-$H$6)+N43*O43*P43*SQRT($F$73-F43))</f>
        <v>1.50694490837549</v>
      </c>
      <c r="V43" s="14" t="e">
        <f aca="false">$H$9*H43</f>
        <v>#VALUE!</v>
      </c>
      <c r="W43" s="14" t="e">
        <f aca="false">U42*(H43-H42)+V42*(J43-J42)</f>
        <v>#VALUE!</v>
      </c>
      <c r="X43" s="14" t="e">
        <f aca="false">$H$9*(H43-H42)*(J43-J42)</f>
        <v>#VALUE!</v>
      </c>
      <c r="Y43" s="14"/>
      <c r="Z43" s="14" t="e">
        <f aca="false">S43-W43</f>
        <v>#VALUE!</v>
      </c>
      <c r="AB43" s="16" t="n">
        <f aca="false">SUM(AC43:AN43)-6</f>
        <v>-0.560771114123833</v>
      </c>
      <c r="AC43" s="16" t="n">
        <f aca="true">RAND()</f>
        <v>0.846448078797764</v>
      </c>
      <c r="AD43" s="16" t="n">
        <f aca="true">RAND()</f>
        <v>0.122381445952078</v>
      </c>
      <c r="AE43" s="16" t="n">
        <f aca="true">RAND()</f>
        <v>0.820317111697495</v>
      </c>
      <c r="AF43" s="16" t="n">
        <f aca="true">RAND()</f>
        <v>0.443421786451009</v>
      </c>
      <c r="AG43" s="16" t="n">
        <f aca="true">RAND()</f>
        <v>0.834096981164287</v>
      </c>
      <c r="AH43" s="16" t="n">
        <f aca="true">RAND()</f>
        <v>0.0645898323360258</v>
      </c>
      <c r="AI43" s="16" t="n">
        <f aca="true">RAND()</f>
        <v>0.320189016960513</v>
      </c>
      <c r="AJ43" s="16" t="n">
        <f aca="true">RAND()</f>
        <v>0.673751863812413</v>
      </c>
      <c r="AK43" s="16" t="n">
        <f aca="true">RAND()</f>
        <v>0.232735746166221</v>
      </c>
      <c r="AL43" s="16" t="n">
        <f aca="true">RAND()</f>
        <v>0.355206735679833</v>
      </c>
      <c r="AM43" s="16" t="n">
        <f aca="true">RAND()</f>
        <v>0.584478812690283</v>
      </c>
      <c r="AN43" s="16" t="n">
        <f aca="true">RAND()</f>
        <v>0.141611474168246</v>
      </c>
    </row>
    <row r="44" customFormat="false" ht="11.25" hidden="false" customHeight="false" outlineLevel="0" collapsed="false">
      <c r="E44" s="17" t="n">
        <v>37074</v>
      </c>
      <c r="F44" s="18" t="n">
        <f aca="false">(E44-$D$4)/365.25</f>
        <v>-24.2354551676934</v>
      </c>
      <c r="H44" s="14" t="e">
        <f aca="false">H43*EXP(-0.5*$E$8^2*(F44-F43)+$E$8*AB44*SQRT(F44-F43))</f>
        <v>#VALUE!</v>
      </c>
      <c r="I44" s="14" t="e">
        <f aca="false">LN(H44/H43)</f>
        <v>#VALUE!</v>
      </c>
      <c r="J44" s="5" t="n">
        <f aca="false">$H$6</f>
        <v>38</v>
      </c>
      <c r="K44" s="5" t="n">
        <f aca="false">J44-J43</f>
        <v>0</v>
      </c>
      <c r="L44" s="5"/>
      <c r="M44" s="14"/>
      <c r="N44" s="15" t="n">
        <f aca="false">MIN(SQRT(($E$7^2*($F$43-F44)+$E$8^2*($F$73-$F$43))/($F$73-F44)),$E$8)</f>
        <v>0.8</v>
      </c>
      <c r="O44" s="5" t="n">
        <f aca="false">$H$7</f>
        <v>12</v>
      </c>
      <c r="P44" s="14" t="n">
        <f aca="false">MIN($K$8*$E$8*SQRT($F$73-$F$57)/(N44*SQRT($F$73-F44)),$K$8)</f>
        <v>0.557086014531159</v>
      </c>
      <c r="R44" s="5" t="e">
        <f aca="false">$H$9*(H44*(J44-$H$6)+H44*N44*O44*P44*SQRT($F$73-F44))</f>
        <v>#VALUE!</v>
      </c>
      <c r="S44" s="14" t="e">
        <f aca="false">R44-R43</f>
        <v>#VALUE!</v>
      </c>
      <c r="T44" s="14"/>
      <c r="U44" s="14" t="n">
        <f aca="false">$H$9*((J44-$H$6)+N44*O44*P44*SQRT($F$73-F44))</f>
        <v>1.50694490837549</v>
      </c>
      <c r="V44" s="14" t="e">
        <f aca="false">$H$9*H44</f>
        <v>#VALUE!</v>
      </c>
      <c r="W44" s="14" t="e">
        <f aca="false">U43*(H44-H43)+V43*(J44-J43)</f>
        <v>#VALUE!</v>
      </c>
      <c r="X44" s="14" t="e">
        <f aca="false">$H$9*(H44-H43)*(J44-J43)</f>
        <v>#VALUE!</v>
      </c>
      <c r="Y44" s="14"/>
      <c r="Z44" s="14" t="e">
        <f aca="false">S44-W44</f>
        <v>#VALUE!</v>
      </c>
      <c r="AB44" s="16" t="n">
        <f aca="false">SUM(AC44:AN44)-6</f>
        <v>1.49023630519495</v>
      </c>
      <c r="AC44" s="16" t="n">
        <f aca="true">RAND()</f>
        <v>0.605893006683985</v>
      </c>
      <c r="AD44" s="16" t="n">
        <f aca="true">RAND()</f>
        <v>0.205417925869073</v>
      </c>
      <c r="AE44" s="16" t="n">
        <f aca="true">RAND()</f>
        <v>0.827184466302025</v>
      </c>
      <c r="AF44" s="16" t="n">
        <f aca="true">RAND()</f>
        <v>0.647663040517225</v>
      </c>
      <c r="AG44" s="16" t="n">
        <f aca="true">RAND()</f>
        <v>0.999580086706857</v>
      </c>
      <c r="AH44" s="16" t="n">
        <f aca="true">RAND()</f>
        <v>0.863239621592576</v>
      </c>
      <c r="AI44" s="16" t="n">
        <f aca="true">RAND()</f>
        <v>0.678298356525369</v>
      </c>
      <c r="AJ44" s="16" t="n">
        <f aca="true">RAND()</f>
        <v>0.140677168159587</v>
      </c>
      <c r="AK44" s="16" t="n">
        <f aca="true">RAND()</f>
        <v>0.255394315259102</v>
      </c>
      <c r="AL44" s="16" t="n">
        <f aca="true">RAND()</f>
        <v>0.522149350168106</v>
      </c>
      <c r="AM44" s="16" t="n">
        <f aca="true">RAND()</f>
        <v>0.815798939575257</v>
      </c>
      <c r="AN44" s="16" t="n">
        <f aca="true">RAND()</f>
        <v>0.928940027835792</v>
      </c>
    </row>
    <row r="45" customFormat="false" ht="11.25" hidden="false" customHeight="false" outlineLevel="0" collapsed="false">
      <c r="E45" s="17" t="n">
        <v>37075</v>
      </c>
      <c r="F45" s="18" t="n">
        <f aca="false">(E45-$D$4)/365.25</f>
        <v>-24.2327173169062</v>
      </c>
      <c r="H45" s="14" t="e">
        <f aca="false">H44*EXP(-0.5*$E$8^2*(F45-F44)+$E$8*AB45*SQRT(F45-F44))</f>
        <v>#VALUE!</v>
      </c>
      <c r="I45" s="14" t="e">
        <f aca="false">LN(H45/H44)</f>
        <v>#VALUE!</v>
      </c>
      <c r="J45" s="5" t="n">
        <f aca="false">$H$6</f>
        <v>38</v>
      </c>
      <c r="K45" s="5" t="n">
        <f aca="false">J45-J44</f>
        <v>0</v>
      </c>
      <c r="L45" s="5"/>
      <c r="M45" s="14"/>
      <c r="N45" s="15" t="n">
        <f aca="false">MIN(SQRT(($E$7^2*($F$43-F45)+$E$8^2*($F$73-$F$43))/($F$73-F45)),$E$8)</f>
        <v>0.8</v>
      </c>
      <c r="O45" s="5" t="n">
        <f aca="false">$H$7</f>
        <v>12</v>
      </c>
      <c r="P45" s="14" t="n">
        <f aca="false">MIN($K$8*$E$8*SQRT($F$73-$F$57)/(N45*SQRT($F$73-F45)),$K$8)</f>
        <v>0.566946709513841</v>
      </c>
      <c r="R45" s="5" t="e">
        <f aca="false">$H$9*(H45*(J45-$H$6)+H45*N45*O45*P45*SQRT($F$73-F45))</f>
        <v>#VALUE!</v>
      </c>
      <c r="S45" s="14" t="e">
        <f aca="false">R45-R44</f>
        <v>#VALUE!</v>
      </c>
      <c r="T45" s="14"/>
      <c r="U45" s="14" t="n">
        <f aca="false">$H$9*((J45-$H$6)+N45*O45*P45*SQRT($F$73-F45))</f>
        <v>1.50694490837549</v>
      </c>
      <c r="V45" s="14" t="e">
        <f aca="false">$H$9*H45</f>
        <v>#VALUE!</v>
      </c>
      <c r="W45" s="14" t="e">
        <f aca="false">U44*(H45-H44)+V44*(J45-J44)</f>
        <v>#VALUE!</v>
      </c>
      <c r="X45" s="14" t="e">
        <f aca="false">$H$9*(H45-H44)*(J45-J44)</f>
        <v>#VALUE!</v>
      </c>
      <c r="Y45" s="14"/>
      <c r="Z45" s="14" t="e">
        <f aca="false">S45-W45</f>
        <v>#VALUE!</v>
      </c>
      <c r="AB45" s="16" t="n">
        <f aca="false">SUM(AC45:AN45)-6</f>
        <v>1.39170631715483</v>
      </c>
      <c r="AC45" s="16" t="n">
        <f aca="true">RAND()</f>
        <v>0.733547185364623</v>
      </c>
      <c r="AD45" s="16" t="n">
        <f aca="true">RAND()</f>
        <v>0.992503897122635</v>
      </c>
      <c r="AE45" s="16" t="n">
        <f aca="true">RAND()</f>
        <v>0.0316389434694443</v>
      </c>
      <c r="AF45" s="16" t="n">
        <f aca="true">RAND()</f>
        <v>0.114365517746991</v>
      </c>
      <c r="AG45" s="16" t="n">
        <f aca="true">RAND()</f>
        <v>0.525554120167234</v>
      </c>
      <c r="AH45" s="16" t="n">
        <f aca="true">RAND()</f>
        <v>0.990276954455771</v>
      </c>
      <c r="AI45" s="16" t="n">
        <f aca="true">RAND()</f>
        <v>0.835264586505555</v>
      </c>
      <c r="AJ45" s="16" t="n">
        <f aca="true">RAND()</f>
        <v>0.978961858677124</v>
      </c>
      <c r="AK45" s="16" t="n">
        <f aca="true">RAND()</f>
        <v>0.487782756051893</v>
      </c>
      <c r="AL45" s="16" t="n">
        <f aca="true">RAND()</f>
        <v>0.619841687079056</v>
      </c>
      <c r="AM45" s="16" t="n">
        <f aca="true">RAND()</f>
        <v>0.574316281941353</v>
      </c>
      <c r="AN45" s="16" t="n">
        <f aca="true">RAND()</f>
        <v>0.50765252857315</v>
      </c>
    </row>
    <row r="46" customFormat="false" ht="11.25" hidden="false" customHeight="false" outlineLevel="0" collapsed="false">
      <c r="E46" s="17" t="n">
        <v>37076</v>
      </c>
      <c r="F46" s="18" t="n">
        <f aca="false">(E46-$D$4)/365.25</f>
        <v>-24.2299794661191</v>
      </c>
      <c r="H46" s="14" t="e">
        <f aca="false">H45*EXP(-0.5*$E$8^2*(F46-F45)+$E$8*AB46*SQRT(F46-F45))</f>
        <v>#VALUE!</v>
      </c>
      <c r="I46" s="14" t="e">
        <f aca="false">LN(H46/H45)</f>
        <v>#VALUE!</v>
      </c>
      <c r="J46" s="5" t="n">
        <f aca="false">$H$6</f>
        <v>38</v>
      </c>
      <c r="K46" s="5" t="n">
        <f aca="false">J46-J45</f>
        <v>0</v>
      </c>
      <c r="L46" s="5"/>
      <c r="M46" s="14"/>
      <c r="N46" s="15" t="n">
        <f aca="false">MIN(SQRT(($E$7^2*($F$43-F46)+$E$8^2*($F$73-$F$43))/($F$73-F46)),$E$8)</f>
        <v>0.8</v>
      </c>
      <c r="O46" s="5" t="n">
        <f aca="false">$H$7</f>
        <v>12</v>
      </c>
      <c r="P46" s="14" t="n">
        <f aca="false">MIN($K$8*$E$8*SQRT($F$73-$F$57)/(N46*SQRT($F$73-F46)),$K$8)</f>
        <v>0.577350269189622</v>
      </c>
      <c r="R46" s="5" t="e">
        <f aca="false">$H$9*(H46*(J46-$H$6)+H46*N46*O46*P46*SQRT($F$73-F46))</f>
        <v>#VALUE!</v>
      </c>
      <c r="S46" s="14" t="e">
        <f aca="false">R46-R45</f>
        <v>#VALUE!</v>
      </c>
      <c r="T46" s="14"/>
      <c r="U46" s="14" t="n">
        <f aca="false">$H$9*((J46-$H$6)+N46*O46*P46*SQRT($F$73-F46))</f>
        <v>1.50694490837549</v>
      </c>
      <c r="V46" s="14" t="e">
        <f aca="false">$H$9*H46</f>
        <v>#VALUE!</v>
      </c>
      <c r="W46" s="14" t="e">
        <f aca="false">U45*(H46-H45)+V45*(J46-J45)</f>
        <v>#VALUE!</v>
      </c>
      <c r="X46" s="14" t="e">
        <f aca="false">$H$9*(H46-H45)*(J46-J45)</f>
        <v>#VALUE!</v>
      </c>
      <c r="Y46" s="14"/>
      <c r="Z46" s="14" t="e">
        <f aca="false">S46-W46</f>
        <v>#VALUE!</v>
      </c>
      <c r="AB46" s="16" t="n">
        <f aca="false">SUM(AC46:AN46)-6</f>
        <v>0.956228137576022</v>
      </c>
      <c r="AC46" s="16" t="n">
        <f aca="true">RAND()</f>
        <v>0.568832710874758</v>
      </c>
      <c r="AD46" s="16" t="n">
        <f aca="true">RAND()</f>
        <v>0.751486389968704</v>
      </c>
      <c r="AE46" s="16" t="n">
        <f aca="true">RAND()</f>
        <v>0.560128269838644</v>
      </c>
      <c r="AF46" s="16" t="n">
        <f aca="true">RAND()</f>
        <v>0.766648669216838</v>
      </c>
      <c r="AG46" s="16" t="n">
        <f aca="true">RAND()</f>
        <v>0.201354107343749</v>
      </c>
      <c r="AH46" s="16" t="n">
        <f aca="true">RAND()</f>
        <v>0.571246201917892</v>
      </c>
      <c r="AI46" s="16" t="n">
        <f aca="true">RAND()</f>
        <v>0.213242522632833</v>
      </c>
      <c r="AJ46" s="16" t="n">
        <f aca="true">RAND()</f>
        <v>0.924933552707515</v>
      </c>
      <c r="AK46" s="16" t="n">
        <f aca="true">RAND()</f>
        <v>0.815825058783483</v>
      </c>
      <c r="AL46" s="16" t="n">
        <f aca="true">RAND()</f>
        <v>0.659788540907499</v>
      </c>
      <c r="AM46" s="16" t="n">
        <f aca="true">RAND()</f>
        <v>0.277191009774313</v>
      </c>
      <c r="AN46" s="16" t="n">
        <f aca="true">RAND()</f>
        <v>0.645551103609795</v>
      </c>
    </row>
    <row r="47" customFormat="false" ht="11.25" hidden="false" customHeight="false" outlineLevel="0" collapsed="false">
      <c r="E47" s="17" t="n">
        <v>37077</v>
      </c>
      <c r="F47" s="18" t="n">
        <f aca="false">(E47-$D$4)/365.25</f>
        <v>-24.227241615332</v>
      </c>
      <c r="H47" s="14" t="e">
        <f aca="false">H46*EXP(-0.5*$E$8^2*(F47-F46)+$E$8*AB47*SQRT(F47-F46))</f>
        <v>#VALUE!</v>
      </c>
      <c r="I47" s="14" t="e">
        <f aca="false">LN(H47/H46)</f>
        <v>#VALUE!</v>
      </c>
      <c r="J47" s="5" t="n">
        <f aca="false">$H$6</f>
        <v>38</v>
      </c>
      <c r="K47" s="5" t="n">
        <f aca="false">J47-J46</f>
        <v>0</v>
      </c>
      <c r="L47" s="5"/>
      <c r="M47" s="14"/>
      <c r="N47" s="15" t="n">
        <f aca="false">MIN(SQRT(($E$7^2*($F$43-F47)+$E$8^2*($F$73-$F$43))/($F$73-F47)),$E$8)</f>
        <v>0.8</v>
      </c>
      <c r="O47" s="5" t="n">
        <f aca="false">$H$7</f>
        <v>12</v>
      </c>
      <c r="P47" s="14" t="n">
        <f aca="false">MIN($K$8*$E$8*SQRT($F$73-$F$57)/(N47*SQRT($F$73-F47)),$K$8)</f>
        <v>0.588348405414545</v>
      </c>
      <c r="R47" s="5" t="e">
        <f aca="false">$H$9*(H47*(J47-$H$6)+H47*N47*O47*P47*SQRT($F$73-F47))</f>
        <v>#VALUE!</v>
      </c>
      <c r="S47" s="14" t="e">
        <f aca="false">R47-R46</f>
        <v>#VALUE!</v>
      </c>
      <c r="T47" s="14"/>
      <c r="U47" s="14" t="n">
        <f aca="false">$H$9*((J47-$H$6)+N47*O47*P47*SQRT($F$73-F47))</f>
        <v>1.50694490837549</v>
      </c>
      <c r="V47" s="14" t="e">
        <f aca="false">$H$9*H47</f>
        <v>#VALUE!</v>
      </c>
      <c r="W47" s="14" t="e">
        <f aca="false">U46*(H47-H46)+V46*(J47-J46)</f>
        <v>#VALUE!</v>
      </c>
      <c r="X47" s="14" t="e">
        <f aca="false">$H$9*(H47-H46)*(J47-J46)</f>
        <v>#VALUE!</v>
      </c>
      <c r="Y47" s="14"/>
      <c r="Z47" s="14" t="e">
        <f aca="false">S47-W47</f>
        <v>#VALUE!</v>
      </c>
      <c r="AB47" s="16" t="n">
        <f aca="false">SUM(AC47:AN47)-6</f>
        <v>-3.04869099761841</v>
      </c>
      <c r="AC47" s="16" t="n">
        <f aca="true">RAND()</f>
        <v>0.00471863226150642</v>
      </c>
      <c r="AD47" s="16" t="n">
        <f aca="true">RAND()</f>
        <v>0.329787669363465</v>
      </c>
      <c r="AE47" s="16" t="n">
        <f aca="true">RAND()</f>
        <v>0.562950422238714</v>
      </c>
      <c r="AF47" s="16" t="n">
        <f aca="true">RAND()</f>
        <v>0.0807979636396116</v>
      </c>
      <c r="AG47" s="16" t="n">
        <f aca="true">RAND()</f>
        <v>0.0667421589683825</v>
      </c>
      <c r="AH47" s="16" t="n">
        <f aca="true">RAND()</f>
        <v>0.5933271908977</v>
      </c>
      <c r="AI47" s="16" t="n">
        <f aca="true">RAND()</f>
        <v>0.330180540274977</v>
      </c>
      <c r="AJ47" s="16" t="n">
        <f aca="true">RAND()</f>
        <v>0.00254044427685898</v>
      </c>
      <c r="AK47" s="16" t="n">
        <f aca="true">RAND()</f>
        <v>0.656499928138211</v>
      </c>
      <c r="AL47" s="16" t="n">
        <f aca="true">RAND()</f>
        <v>0.112184879641155</v>
      </c>
      <c r="AM47" s="16" t="n">
        <f aca="true">RAND()</f>
        <v>0.164120526623789</v>
      </c>
      <c r="AN47" s="16" t="n">
        <f aca="true">RAND()</f>
        <v>0.0474586460572159</v>
      </c>
    </row>
    <row r="48" customFormat="false" ht="11.25" hidden="false" customHeight="false" outlineLevel="0" collapsed="false">
      <c r="E48" s="17" t="n">
        <v>37078</v>
      </c>
      <c r="F48" s="18" t="n">
        <f aca="false">(E48-$D$4)/365.25</f>
        <v>-24.2245037645448</v>
      </c>
      <c r="H48" s="14" t="e">
        <f aca="false">H47*EXP(-0.5*$E$8^2*(F48-F47)+$E$8*AB48*SQRT(F48-F47))</f>
        <v>#VALUE!</v>
      </c>
      <c r="I48" s="14" t="e">
        <f aca="false">LN(H48/H47)</f>
        <v>#VALUE!</v>
      </c>
      <c r="J48" s="5" t="n">
        <f aca="false">$H$6</f>
        <v>38</v>
      </c>
      <c r="K48" s="5" t="n">
        <f aca="false">J48-J47</f>
        <v>0</v>
      </c>
      <c r="L48" s="5"/>
      <c r="M48" s="14"/>
      <c r="N48" s="15" t="n">
        <f aca="false">MIN(SQRT(($E$7^2*($F$43-F48)+$E$8^2*($F$73-$F$43))/($F$73-F48)),$E$8)</f>
        <v>0.8</v>
      </c>
      <c r="O48" s="5" t="n">
        <f aca="false">$H$7</f>
        <v>12</v>
      </c>
      <c r="P48" s="14" t="n">
        <f aca="false">MIN($K$8*$E$8*SQRT($F$73-$F$57)/(N48*SQRT($F$73-F48)),$K$8)</f>
        <v>0.600000000000004</v>
      </c>
      <c r="R48" s="5" t="e">
        <f aca="false">$H$9*(H48*(J48-$H$6)+H48*N48*O48*P48*SQRT($F$73-F48))</f>
        <v>#VALUE!</v>
      </c>
      <c r="S48" s="14" t="e">
        <f aca="false">R48-R47</f>
        <v>#VALUE!</v>
      </c>
      <c r="T48" s="14"/>
      <c r="U48" s="14" t="n">
        <f aca="false">$H$9*((J48-$H$6)+N48*O48*P48*SQRT($F$73-F48))</f>
        <v>1.50694490837549</v>
      </c>
      <c r="V48" s="14" t="e">
        <f aca="false">$H$9*H48</f>
        <v>#VALUE!</v>
      </c>
      <c r="W48" s="14" t="e">
        <f aca="false">U47*(H48-H47)+V47*(J48-J47)</f>
        <v>#VALUE!</v>
      </c>
      <c r="X48" s="14" t="e">
        <f aca="false">$H$9*(H48-H47)*(J48-J47)</f>
        <v>#VALUE!</v>
      </c>
      <c r="Y48" s="14"/>
      <c r="Z48" s="14" t="e">
        <f aca="false">S48-W48</f>
        <v>#VALUE!</v>
      </c>
      <c r="AB48" s="16" t="n">
        <f aca="false">SUM(AC48:AN48)-6</f>
        <v>1.01618059644673</v>
      </c>
      <c r="AC48" s="16" t="n">
        <f aca="true">RAND()</f>
        <v>0.815945113296273</v>
      </c>
      <c r="AD48" s="16" t="n">
        <f aca="true">RAND()</f>
        <v>0.0360953194517194</v>
      </c>
      <c r="AE48" s="16" t="n">
        <f aca="true">RAND()</f>
        <v>0.699881894812233</v>
      </c>
      <c r="AF48" s="16" t="n">
        <f aca="true">RAND()</f>
        <v>0.63639365767923</v>
      </c>
      <c r="AG48" s="16" t="n">
        <f aca="true">RAND()</f>
        <v>0.820626695032658</v>
      </c>
      <c r="AH48" s="16" t="n">
        <f aca="true">RAND()</f>
        <v>0.860326309719345</v>
      </c>
      <c r="AI48" s="16" t="n">
        <f aca="true">RAND()</f>
        <v>0.841973679523517</v>
      </c>
      <c r="AJ48" s="16" t="n">
        <f aca="true">RAND()</f>
        <v>0.347595783727964</v>
      </c>
      <c r="AK48" s="16" t="n">
        <f aca="true">RAND()</f>
        <v>0.416664389517501</v>
      </c>
      <c r="AL48" s="16" t="n">
        <f aca="true">RAND()</f>
        <v>0.390509941163706</v>
      </c>
      <c r="AM48" s="16" t="n">
        <f aca="true">RAND()</f>
        <v>0.798349810837887</v>
      </c>
      <c r="AN48" s="16" t="n">
        <f aca="true">RAND()</f>
        <v>0.351818001684693</v>
      </c>
    </row>
    <row r="49" customFormat="false" ht="11.25" hidden="false" customHeight="false" outlineLevel="0" collapsed="false">
      <c r="E49" s="17" t="n">
        <v>37079</v>
      </c>
      <c r="F49" s="18" t="n">
        <f aca="false">(E49-$D$4)/365.25</f>
        <v>-24.2217659137577</v>
      </c>
      <c r="H49" s="14" t="e">
        <f aca="false">H48*EXP(-0.5*$E$8^2*(F49-F48)+$E$8*AB49*SQRT(F49-F48))</f>
        <v>#VALUE!</v>
      </c>
      <c r="I49" s="14" t="e">
        <f aca="false">LN(H49/H48)</f>
        <v>#VALUE!</v>
      </c>
      <c r="J49" s="5" t="n">
        <f aca="false">$H$6</f>
        <v>38</v>
      </c>
      <c r="K49" s="5" t="n">
        <f aca="false">J49-J48</f>
        <v>0</v>
      </c>
      <c r="L49" s="5"/>
      <c r="M49" s="14"/>
      <c r="N49" s="15" t="n">
        <f aca="false">MIN(SQRT(($E$7^2*($F$43-F49)+$E$8^2*($F$73-$F$43))/($F$73-F49)),$E$8)</f>
        <v>0.8</v>
      </c>
      <c r="O49" s="5" t="n">
        <f aca="false">$H$7</f>
        <v>12</v>
      </c>
      <c r="P49" s="14" t="n">
        <f aca="false">MIN($K$8*$E$8*SQRT($F$73-$F$57)/(N49*SQRT($F$73-F49)),$K$8)</f>
        <v>0.612372435695795</v>
      </c>
      <c r="R49" s="5" t="e">
        <f aca="false">$H$9*(H49*(J49-$H$6)+H49*N49*O49*P49*SQRT($F$73-F49))</f>
        <v>#VALUE!</v>
      </c>
      <c r="S49" s="14" t="e">
        <f aca="false">R49-R48</f>
        <v>#VALUE!</v>
      </c>
      <c r="T49" s="14"/>
      <c r="U49" s="14" t="n">
        <f aca="false">$H$9*((J49-$H$6)+N49*O49*P49*SQRT($F$73-F49))</f>
        <v>1.50694490837549</v>
      </c>
      <c r="V49" s="14" t="e">
        <f aca="false">$H$9*H49</f>
        <v>#VALUE!</v>
      </c>
      <c r="W49" s="14" t="e">
        <f aca="false">U48*(H49-H48)+V48*(J49-J48)</f>
        <v>#VALUE!</v>
      </c>
      <c r="X49" s="14" t="e">
        <f aca="false">$H$9*(H49-H48)*(J49-J48)</f>
        <v>#VALUE!</v>
      </c>
      <c r="Y49" s="14"/>
      <c r="Z49" s="14" t="e">
        <f aca="false">S49-W49</f>
        <v>#VALUE!</v>
      </c>
      <c r="AB49" s="16" t="n">
        <f aca="false">SUM(AC49:AN49)-6</f>
        <v>0.618570593498012</v>
      </c>
      <c r="AC49" s="16" t="n">
        <f aca="true">RAND()</f>
        <v>0.419654910457098</v>
      </c>
      <c r="AD49" s="16" t="n">
        <f aca="true">RAND()</f>
        <v>0.401747424379543</v>
      </c>
      <c r="AE49" s="16" t="n">
        <f aca="true">RAND()</f>
        <v>0.182269141409358</v>
      </c>
      <c r="AF49" s="16" t="n">
        <f aca="true">RAND()</f>
        <v>0.966326621639484</v>
      </c>
      <c r="AG49" s="16" t="n">
        <f aca="true">RAND()</f>
        <v>0.0662391699784837</v>
      </c>
      <c r="AH49" s="16" t="n">
        <f aca="true">RAND()</f>
        <v>0.632010472308547</v>
      </c>
      <c r="AI49" s="16" t="n">
        <f aca="true">RAND()</f>
        <v>0.962466479151269</v>
      </c>
      <c r="AJ49" s="16" t="n">
        <f aca="true">RAND()</f>
        <v>0.687151572892876</v>
      </c>
      <c r="AK49" s="16" t="n">
        <f aca="true">RAND()</f>
        <v>0.756314041620382</v>
      </c>
      <c r="AL49" s="16" t="n">
        <f aca="true">RAND()</f>
        <v>0.675619520609791</v>
      </c>
      <c r="AM49" s="16" t="n">
        <f aca="true">RAND()</f>
        <v>0.506567978280377</v>
      </c>
      <c r="AN49" s="16" t="n">
        <f aca="true">RAND()</f>
        <v>0.362203260770805</v>
      </c>
    </row>
    <row r="50" customFormat="false" ht="11.25" hidden="false" customHeight="false" outlineLevel="0" collapsed="false">
      <c r="E50" s="17" t="n">
        <v>37080</v>
      </c>
      <c r="F50" s="18" t="n">
        <f aca="false">(E50-$D$4)/365.25</f>
        <v>-24.2190280629706</v>
      </c>
      <c r="H50" s="14" t="e">
        <f aca="false">H49*EXP(-0.5*$E$8^2*(F50-F49)+$E$8*AB50*SQRT(F50-F49))</f>
        <v>#VALUE!</v>
      </c>
      <c r="I50" s="14" t="e">
        <f aca="false">LN(H50/H49)</f>
        <v>#VALUE!</v>
      </c>
      <c r="J50" s="5" t="n">
        <f aca="false">$H$6</f>
        <v>38</v>
      </c>
      <c r="K50" s="5" t="n">
        <f aca="false">J50-J49</f>
        <v>0</v>
      </c>
      <c r="L50" s="5"/>
      <c r="M50" s="14"/>
      <c r="N50" s="15" t="n">
        <f aca="false">MIN(SQRT(($E$7^2*($F$43-F50)+$E$8^2*($F$73-$F$43))/($F$73-F50)),$E$8)</f>
        <v>0.8</v>
      </c>
      <c r="O50" s="5" t="n">
        <f aca="false">$H$7</f>
        <v>12</v>
      </c>
      <c r="P50" s="14" t="n">
        <f aca="false">MIN($K$8*$E$8*SQRT($F$73-$F$57)/(N50*SQRT($F$73-F50)),$K$8)</f>
        <v>0.62554324217122</v>
      </c>
      <c r="R50" s="5" t="e">
        <f aca="false">$H$9*(H50*(J50-$H$6)+H50*N50*O50*P50*SQRT($F$73-F50))</f>
        <v>#VALUE!</v>
      </c>
      <c r="S50" s="14" t="e">
        <f aca="false">R50-R49</f>
        <v>#VALUE!</v>
      </c>
      <c r="T50" s="14"/>
      <c r="U50" s="14" t="n">
        <f aca="false">$H$9*((J50-$H$6)+N50*O50*P50*SQRT($F$73-F50))</f>
        <v>1.50694490837549</v>
      </c>
      <c r="V50" s="14" t="e">
        <f aca="false">$H$9*H50</f>
        <v>#VALUE!</v>
      </c>
      <c r="W50" s="14" t="e">
        <f aca="false">U49*(H50-H49)+V49*(J50-J49)</f>
        <v>#VALUE!</v>
      </c>
      <c r="X50" s="14" t="e">
        <f aca="false">$H$9*(H50-H49)*(J50-J49)</f>
        <v>#VALUE!</v>
      </c>
      <c r="Y50" s="14"/>
      <c r="Z50" s="14" t="e">
        <f aca="false">S50-W50</f>
        <v>#VALUE!</v>
      </c>
      <c r="AB50" s="16" t="n">
        <f aca="false">SUM(AC50:AN50)-6</f>
        <v>1.03199022808813</v>
      </c>
      <c r="AC50" s="16" t="n">
        <f aca="true">RAND()</f>
        <v>0.869225175547626</v>
      </c>
      <c r="AD50" s="16" t="n">
        <f aca="true">RAND()</f>
        <v>0.0445856378037869</v>
      </c>
      <c r="AE50" s="16" t="n">
        <f aca="true">RAND()</f>
        <v>0.252172851118569</v>
      </c>
      <c r="AF50" s="16" t="n">
        <f aca="true">RAND()</f>
        <v>0.907181712371552</v>
      </c>
      <c r="AG50" s="16" t="n">
        <f aca="true">RAND()</f>
        <v>0.68407431293023</v>
      </c>
      <c r="AH50" s="16" t="n">
        <f aca="true">RAND()</f>
        <v>0.973189078426542</v>
      </c>
      <c r="AI50" s="16" t="n">
        <f aca="true">RAND()</f>
        <v>0.243200744278613</v>
      </c>
      <c r="AJ50" s="16" t="n">
        <f aca="true">RAND()</f>
        <v>0.290298174738043</v>
      </c>
      <c r="AK50" s="16" t="n">
        <f aca="true">RAND()</f>
        <v>0.414398933882951</v>
      </c>
      <c r="AL50" s="16" t="n">
        <f aca="true">RAND()</f>
        <v>0.873111151979781</v>
      </c>
      <c r="AM50" s="16" t="n">
        <f aca="true">RAND()</f>
        <v>0.555172688298357</v>
      </c>
      <c r="AN50" s="16" t="n">
        <f aca="true">RAND()</f>
        <v>0.925379766712083</v>
      </c>
    </row>
    <row r="51" customFormat="false" ht="11.25" hidden="false" customHeight="false" outlineLevel="0" collapsed="false">
      <c r="E51" s="17" t="n">
        <v>37081</v>
      </c>
      <c r="F51" s="18" t="n">
        <f aca="false">(E51-$D$4)/365.25</f>
        <v>-24.2162902121834</v>
      </c>
      <c r="H51" s="14" t="e">
        <f aca="false">H50*EXP(-0.5*$E$8^2*(F51-F50)+$E$8*AB51*SQRT(F51-F50))</f>
        <v>#VALUE!</v>
      </c>
      <c r="I51" s="14" t="e">
        <f aca="false">LN(H51/H50)</f>
        <v>#VALUE!</v>
      </c>
      <c r="J51" s="5" t="n">
        <f aca="false">$H$6</f>
        <v>38</v>
      </c>
      <c r="K51" s="5" t="n">
        <f aca="false">J51-J50</f>
        <v>0</v>
      </c>
      <c r="L51" s="5"/>
      <c r="M51" s="14"/>
      <c r="N51" s="15" t="n">
        <f aca="false">MIN(SQRT(($E$7^2*($F$43-F51)+$E$8^2*($F$73-$F$43))/($F$73-F51)),$E$8)</f>
        <v>0.8</v>
      </c>
      <c r="O51" s="5" t="n">
        <f aca="false">$H$7</f>
        <v>12</v>
      </c>
      <c r="P51" s="14" t="n">
        <f aca="false">MIN($K$8*$E$8*SQRT($F$73-$F$57)/(N51*SQRT($F$73-F51)),$K$8)</f>
        <v>0.639602149066841</v>
      </c>
      <c r="R51" s="5" t="e">
        <f aca="false">$H$9*(H51*(J51-$H$6)+H51*N51*O51*P51*SQRT($F$73-F51))</f>
        <v>#VALUE!</v>
      </c>
      <c r="S51" s="14" t="e">
        <f aca="false">R51-R50</f>
        <v>#VALUE!</v>
      </c>
      <c r="T51" s="14"/>
      <c r="U51" s="14" t="n">
        <f aca="false">$H$9*((J51-$H$6)+N51*O51*P51*SQRT($F$73-F51))</f>
        <v>1.50694490837549</v>
      </c>
      <c r="V51" s="14" t="e">
        <f aca="false">$H$9*H51</f>
        <v>#VALUE!</v>
      </c>
      <c r="W51" s="14" t="e">
        <f aca="false">U50*(H51-H50)+V50*(J51-J50)</f>
        <v>#VALUE!</v>
      </c>
      <c r="X51" s="14" t="e">
        <f aca="false">$H$9*(H51-H50)*(J51-J50)</f>
        <v>#VALUE!</v>
      </c>
      <c r="Y51" s="14"/>
      <c r="Z51" s="14" t="e">
        <f aca="false">S51-W51</f>
        <v>#VALUE!</v>
      </c>
      <c r="AB51" s="16" t="n">
        <f aca="false">SUM(AC51:AN51)-6</f>
        <v>-0.946109518890198</v>
      </c>
      <c r="AC51" s="16" t="n">
        <f aca="true">RAND()</f>
        <v>0.428809990941942</v>
      </c>
      <c r="AD51" s="16" t="n">
        <f aca="true">RAND()</f>
        <v>0.123252883636987</v>
      </c>
      <c r="AE51" s="16" t="n">
        <f aca="true">RAND()</f>
        <v>0.0231150791702826</v>
      </c>
      <c r="AF51" s="16" t="n">
        <f aca="true">RAND()</f>
        <v>0.106848220241954</v>
      </c>
      <c r="AG51" s="16" t="n">
        <f aca="true">RAND()</f>
        <v>0.656015056466623</v>
      </c>
      <c r="AH51" s="16" t="n">
        <f aca="true">RAND()</f>
        <v>0.385338306260152</v>
      </c>
      <c r="AI51" s="16" t="n">
        <f aca="true">RAND()</f>
        <v>0.211274926396543</v>
      </c>
      <c r="AJ51" s="16" t="n">
        <f aca="true">RAND()</f>
        <v>0.526982447807256</v>
      </c>
      <c r="AK51" s="16" t="n">
        <f aca="true">RAND()</f>
        <v>0.397883502949557</v>
      </c>
      <c r="AL51" s="16" t="n">
        <f aca="true">RAND()</f>
        <v>0.289771030999581</v>
      </c>
      <c r="AM51" s="16" t="n">
        <f aca="true">RAND()</f>
        <v>0.989464762856939</v>
      </c>
      <c r="AN51" s="16" t="n">
        <f aca="true">RAND()</f>
        <v>0.915134273381986</v>
      </c>
    </row>
    <row r="52" customFormat="false" ht="11.25" hidden="false" customHeight="false" outlineLevel="0" collapsed="false">
      <c r="E52" s="17" t="n">
        <v>37082</v>
      </c>
      <c r="F52" s="18" t="n">
        <f aca="false">(E52-$D$4)/365.25</f>
        <v>-24.2135523613963</v>
      </c>
      <c r="H52" s="14" t="e">
        <f aca="false">H51*EXP(-0.5*$E$8^2*(F52-F51)+$E$8*AB52*SQRT(F52-F51))</f>
        <v>#VALUE!</v>
      </c>
      <c r="I52" s="14" t="e">
        <f aca="false">LN(H52/H51)</f>
        <v>#VALUE!</v>
      </c>
      <c r="J52" s="5" t="n">
        <f aca="false">$H$6</f>
        <v>38</v>
      </c>
      <c r="K52" s="5" t="n">
        <f aca="false">J52-J51</f>
        <v>0</v>
      </c>
      <c r="L52" s="5"/>
      <c r="M52" s="14"/>
      <c r="N52" s="15" t="n">
        <f aca="false">MIN(SQRT(($E$7^2*($F$43-F52)+$E$8^2*($F$73-$F$43))/($F$73-F52)),$E$8)</f>
        <v>0.8</v>
      </c>
      <c r="O52" s="5" t="n">
        <f aca="false">$H$7</f>
        <v>12</v>
      </c>
      <c r="P52" s="14" t="n">
        <f aca="false">MIN($K$8*$E$8*SQRT($F$73-$F$57)/(N52*SQRT($F$73-F52)),$K$8)</f>
        <v>0.654653670707982</v>
      </c>
      <c r="R52" s="5" t="e">
        <f aca="false">$H$9*(H52*(J52-$H$6)+H52*N52*O52*P52*SQRT($F$73-F52))</f>
        <v>#VALUE!</v>
      </c>
      <c r="S52" s="14" t="e">
        <f aca="false">R52-R51</f>
        <v>#VALUE!</v>
      </c>
      <c r="T52" s="14"/>
      <c r="U52" s="14" t="n">
        <f aca="false">$H$9*((J52-$H$6)+N52*O52*P52*SQRT($F$73-F52))</f>
        <v>1.50694490837549</v>
      </c>
      <c r="V52" s="14" t="e">
        <f aca="false">$H$9*H52</f>
        <v>#VALUE!</v>
      </c>
      <c r="W52" s="14" t="e">
        <f aca="false">U51*(H52-H51)+V51*(J52-J51)</f>
        <v>#VALUE!</v>
      </c>
      <c r="X52" s="14" t="e">
        <f aca="false">$H$9*(H52-H51)*(J52-J51)</f>
        <v>#VALUE!</v>
      </c>
      <c r="Y52" s="14"/>
      <c r="Z52" s="14" t="e">
        <f aca="false">S52-W52</f>
        <v>#VALUE!</v>
      </c>
      <c r="AB52" s="16" t="n">
        <f aca="false">SUM(AC52:AN52)-6</f>
        <v>-2.01469462198039</v>
      </c>
      <c r="AC52" s="16" t="n">
        <f aca="true">RAND()</f>
        <v>0.37767743608757</v>
      </c>
      <c r="AD52" s="16" t="n">
        <f aca="true">RAND()</f>
        <v>0.543005414466006</v>
      </c>
      <c r="AE52" s="16" t="n">
        <f aca="true">RAND()</f>
        <v>0.0264178093684224</v>
      </c>
      <c r="AF52" s="16" t="n">
        <f aca="true">RAND()</f>
        <v>0.48841008348598</v>
      </c>
      <c r="AG52" s="16" t="n">
        <f aca="true">RAND()</f>
        <v>0.252939641238038</v>
      </c>
      <c r="AH52" s="16" t="n">
        <f aca="true">RAND()</f>
        <v>0.724008620489783</v>
      </c>
      <c r="AI52" s="16" t="n">
        <f aca="true">RAND()</f>
        <v>0.279641842252706</v>
      </c>
      <c r="AJ52" s="16" t="n">
        <f aca="true">RAND()</f>
        <v>0.177321813696046</v>
      </c>
      <c r="AK52" s="16" t="n">
        <f aca="true">RAND()</f>
        <v>0.273802056848869</v>
      </c>
      <c r="AL52" s="16" t="n">
        <f aca="true">RAND()</f>
        <v>0.456040960161629</v>
      </c>
      <c r="AM52" s="16" t="n">
        <f aca="true">RAND()</f>
        <v>0.25911873026438</v>
      </c>
      <c r="AN52" s="16" t="n">
        <f aca="true">RAND()</f>
        <v>0.126920969660179</v>
      </c>
    </row>
    <row r="53" customFormat="false" ht="11.25" hidden="false" customHeight="false" outlineLevel="0" collapsed="false">
      <c r="E53" s="17" t="n">
        <v>37083</v>
      </c>
      <c r="F53" s="18" t="n">
        <f aca="false">(E53-$D$4)/365.25</f>
        <v>-24.2108145106092</v>
      </c>
      <c r="H53" s="14" t="e">
        <f aca="false">H52*EXP(-0.5*$E$8^2*(F53-F52)+$E$8*AB53*SQRT(F53-F52))</f>
        <v>#VALUE!</v>
      </c>
      <c r="I53" s="14" t="e">
        <f aca="false">LN(H53/H52)</f>
        <v>#VALUE!</v>
      </c>
      <c r="J53" s="5" t="n">
        <f aca="false">$H$6</f>
        <v>38</v>
      </c>
      <c r="K53" s="5" t="n">
        <f aca="false">J53-J52</f>
        <v>0</v>
      </c>
      <c r="L53" s="5"/>
      <c r="M53" s="14"/>
      <c r="N53" s="15" t="n">
        <f aca="false">MIN(SQRT(($E$7^2*($F$43-F53)+$E$8^2*($F$73-$F$43))/($F$73-F53)),$E$8)</f>
        <v>0.8</v>
      </c>
      <c r="O53" s="5" t="n">
        <f aca="false">$H$7</f>
        <v>12</v>
      </c>
      <c r="P53" s="14" t="n">
        <f aca="false">MIN($K$8*$E$8*SQRT($F$73-$F$57)/(N53*SQRT($F$73-F53)),$K$8)</f>
        <v>0.670820393249937</v>
      </c>
      <c r="R53" s="5" t="e">
        <f aca="false">$H$9*(H53*(J53-$H$6)+H53*N53*O53*P53*SQRT($F$73-F53))</f>
        <v>#VALUE!</v>
      </c>
      <c r="S53" s="14" t="e">
        <f aca="false">R53-R52</f>
        <v>#VALUE!</v>
      </c>
      <c r="T53" s="14"/>
      <c r="U53" s="14" t="n">
        <f aca="false">$H$9*((J53-$H$6)+N53*O53*P53*SQRT($F$73-F53))</f>
        <v>1.50694490837549</v>
      </c>
      <c r="V53" s="14" t="e">
        <f aca="false">$H$9*H53</f>
        <v>#VALUE!</v>
      </c>
      <c r="W53" s="14" t="e">
        <f aca="false">U52*(H53-H52)+V52*(J53-J52)</f>
        <v>#VALUE!</v>
      </c>
      <c r="X53" s="14" t="e">
        <f aca="false">$H$9*(H53-H52)*(J53-J52)</f>
        <v>#VALUE!</v>
      </c>
      <c r="Y53" s="14"/>
      <c r="Z53" s="14" t="e">
        <f aca="false">S53-W53</f>
        <v>#VALUE!</v>
      </c>
      <c r="AB53" s="16" t="n">
        <f aca="false">SUM(AC53:AN53)-6</f>
        <v>0.801954536142842</v>
      </c>
      <c r="AC53" s="16" t="n">
        <f aca="true">RAND()</f>
        <v>0.935445742206743</v>
      </c>
      <c r="AD53" s="16" t="n">
        <f aca="true">RAND()</f>
        <v>0.894464094513771</v>
      </c>
      <c r="AE53" s="16" t="n">
        <f aca="true">RAND()</f>
        <v>0.204473323129177</v>
      </c>
      <c r="AF53" s="16" t="n">
        <f aca="true">RAND()</f>
        <v>0.390672052494836</v>
      </c>
      <c r="AG53" s="16" t="n">
        <f aca="true">RAND()</f>
        <v>0.236726008723462</v>
      </c>
      <c r="AH53" s="16" t="n">
        <f aca="true">RAND()</f>
        <v>0.642818326904569</v>
      </c>
      <c r="AI53" s="16" t="n">
        <f aca="true">RAND()</f>
        <v>0.995846449660062</v>
      </c>
      <c r="AJ53" s="16" t="n">
        <f aca="true">RAND()</f>
        <v>0.358840773790581</v>
      </c>
      <c r="AK53" s="16" t="n">
        <f aca="true">RAND()</f>
        <v>0.702467272698466</v>
      </c>
      <c r="AL53" s="16" t="n">
        <f aca="true">RAND()</f>
        <v>0.191065632049513</v>
      </c>
      <c r="AM53" s="16" t="n">
        <f aca="true">RAND()</f>
        <v>0.512234900578764</v>
      </c>
      <c r="AN53" s="16" t="n">
        <f aca="true">RAND()</f>
        <v>0.7368999593929</v>
      </c>
    </row>
    <row r="54" customFormat="false" ht="11.25" hidden="false" customHeight="false" outlineLevel="0" collapsed="false">
      <c r="E54" s="17" t="n">
        <v>37084</v>
      </c>
      <c r="F54" s="18" t="n">
        <f aca="false">(E54-$D$4)/365.25</f>
        <v>-24.208076659822</v>
      </c>
      <c r="H54" s="14" t="e">
        <f aca="false">H53*EXP(-0.5*$E$8^2*(F54-F53)+$E$8*AB54*SQRT(F54-F53))</f>
        <v>#VALUE!</v>
      </c>
      <c r="I54" s="14" t="e">
        <f aca="false">LN(H54/H53)</f>
        <v>#VALUE!</v>
      </c>
      <c r="J54" s="5" t="n">
        <f aca="false">$H$6</f>
        <v>38</v>
      </c>
      <c r="K54" s="5" t="n">
        <f aca="false">J54-J53</f>
        <v>0</v>
      </c>
      <c r="L54" s="5"/>
      <c r="M54" s="14"/>
      <c r="N54" s="15" t="n">
        <f aca="false">MIN(SQRT(($E$7^2*($F$43-F54)+$E$8^2*($F$73-$F$43))/($F$73-F54)),$E$8)</f>
        <v>0.8</v>
      </c>
      <c r="O54" s="5" t="n">
        <f aca="false">$H$7</f>
        <v>12</v>
      </c>
      <c r="P54" s="14" t="n">
        <f aca="false">MIN($K$8*$E$8*SQRT($F$73-$F$57)/(N54*SQRT($F$73-F54)),$K$8)</f>
        <v>0.68824720161168</v>
      </c>
      <c r="R54" s="5" t="e">
        <f aca="false">$H$9*(H54*(J54-$H$6)+H54*N54*O54*P54*SQRT($F$73-F54))</f>
        <v>#VALUE!</v>
      </c>
      <c r="S54" s="14" t="e">
        <f aca="false">R54-R53</f>
        <v>#VALUE!</v>
      </c>
      <c r="T54" s="14"/>
      <c r="U54" s="14" t="n">
        <f aca="false">$H$9*((J54-$H$6)+N54*O54*P54*SQRT($F$73-F54))</f>
        <v>1.50694490837549</v>
      </c>
      <c r="V54" s="14" t="e">
        <f aca="false">$H$9*H54</f>
        <v>#VALUE!</v>
      </c>
      <c r="W54" s="14" t="e">
        <f aca="false">U53*(H54-H53)+V53*(J54-J53)</f>
        <v>#VALUE!</v>
      </c>
      <c r="X54" s="14" t="e">
        <f aca="false">$H$9*(H54-H53)*(J54-J53)</f>
        <v>#VALUE!</v>
      </c>
      <c r="Y54" s="14"/>
      <c r="Z54" s="14" t="e">
        <f aca="false">S54-W54</f>
        <v>#VALUE!</v>
      </c>
      <c r="AB54" s="16" t="n">
        <f aca="false">SUM(AC54:AN54)-6</f>
        <v>-0.399167027809914</v>
      </c>
      <c r="AC54" s="16" t="n">
        <f aca="true">RAND()</f>
        <v>0.489085308657016</v>
      </c>
      <c r="AD54" s="16" t="n">
        <f aca="true">RAND()</f>
        <v>0.491708780159778</v>
      </c>
      <c r="AE54" s="16" t="n">
        <f aca="true">RAND()</f>
        <v>0.343799133426462</v>
      </c>
      <c r="AF54" s="16" t="n">
        <f aca="true">RAND()</f>
        <v>0.300887247256981</v>
      </c>
      <c r="AG54" s="16" t="n">
        <f aca="true">RAND()</f>
        <v>0.639087556898966</v>
      </c>
      <c r="AH54" s="16" t="n">
        <f aca="true">RAND()</f>
        <v>0.441653354796991</v>
      </c>
      <c r="AI54" s="16" t="n">
        <f aca="true">RAND()</f>
        <v>0.279419635682405</v>
      </c>
      <c r="AJ54" s="16" t="n">
        <f aca="true">RAND()</f>
        <v>0.163716472231614</v>
      </c>
      <c r="AK54" s="16" t="n">
        <f aca="true">RAND()</f>
        <v>0.894045399228186</v>
      </c>
      <c r="AL54" s="16" t="n">
        <f aca="true">RAND()</f>
        <v>0.269802267764138</v>
      </c>
      <c r="AM54" s="16" t="n">
        <f aca="true">RAND()</f>
        <v>0.618653306808136</v>
      </c>
      <c r="AN54" s="16" t="n">
        <f aca="true">RAND()</f>
        <v>0.668974509279414</v>
      </c>
    </row>
    <row r="55" customFormat="false" ht="11.25" hidden="false" customHeight="false" outlineLevel="0" collapsed="false">
      <c r="E55" s="17" t="n">
        <v>37085</v>
      </c>
      <c r="F55" s="18" t="n">
        <f aca="false">(E55-$D$4)/365.25</f>
        <v>-24.2053388090349</v>
      </c>
      <c r="H55" s="14" t="e">
        <f aca="false">H54*EXP(-0.5*$E$8^2*(F55-F54)+$E$8*AB55*SQRT(F55-F54))</f>
        <v>#VALUE!</v>
      </c>
      <c r="I55" s="14" t="e">
        <f aca="false">LN(H55/H54)</f>
        <v>#VALUE!</v>
      </c>
      <c r="J55" s="5" t="n">
        <f aca="false">$H$6</f>
        <v>38</v>
      </c>
      <c r="K55" s="5" t="n">
        <f aca="false">J55-J54</f>
        <v>0</v>
      </c>
      <c r="L55" s="5"/>
      <c r="M55" s="14"/>
      <c r="N55" s="15" t="n">
        <f aca="false">MIN(SQRT(($E$7^2*($F$43-F55)+$E$8^2*($F$73-$F$43))/($F$73-F55)),$E$8)</f>
        <v>0.8</v>
      </c>
      <c r="O55" s="5" t="n">
        <f aca="false">$H$7</f>
        <v>12</v>
      </c>
      <c r="P55" s="14" t="n">
        <f aca="false">MIN($K$8*$E$8*SQRT($F$73-$F$57)/(N55*SQRT($F$73-F55)),$K$8)</f>
        <v>0.70710678118656</v>
      </c>
      <c r="R55" s="5" t="e">
        <f aca="false">$H$9*(H55*(J55-$H$6)+H55*N55*O55*P55*SQRT($F$73-F55))</f>
        <v>#VALUE!</v>
      </c>
      <c r="S55" s="14" t="e">
        <f aca="false">R55-R54</f>
        <v>#VALUE!</v>
      </c>
      <c r="T55" s="14"/>
      <c r="U55" s="14" t="n">
        <f aca="false">$H$9*((J55-$H$6)+N55*O55*P55*SQRT($F$73-F55))</f>
        <v>1.50694490837549</v>
      </c>
      <c r="V55" s="14" t="e">
        <f aca="false">$H$9*H55</f>
        <v>#VALUE!</v>
      </c>
      <c r="W55" s="14" t="e">
        <f aca="false">U54*(H55-H54)+V54*(J55-J54)</f>
        <v>#VALUE!</v>
      </c>
      <c r="X55" s="14" t="e">
        <f aca="false">$H$9*(H55-H54)*(J55-J54)</f>
        <v>#VALUE!</v>
      </c>
      <c r="Y55" s="14"/>
      <c r="Z55" s="14" t="e">
        <f aca="false">S55-W55</f>
        <v>#VALUE!</v>
      </c>
      <c r="AB55" s="16" t="n">
        <f aca="false">SUM(AC55:AN55)-6</f>
        <v>-1.43789326528779</v>
      </c>
      <c r="AC55" s="16" t="n">
        <f aca="true">RAND()</f>
        <v>0.0617628216374193</v>
      </c>
      <c r="AD55" s="16" t="n">
        <f aca="true">RAND()</f>
        <v>0.632888455765973</v>
      </c>
      <c r="AE55" s="16" t="n">
        <f aca="true">RAND()</f>
        <v>0.731827580006301</v>
      </c>
      <c r="AF55" s="16" t="n">
        <f aca="true">RAND()</f>
        <v>0.53242594783339</v>
      </c>
      <c r="AG55" s="16" t="n">
        <f aca="true">RAND()</f>
        <v>0.326521468994754</v>
      </c>
      <c r="AH55" s="16" t="n">
        <f aca="true">RAND()</f>
        <v>0.315081315793834</v>
      </c>
      <c r="AI55" s="16" t="n">
        <f aca="true">RAND()</f>
        <v>0.129491718510432</v>
      </c>
      <c r="AJ55" s="16" t="n">
        <f aca="true">RAND()</f>
        <v>0.554890434152695</v>
      </c>
      <c r="AK55" s="16" t="n">
        <f aca="true">RAND()</f>
        <v>0.125956119147903</v>
      </c>
      <c r="AL55" s="16" t="n">
        <f aca="true">RAND()</f>
        <v>0.0365066939479089</v>
      </c>
      <c r="AM55" s="16" t="n">
        <f aca="true">RAND()</f>
        <v>0.730861942510834</v>
      </c>
      <c r="AN55" s="16" t="n">
        <f aca="true">RAND()</f>
        <v>0.383892236410767</v>
      </c>
    </row>
    <row r="56" customFormat="false" ht="11.25" hidden="false" customHeight="false" outlineLevel="0" collapsed="false">
      <c r="E56" s="17" t="n">
        <v>37086</v>
      </c>
      <c r="F56" s="18" t="n">
        <f aca="false">(E56-$D$4)/365.25</f>
        <v>-24.2026009582478</v>
      </c>
      <c r="H56" s="14" t="e">
        <f aca="false">H55*EXP(-0.5*$E$8^2*(F56-F55)+$E$8*AB56*SQRT(F56-F55))</f>
        <v>#VALUE!</v>
      </c>
      <c r="I56" s="14" t="e">
        <f aca="false">LN(H56/H55)</f>
        <v>#VALUE!</v>
      </c>
      <c r="J56" s="5" t="n">
        <f aca="false">$H$6</f>
        <v>38</v>
      </c>
      <c r="K56" s="5" t="n">
        <f aca="false">J56-J55</f>
        <v>0</v>
      </c>
      <c r="L56" s="5"/>
      <c r="M56" s="14"/>
      <c r="N56" s="15" t="n">
        <f aca="false">MIN(SQRT(($E$7^2*($F$43-F56)+$E$8^2*($F$73-$F$43))/($F$73-F56)),$E$8)</f>
        <v>0.8</v>
      </c>
      <c r="O56" s="5" t="n">
        <f aca="false">$H$7</f>
        <v>12</v>
      </c>
      <c r="P56" s="14" t="n">
        <f aca="false">MIN($K$8*$E$8*SQRT($F$73-$F$57)/(N56*SQRT($F$73-F56)),$K$8)</f>
        <v>0.727606875109006</v>
      </c>
      <c r="R56" s="5" t="e">
        <f aca="false">$H$9*(H56*(J56-$H$6)+H56*N56*O56*P56*SQRT($F$73-F56))</f>
        <v>#VALUE!</v>
      </c>
      <c r="S56" s="14" t="e">
        <f aca="false">R56-R55</f>
        <v>#VALUE!</v>
      </c>
      <c r="T56" s="14"/>
      <c r="U56" s="14" t="n">
        <f aca="false">$H$9*((J56-$H$6)+N56*O56*P56*SQRT($F$73-F56))</f>
        <v>1.50694490837549</v>
      </c>
      <c r="V56" s="14" t="e">
        <f aca="false">$H$9*H56</f>
        <v>#VALUE!</v>
      </c>
      <c r="W56" s="14" t="e">
        <f aca="false">U55*(H56-H55)+V55*(J56-J55)</f>
        <v>#VALUE!</v>
      </c>
      <c r="X56" s="14" t="e">
        <f aca="false">$H$9*(H56-H55)*(J56-J55)</f>
        <v>#VALUE!</v>
      </c>
      <c r="Y56" s="14"/>
      <c r="Z56" s="14" t="e">
        <f aca="false">S56-W56</f>
        <v>#VALUE!</v>
      </c>
      <c r="AB56" s="16" t="n">
        <f aca="false">SUM(AC56:AN56)-6</f>
        <v>0.810119662437322</v>
      </c>
      <c r="AC56" s="16" t="n">
        <f aca="true">RAND()</f>
        <v>0.704992334892311</v>
      </c>
      <c r="AD56" s="16" t="n">
        <f aca="true">RAND()</f>
        <v>0.137546687742564</v>
      </c>
      <c r="AE56" s="16" t="n">
        <f aca="true">RAND()</f>
        <v>0.426005172088625</v>
      </c>
      <c r="AF56" s="16" t="n">
        <f aca="true">RAND()</f>
        <v>0.317641186043249</v>
      </c>
      <c r="AG56" s="16" t="n">
        <f aca="true">RAND()</f>
        <v>0.643082371898838</v>
      </c>
      <c r="AH56" s="16" t="n">
        <f aca="true">RAND()</f>
        <v>0.0522322930744985</v>
      </c>
      <c r="AI56" s="16" t="n">
        <f aca="true">RAND()</f>
        <v>0.909414227536782</v>
      </c>
      <c r="AJ56" s="16" t="n">
        <f aca="true">RAND()</f>
        <v>0.988589157366721</v>
      </c>
      <c r="AK56" s="16" t="n">
        <f aca="true">RAND()</f>
        <v>0.0415085277531664</v>
      </c>
      <c r="AL56" s="16" t="n">
        <f aca="true">RAND()</f>
        <v>0.941036035748999</v>
      </c>
      <c r="AM56" s="16" t="n">
        <f aca="true">RAND()</f>
        <v>0.938383409076887</v>
      </c>
      <c r="AN56" s="16" t="n">
        <f aca="true">RAND()</f>
        <v>0.709688259214681</v>
      </c>
    </row>
    <row r="57" customFormat="false" ht="11.25" hidden="false" customHeight="false" outlineLevel="0" collapsed="false">
      <c r="E57" s="19" t="n">
        <v>37087</v>
      </c>
      <c r="F57" s="20" t="n">
        <f aca="false">(E57-$D$4)/365.25</f>
        <v>-24.1998631074606</v>
      </c>
      <c r="H57" s="13" t="e">
        <f aca="false">H56*EXP(-0.5*$E$8^2*(F57-F56)+$E$8*AB57*SQRT(F57-F56))</f>
        <v>#VALUE!</v>
      </c>
      <c r="I57" s="13" t="e">
        <f aca="false">LN(H57/H56)</f>
        <v>#VALUE!</v>
      </c>
      <c r="J57" s="21" t="n">
        <f aca="false">J56+AP57*$H$7/SQRT(COUNT($E$57:$E$73))</f>
        <v>41.3453294553356</v>
      </c>
      <c r="K57" s="21" t="n">
        <f aca="false">J57-J56</f>
        <v>3.34532945533564</v>
      </c>
      <c r="L57" s="21"/>
      <c r="M57" s="13" t="e">
        <f aca="false">CORREL(I57:$I$73,K57:$K$73)</f>
        <v>#VALUE!</v>
      </c>
      <c r="N57" s="22" t="n">
        <f aca="false">MIN(SQRT(($E$7^2*($F$43-F57)+$E$8^2*($F$73-$F$43))/($F$73-F57)),$E$8)</f>
        <v>0.8</v>
      </c>
      <c r="O57" s="21" t="n">
        <f aca="false">SQRT(MAX(O56^2-$H$7^2/COUNT($E$57:$E$730),0))</f>
        <v>11.641710001744</v>
      </c>
      <c r="P57" s="13" t="n">
        <f aca="false">MIN($K$8*$E$8*SQRT($F$73-$F$57)/(N57*SQRT($F$73-F57)),$K$8)</f>
        <v>0.75</v>
      </c>
      <c r="Q57" s="23"/>
      <c r="R57" s="21" t="e">
        <f aca="false">$H$9*(H57*(J57-$H$6)+H57*N57*O57*P57*SQRT($F$73-F57))</f>
        <v>#VALUE!</v>
      </c>
      <c r="S57" s="13" t="e">
        <f aca="false">R57-R56</f>
        <v>#VALUE!</v>
      </c>
      <c r="T57" s="13"/>
      <c r="U57" s="13" t="n">
        <f aca="false">$H$9*((J57-$H$6)+N57*O57*P57*SQRT($F$73-F57))</f>
        <v>4.80728075632832</v>
      </c>
      <c r="V57" s="13" t="e">
        <f aca="false">$H$9*H57</f>
        <v>#VALUE!</v>
      </c>
      <c r="W57" s="13" t="e">
        <f aca="false">U56*(H57-H56)+V56*(J57-J56)</f>
        <v>#VALUE!</v>
      </c>
      <c r="X57" s="13" t="e">
        <f aca="false">$H$9*(H57-H56)*(J57-J56)</f>
        <v>#VALUE!</v>
      </c>
      <c r="Y57" s="13"/>
      <c r="Z57" s="13" t="e">
        <f aca="false">S57-W57</f>
        <v>#VALUE!</v>
      </c>
      <c r="AB57" s="16" t="n">
        <f aca="false">SUM(AC57:AN57)-6</f>
        <v>0.312380929614813</v>
      </c>
      <c r="AC57" s="16" t="n">
        <f aca="true">RAND()</f>
        <v>0.649710898713073</v>
      </c>
      <c r="AD57" s="16" t="n">
        <f aca="true">RAND()</f>
        <v>0.353521463110139</v>
      </c>
      <c r="AE57" s="16" t="n">
        <f aca="true">RAND()</f>
        <v>0.0570740962351484</v>
      </c>
      <c r="AF57" s="16" t="n">
        <f aca="true">RAND()</f>
        <v>0.897862371668275</v>
      </c>
      <c r="AG57" s="16" t="n">
        <f aca="true">RAND()</f>
        <v>0.976299979385512</v>
      </c>
      <c r="AH57" s="16" t="n">
        <f aca="true">RAND()</f>
        <v>0.269099211813659</v>
      </c>
      <c r="AI57" s="16" t="n">
        <f aca="true">RAND()</f>
        <v>0.361595927875113</v>
      </c>
      <c r="AJ57" s="16" t="n">
        <f aca="true">RAND()</f>
        <v>0.992576870727982</v>
      </c>
      <c r="AK57" s="16" t="n">
        <f aca="true">RAND()</f>
        <v>0.142109477750539</v>
      </c>
      <c r="AL57" s="16" t="n">
        <f aca="true">RAND()</f>
        <v>0.536803136397815</v>
      </c>
      <c r="AM57" s="16" t="n">
        <f aca="true">RAND()</f>
        <v>0.557435237255531</v>
      </c>
      <c r="AN57" s="16" t="n">
        <f aca="true">RAND()</f>
        <v>0.518292258682027</v>
      </c>
      <c r="AP57" s="16" t="n">
        <f aca="false">AB57*$K$8+AQ57*$K$9</f>
        <v>1.14942889140324</v>
      </c>
      <c r="AQ57" s="16" t="n">
        <f aca="false">SUM(AR57:BC57)-6</f>
        <v>1.38356646048324</v>
      </c>
      <c r="AR57" s="16" t="n">
        <f aca="true">RAND()</f>
        <v>0.297536783745562</v>
      </c>
      <c r="AS57" s="16" t="n">
        <f aca="true">RAND()</f>
        <v>0.941306589235156</v>
      </c>
      <c r="AT57" s="16" t="n">
        <f aca="true">RAND()</f>
        <v>0.335437674980044</v>
      </c>
      <c r="AU57" s="16" t="n">
        <f aca="true">RAND()</f>
        <v>0.767097095033199</v>
      </c>
      <c r="AV57" s="16" t="n">
        <f aca="true">RAND()</f>
        <v>0.66045282093069</v>
      </c>
      <c r="AW57" s="16" t="n">
        <f aca="true">RAND()</f>
        <v>0.202406276603881</v>
      </c>
      <c r="AX57" s="16" t="n">
        <f aca="true">RAND()</f>
        <v>0.801039170538237</v>
      </c>
      <c r="AY57" s="16" t="n">
        <f aca="true">RAND()</f>
        <v>0.973286124266727</v>
      </c>
      <c r="AZ57" s="16" t="n">
        <f aca="true">RAND()</f>
        <v>0.24743249624173</v>
      </c>
      <c r="BA57" s="16" t="n">
        <f aca="true">RAND()</f>
        <v>0.949350545797956</v>
      </c>
      <c r="BB57" s="16" t="n">
        <f aca="true">RAND()</f>
        <v>0.412420640055448</v>
      </c>
      <c r="BC57" s="16" t="n">
        <f aca="true">RAND()</f>
        <v>0.795800243054606</v>
      </c>
    </row>
    <row r="58" customFormat="false" ht="11.25" hidden="false" customHeight="false" outlineLevel="0" collapsed="false">
      <c r="E58" s="19" t="n">
        <v>37088</v>
      </c>
      <c r="F58" s="20" t="n">
        <f aca="false">(E58-$D$4)/365.25</f>
        <v>-24.1971252566735</v>
      </c>
      <c r="H58" s="13" t="e">
        <f aca="false">H57*EXP(-0.5*$E$8^2*(F58-F57)+$E$8*AB58*SQRT(F58-F57))</f>
        <v>#VALUE!</v>
      </c>
      <c r="I58" s="13" t="e">
        <f aca="false">LN(H58/H57)</f>
        <v>#VALUE!</v>
      </c>
      <c r="J58" s="21" t="n">
        <f aca="false">J57+AP58*$H$7/SQRT(COUNT($E$57:$E$73))</f>
        <v>40.1067868251108</v>
      </c>
      <c r="K58" s="21" t="n">
        <f aca="false">J58-J57</f>
        <v>-1.23854263022486</v>
      </c>
      <c r="L58" s="21"/>
      <c r="M58" s="13"/>
      <c r="N58" s="22" t="n">
        <f aca="false">MIN(SQRT(($E$7^2*($F$43-F58)+$E$8^2*($F$73-$F$43))/($F$73-F58)),$E$8)</f>
        <v>0.8</v>
      </c>
      <c r="O58" s="21" t="n">
        <f aca="false">SQRT(MAX(O57^2-$H$7^2/COUNT($E$57:$E$730),0))</f>
        <v>11.2720372395327</v>
      </c>
      <c r="P58" s="13" t="n">
        <f aca="false">MIN($K$8*$E$8*SQRT($F$73-$F$57)/(N58*SQRT($F$73-F58)),$K$8)</f>
        <v>0.75</v>
      </c>
      <c r="Q58" s="23"/>
      <c r="R58" s="21" t="e">
        <f aca="false">$H$9*(H58*(J58-$H$6)+H58*N58*O58*P58*SQRT($F$73-F58))</f>
        <v>#VALUE!</v>
      </c>
      <c r="S58" s="13" t="e">
        <f aca="false">R58-R57</f>
        <v>#VALUE!</v>
      </c>
      <c r="T58" s="13"/>
      <c r="U58" s="13" t="n">
        <f aca="false">$H$9*((J58-$H$6)+N58*O58*P58*SQRT($F$73-F58))</f>
        <v>3.47736616979144</v>
      </c>
      <c r="V58" s="13" t="e">
        <f aca="false">$H$9*H58</f>
        <v>#VALUE!</v>
      </c>
      <c r="W58" s="13" t="e">
        <f aca="false">U57*(H58-H57)+V57*(J58-J57)</f>
        <v>#VALUE!</v>
      </c>
      <c r="X58" s="13" t="e">
        <f aca="false">$H$9*(H58-H57)*(J58-J57)</f>
        <v>#VALUE!</v>
      </c>
      <c r="Y58" s="13"/>
      <c r="Z58" s="13" t="e">
        <f aca="false">S58-W58</f>
        <v>#VALUE!</v>
      </c>
      <c r="AB58" s="16" t="n">
        <f aca="false">SUM(AC58:AN58)-6</f>
        <v>0.0454492323736009</v>
      </c>
      <c r="AC58" s="16" t="n">
        <f aca="true">RAND()</f>
        <v>0.0447233061579201</v>
      </c>
      <c r="AD58" s="16" t="n">
        <f aca="true">RAND()</f>
        <v>0.728334869404274</v>
      </c>
      <c r="AE58" s="16" t="n">
        <f aca="true">RAND()</f>
        <v>0.546283366989803</v>
      </c>
      <c r="AF58" s="16" t="n">
        <f aca="true">RAND()</f>
        <v>0.00763349135166688</v>
      </c>
      <c r="AG58" s="16" t="n">
        <f aca="true">RAND()</f>
        <v>0.0132371729730934</v>
      </c>
      <c r="AH58" s="16" t="n">
        <f aca="true">RAND()</f>
        <v>0.870865034027409</v>
      </c>
      <c r="AI58" s="16" t="n">
        <f aca="true">RAND()</f>
        <v>0.401641034801922</v>
      </c>
      <c r="AJ58" s="16" t="n">
        <f aca="true">RAND()</f>
        <v>0.618379282224967</v>
      </c>
      <c r="AK58" s="16" t="n">
        <f aca="true">RAND()</f>
        <v>0.884022030777422</v>
      </c>
      <c r="AL58" s="16" t="n">
        <f aca="true">RAND()</f>
        <v>0.956220181373211</v>
      </c>
      <c r="AM58" s="16" t="n">
        <f aca="true">RAND()</f>
        <v>0.596723809901884</v>
      </c>
      <c r="AN58" s="16" t="n">
        <f aca="true">RAND()</f>
        <v>0.37738565239003</v>
      </c>
      <c r="AP58" s="16" t="n">
        <f aca="false">AB58*$K$8+AQ58*$K$9</f>
        <v>-0.425553507187283</v>
      </c>
      <c r="AQ58" s="16" t="n">
        <f aca="false">SUM(AR58:BC58)-6</f>
        <v>-0.694911013813366</v>
      </c>
      <c r="AR58" s="16" t="n">
        <f aca="true">RAND()</f>
        <v>0.368029104759585</v>
      </c>
      <c r="AS58" s="16" t="n">
        <f aca="true">RAND()</f>
        <v>0.587713847584486</v>
      </c>
      <c r="AT58" s="16" t="n">
        <f aca="true">RAND()</f>
        <v>0.820966499527683</v>
      </c>
      <c r="AU58" s="16" t="n">
        <f aca="true">RAND()</f>
        <v>0.297718202276646</v>
      </c>
      <c r="AV58" s="16" t="n">
        <f aca="true">RAND()</f>
        <v>0.520402627598916</v>
      </c>
      <c r="AW58" s="16" t="n">
        <f aca="true">RAND()</f>
        <v>0.185862889164473</v>
      </c>
      <c r="AX58" s="16" t="n">
        <f aca="true">RAND()</f>
        <v>0.164045552936789</v>
      </c>
      <c r="AY58" s="16" t="n">
        <f aca="true">RAND()</f>
        <v>0.122839706039839</v>
      </c>
      <c r="AZ58" s="16" t="n">
        <f aca="true">RAND()</f>
        <v>0.601197712384878</v>
      </c>
      <c r="BA58" s="16" t="n">
        <f aca="true">RAND()</f>
        <v>0.771322486502667</v>
      </c>
      <c r="BB58" s="16" t="n">
        <f aca="true">RAND()</f>
        <v>0.747811084940031</v>
      </c>
      <c r="BC58" s="16" t="n">
        <f aca="true">RAND()</f>
        <v>0.11717927247064</v>
      </c>
    </row>
    <row r="59" customFormat="false" ht="11.25" hidden="false" customHeight="false" outlineLevel="0" collapsed="false">
      <c r="E59" s="19" t="n">
        <v>37089</v>
      </c>
      <c r="F59" s="20" t="n">
        <f aca="false">(E59-$D$4)/365.25</f>
        <v>-24.1943874058864</v>
      </c>
      <c r="H59" s="13" t="e">
        <f aca="false">H58*EXP(-0.5*$E$8^2*(F59-F58)+$E$8*AB59*SQRT(F59-F58))</f>
        <v>#VALUE!</v>
      </c>
      <c r="I59" s="13" t="e">
        <f aca="false">LN(H59/H58)</f>
        <v>#VALUE!</v>
      </c>
      <c r="J59" s="21" t="n">
        <f aca="false">J58+AP59*$H$7/SQRT(COUNT($E$57:$E$73))</f>
        <v>41.2857672083901</v>
      </c>
      <c r="K59" s="21" t="n">
        <f aca="false">J59-J58</f>
        <v>1.17898038327929</v>
      </c>
      <c r="L59" s="21"/>
      <c r="M59" s="13"/>
      <c r="N59" s="22" t="n">
        <f aca="false">MIN(SQRT(($E$7^2*($F$43-F59)+$E$8^2*($F$73-$F$43))/($F$73-F59)),$E$8)</f>
        <v>0.8</v>
      </c>
      <c r="O59" s="21" t="n">
        <f aca="false">SQRT(MAX(O58^2-$H$7^2/COUNT($E$57:$E$730),0))</f>
        <v>10.8898225556764</v>
      </c>
      <c r="P59" s="13" t="n">
        <f aca="false">MIN($K$8*$E$8*SQRT($F$73-$F$57)/(N59*SQRT($F$73-F59)),$K$8)</f>
        <v>0.75</v>
      </c>
      <c r="Q59" s="23"/>
      <c r="R59" s="21" t="e">
        <f aca="false">$H$9*(H59*(J59-$H$6)+H59*N59*O59*P59*SQRT($F$73-F59))</f>
        <v>#VALUE!</v>
      </c>
      <c r="S59" s="13" t="e">
        <f aca="false">R59-R58</f>
        <v>#VALUE!</v>
      </c>
      <c r="T59" s="13"/>
      <c r="U59" s="13" t="n">
        <f aca="false">$H$9*((J59-$H$6)+N59*O59*P59*SQRT($F$73-F59))</f>
        <v>4.56497459675864</v>
      </c>
      <c r="V59" s="13" t="e">
        <f aca="false">$H$9*H59</f>
        <v>#VALUE!</v>
      </c>
      <c r="W59" s="13" t="e">
        <f aca="false">U58*(H59-H58)+V58*(J59-J58)</f>
        <v>#VALUE!</v>
      </c>
      <c r="X59" s="13" t="e">
        <f aca="false">$H$9*(H59-H58)*(J59-J58)</f>
        <v>#VALUE!</v>
      </c>
      <c r="Y59" s="13"/>
      <c r="Z59" s="13" t="e">
        <f aca="false">S59-W59</f>
        <v>#VALUE!</v>
      </c>
      <c r="AB59" s="16" t="n">
        <f aca="false">SUM(AC59:AN59)-6</f>
        <v>-0.846348950544977</v>
      </c>
      <c r="AC59" s="16" t="n">
        <f aca="true">RAND()</f>
        <v>0.385562185420623</v>
      </c>
      <c r="AD59" s="16" t="n">
        <f aca="true">RAND()</f>
        <v>0.616793077405789</v>
      </c>
      <c r="AE59" s="16" t="n">
        <f aca="true">RAND()</f>
        <v>0.0777564882680167</v>
      </c>
      <c r="AF59" s="16" t="n">
        <f aca="true">RAND()</f>
        <v>0.337061490311075</v>
      </c>
      <c r="AG59" s="16" t="n">
        <f aca="true">RAND()</f>
        <v>0.429390345049666</v>
      </c>
      <c r="AH59" s="16" t="n">
        <f aca="true">RAND()</f>
        <v>0.0540827028169697</v>
      </c>
      <c r="AI59" s="16" t="n">
        <f aca="true">RAND()</f>
        <v>0.297435870959498</v>
      </c>
      <c r="AJ59" s="16" t="n">
        <f aca="true">RAND()</f>
        <v>0.802424123527339</v>
      </c>
      <c r="AK59" s="16" t="n">
        <f aca="true">RAND()</f>
        <v>0.157118832386308</v>
      </c>
      <c r="AL59" s="16" t="n">
        <f aca="true">RAND()</f>
        <v>0.539686367930876</v>
      </c>
      <c r="AM59" s="16" t="n">
        <f aca="true">RAND()</f>
        <v>0.981046312788908</v>
      </c>
      <c r="AN59" s="16" t="n">
        <f aca="true">RAND()</f>
        <v>0.475293252589955</v>
      </c>
      <c r="AP59" s="16" t="n">
        <f aca="false">AB59*$K$8+AQ59*$K$9</f>
        <v>0.405088387565974</v>
      </c>
      <c r="AQ59" s="16" t="n">
        <f aca="false">SUM(AR59:BC59)-6</f>
        <v>1.57210558093806</v>
      </c>
      <c r="AR59" s="16" t="n">
        <f aca="true">RAND()</f>
        <v>0.729650195878319</v>
      </c>
      <c r="AS59" s="16" t="n">
        <f aca="true">RAND()</f>
        <v>0.840694386278948</v>
      </c>
      <c r="AT59" s="16" t="n">
        <f aca="true">RAND()</f>
        <v>0.646807369622045</v>
      </c>
      <c r="AU59" s="16" t="n">
        <f aca="true">RAND()</f>
        <v>0.833921221279562</v>
      </c>
      <c r="AV59" s="16" t="n">
        <f aca="true">RAND()</f>
        <v>0.676346586923018</v>
      </c>
      <c r="AW59" s="16" t="n">
        <f aca="true">RAND()</f>
        <v>0.886654558421903</v>
      </c>
      <c r="AX59" s="16" t="n">
        <f aca="true">RAND()</f>
        <v>0.352470816319048</v>
      </c>
      <c r="AY59" s="16" t="n">
        <f aca="true">RAND()</f>
        <v>0.681019758191966</v>
      </c>
      <c r="AZ59" s="16" t="n">
        <f aca="true">RAND()</f>
        <v>0.175741302370161</v>
      </c>
      <c r="BA59" s="16" t="n">
        <f aca="true">RAND()</f>
        <v>0.493294228291494</v>
      </c>
      <c r="BB59" s="16" t="n">
        <f aca="true">RAND()</f>
        <v>0.788459555899806</v>
      </c>
      <c r="BC59" s="16" t="n">
        <f aca="true">RAND()</f>
        <v>0.467045601461789</v>
      </c>
    </row>
    <row r="60" customFormat="false" ht="11.25" hidden="false" customHeight="false" outlineLevel="0" collapsed="false">
      <c r="E60" s="19" t="n">
        <v>37090</v>
      </c>
      <c r="F60" s="20" t="n">
        <f aca="false">(E60-$D$4)/365.25</f>
        <v>-24.1916495550992</v>
      </c>
      <c r="H60" s="13" t="e">
        <f aca="false">H59*EXP(-0.5*$E$8^2*(F60-F59)+$E$8*AB60*SQRT(F60-F59))</f>
        <v>#VALUE!</v>
      </c>
      <c r="I60" s="13" t="e">
        <f aca="false">LN(H60/H59)</f>
        <v>#VALUE!</v>
      </c>
      <c r="J60" s="21" t="n">
        <f aca="false">J59+AP60*$H$7/SQRT(COUNT($E$57:$E$73))</f>
        <v>39.5858276421237</v>
      </c>
      <c r="K60" s="21" t="n">
        <f aca="false">J60-J59</f>
        <v>-1.69993956626637</v>
      </c>
      <c r="L60" s="21"/>
      <c r="M60" s="13"/>
      <c r="N60" s="22" t="n">
        <f aca="false">MIN(SQRT(($E$7^2*($F$43-F60)+$E$8^2*($F$73-$F$43))/($F$73-F60)),$E$8)</f>
        <v>0.8</v>
      </c>
      <c r="O60" s="21" t="n">
        <f aca="false">SQRT(MAX(O59^2-$H$7^2/COUNT($E$57:$E$730),0))</f>
        <v>10.4936955863425</v>
      </c>
      <c r="P60" s="13" t="n">
        <f aca="false">MIN($K$8*$E$8*SQRT($F$73-$F$57)/(N60*SQRT($F$73-F60)),$K$8)</f>
        <v>0.75</v>
      </c>
      <c r="Q60" s="23"/>
      <c r="R60" s="21" t="e">
        <f aca="false">$H$9*(H60*(J60-$H$6)+H60*N60*O60*P60*SQRT($F$73-F60))</f>
        <v>#VALUE!</v>
      </c>
      <c r="S60" s="13" t="e">
        <f aca="false">R60-R59</f>
        <v>#VALUE!</v>
      </c>
      <c r="T60" s="13"/>
      <c r="U60" s="13" t="n">
        <f aca="false">$H$9*((J60-$H$6)+N60*O60*P60*SQRT($F$73-F60))</f>
        <v>2.77366307418025</v>
      </c>
      <c r="V60" s="13" t="e">
        <f aca="false">$H$9*H60</f>
        <v>#VALUE!</v>
      </c>
      <c r="W60" s="13" t="e">
        <f aca="false">U59*(H60-H59)+V59*(J60-J59)</f>
        <v>#VALUE!</v>
      </c>
      <c r="X60" s="13" t="e">
        <f aca="false">$H$9*(H60-H59)*(J60-J59)</f>
        <v>#VALUE!</v>
      </c>
      <c r="Y60" s="13"/>
      <c r="Z60" s="13" t="e">
        <f aca="false">S60-W60</f>
        <v>#VALUE!</v>
      </c>
      <c r="AB60" s="16" t="n">
        <f aca="false">SUM(AC60:AN60)-6</f>
        <v>-0.480334460986493</v>
      </c>
      <c r="AC60" s="16" t="n">
        <f aca="true">RAND()</f>
        <v>0.167215788412593</v>
      </c>
      <c r="AD60" s="16" t="n">
        <f aca="true">RAND()</f>
        <v>0.679384302634118</v>
      </c>
      <c r="AE60" s="16" t="n">
        <f aca="true">RAND()</f>
        <v>0.46667355777197</v>
      </c>
      <c r="AF60" s="16" t="n">
        <f aca="true">RAND()</f>
        <v>0.649969247857419</v>
      </c>
      <c r="AG60" s="16" t="n">
        <f aca="true">RAND()</f>
        <v>0.0536615133992431</v>
      </c>
      <c r="AH60" s="16" t="n">
        <f aca="true">RAND()</f>
        <v>0.558038741305523</v>
      </c>
      <c r="AI60" s="16" t="n">
        <f aca="true">RAND()</f>
        <v>0.169831394507227</v>
      </c>
      <c r="AJ60" s="16" t="n">
        <f aca="true">RAND()</f>
        <v>0.0486550038067208</v>
      </c>
      <c r="AK60" s="16" t="n">
        <f aca="true">RAND()</f>
        <v>0.848373676296547</v>
      </c>
      <c r="AL60" s="16" t="n">
        <f aca="true">RAND()</f>
        <v>0.345089889742712</v>
      </c>
      <c r="AM60" s="16" t="n">
        <f aca="true">RAND()</f>
        <v>0.94761408173694</v>
      </c>
      <c r="AN60" s="16" t="n">
        <f aca="true">RAND()</f>
        <v>0.585158341542494</v>
      </c>
      <c r="AP60" s="16" t="n">
        <f aca="false">AB60*$K$8+AQ60*$K$9</f>
        <v>-0.584085865740242</v>
      </c>
      <c r="AQ60" s="16" t="n">
        <f aca="false">SUM(AR60:BC60)-6</f>
        <v>-0.338406741501803</v>
      </c>
      <c r="AR60" s="16" t="n">
        <f aca="true">RAND()</f>
        <v>0.83532539655426</v>
      </c>
      <c r="AS60" s="16" t="n">
        <f aca="true">RAND()</f>
        <v>0.480337196216458</v>
      </c>
      <c r="AT60" s="16" t="n">
        <f aca="true">RAND()</f>
        <v>0.0167650580280092</v>
      </c>
      <c r="AU60" s="16" t="n">
        <f aca="true">RAND()</f>
        <v>0.40610700630531</v>
      </c>
      <c r="AV60" s="16" t="n">
        <f aca="true">RAND()</f>
        <v>0.629161539163085</v>
      </c>
      <c r="AW60" s="16" t="n">
        <f aca="true">RAND()</f>
        <v>0.928402108927828</v>
      </c>
      <c r="AX60" s="16" t="n">
        <f aca="true">RAND()</f>
        <v>0.0279254527862377</v>
      </c>
      <c r="AY60" s="16" t="n">
        <f aca="true">RAND()</f>
        <v>0.871537279220969</v>
      </c>
      <c r="AZ60" s="16" t="n">
        <f aca="true">RAND()</f>
        <v>0.524351617066577</v>
      </c>
      <c r="BA60" s="16" t="n">
        <f aca="true">RAND()</f>
        <v>0.267516061220282</v>
      </c>
      <c r="BB60" s="16" t="n">
        <f aca="true">RAND()</f>
        <v>0.257529092564945</v>
      </c>
      <c r="BC60" s="16" t="n">
        <f aca="true">RAND()</f>
        <v>0.416635450444236</v>
      </c>
    </row>
    <row r="61" customFormat="false" ht="11.25" hidden="false" customHeight="false" outlineLevel="0" collapsed="false">
      <c r="E61" s="19" t="n">
        <v>37091</v>
      </c>
      <c r="F61" s="20" t="n">
        <f aca="false">(E61-$D$4)/365.25</f>
        <v>-24.1889117043121</v>
      </c>
      <c r="H61" s="13" t="e">
        <f aca="false">H60*EXP(-0.5*$E$8^2*(F61-F60)+$E$8*AB61*SQRT(F61-F60))</f>
        <v>#VALUE!</v>
      </c>
      <c r="I61" s="13" t="e">
        <f aca="false">LN(H61/H60)</f>
        <v>#VALUE!</v>
      </c>
      <c r="J61" s="21" t="n">
        <f aca="false">J60+AP61*$H$7/SQRT(COUNT($E$57:$E$73))</f>
        <v>38.7068230933805</v>
      </c>
      <c r="K61" s="21" t="n">
        <f aca="false">J61-J60</f>
        <v>-0.879004548743168</v>
      </c>
      <c r="L61" s="21"/>
      <c r="M61" s="13"/>
      <c r="N61" s="22" t="n">
        <f aca="false">MIN(SQRT(($E$7^2*($F$43-F61)+$E$8^2*($F$73-$F$43))/($F$73-F61)),$E$8)</f>
        <v>0.8</v>
      </c>
      <c r="O61" s="21" t="n">
        <f aca="false">SQRT(MAX(O60^2-$H$7^2/COUNT($E$57:$E$730),0))</f>
        <v>10.0820166050017</v>
      </c>
      <c r="P61" s="13" t="n">
        <f aca="false">MIN($K$8*$E$8*SQRT($F$73-$F$57)/(N61*SQRT($F$73-F61)),$K$8)</f>
        <v>0.75</v>
      </c>
      <c r="Q61" s="13"/>
      <c r="R61" s="21" t="e">
        <f aca="false">$H$9*(H61*(J61-$H$6)+H61*N61*O61*P61*SQRT($F$73-F61))</f>
        <v>#VALUE!</v>
      </c>
      <c r="S61" s="13" t="e">
        <f aca="false">R61-R60</f>
        <v>#VALUE!</v>
      </c>
      <c r="T61" s="13"/>
      <c r="U61" s="13" t="n">
        <f aca="false">$H$9*((J61-$H$6)+N61*O61*P61*SQRT($F$73-F61))</f>
        <v>1.80328656912505</v>
      </c>
      <c r="V61" s="13" t="e">
        <f aca="false">$H$9*H61</f>
        <v>#VALUE!</v>
      </c>
      <c r="W61" s="13" t="e">
        <f aca="false">U60*(H61-H60)+V60*(J61-J60)</f>
        <v>#VALUE!</v>
      </c>
      <c r="X61" s="13" t="e">
        <f aca="false">$H$9*(H61-H60)*(J61-J60)</f>
        <v>#VALUE!</v>
      </c>
      <c r="Y61" s="13"/>
      <c r="Z61" s="13" t="e">
        <f aca="false">S61-W61</f>
        <v>#VALUE!</v>
      </c>
      <c r="AB61" s="16" t="n">
        <f aca="false">SUM(AC61:AN61)-6</f>
        <v>-0.287536143024288</v>
      </c>
      <c r="AC61" s="16" t="n">
        <f aca="true">RAND()</f>
        <v>0.756730506688477</v>
      </c>
      <c r="AD61" s="16" t="n">
        <f aca="true">RAND()</f>
        <v>0.241326572604919</v>
      </c>
      <c r="AE61" s="16" t="n">
        <f aca="true">RAND()</f>
        <v>0.600367731398745</v>
      </c>
      <c r="AF61" s="16" t="n">
        <f aca="true">RAND()</f>
        <v>0.481835639743802</v>
      </c>
      <c r="AG61" s="16" t="n">
        <f aca="true">RAND()</f>
        <v>0.318785197795673</v>
      </c>
      <c r="AH61" s="16" t="n">
        <f aca="true">RAND()</f>
        <v>0.451389513738418</v>
      </c>
      <c r="AI61" s="16" t="n">
        <f aca="true">RAND()</f>
        <v>0.802227111531324</v>
      </c>
      <c r="AJ61" s="16" t="n">
        <f aca="true">RAND()</f>
        <v>0.132560586112352</v>
      </c>
      <c r="AK61" s="16" t="n">
        <f aca="true">RAND()</f>
        <v>0.136695904504919</v>
      </c>
      <c r="AL61" s="16" t="n">
        <f aca="true">RAND()</f>
        <v>0.492606258273066</v>
      </c>
      <c r="AM61" s="16" t="n">
        <f aca="true">RAND()</f>
        <v>0.673134813805082</v>
      </c>
      <c r="AN61" s="16" t="n">
        <f aca="true">RAND()</f>
        <v>0.624804020778935</v>
      </c>
      <c r="AP61" s="16" t="n">
        <f aca="false">AB61*$K$8+AQ61*$K$9</f>
        <v>-0.302019049988872</v>
      </c>
      <c r="AQ61" s="16" t="n">
        <f aca="false">SUM(AR61:BC61)-6</f>
        <v>-0.130574543963324</v>
      </c>
      <c r="AR61" s="16" t="n">
        <f aca="true">RAND()</f>
        <v>0.0011789038543581</v>
      </c>
      <c r="AS61" s="16" t="n">
        <f aca="true">RAND()</f>
        <v>0.448711190573107</v>
      </c>
      <c r="AT61" s="16" t="n">
        <f aca="true">RAND()</f>
        <v>0.458517419333231</v>
      </c>
      <c r="AU61" s="16" t="n">
        <f aca="true">RAND()</f>
        <v>0.067243829978843</v>
      </c>
      <c r="AV61" s="16" t="n">
        <f aca="true">RAND()</f>
        <v>0.998755893012798</v>
      </c>
      <c r="AW61" s="16" t="n">
        <f aca="true">RAND()</f>
        <v>0.418745131105855</v>
      </c>
      <c r="AX61" s="16" t="n">
        <f aca="true">RAND()</f>
        <v>0.727272778177743</v>
      </c>
      <c r="AY61" s="16" t="n">
        <f aca="true">RAND()</f>
        <v>0.459175909524785</v>
      </c>
      <c r="AZ61" s="16" t="n">
        <f aca="true">RAND()</f>
        <v>0.671415703262245</v>
      </c>
      <c r="BA61" s="16" t="n">
        <f aca="true">RAND()</f>
        <v>0.729390118859603</v>
      </c>
      <c r="BB61" s="16" t="n">
        <f aca="true">RAND()</f>
        <v>0.664876724828883</v>
      </c>
      <c r="BC61" s="16" t="n">
        <f aca="true">RAND()</f>
        <v>0.224141853525225</v>
      </c>
    </row>
    <row r="62" customFormat="false" ht="11.25" hidden="false" customHeight="false" outlineLevel="0" collapsed="false">
      <c r="E62" s="19" t="n">
        <v>37092</v>
      </c>
      <c r="F62" s="20" t="n">
        <f aca="false">(E62-$D$4)/365.25</f>
        <v>-24.186173853525</v>
      </c>
      <c r="H62" s="13" t="e">
        <f aca="false">H61*EXP(-0.5*$E$8^2*(F62-F61)+$E$8*AB62*SQRT(F62-F61))</f>
        <v>#VALUE!</v>
      </c>
      <c r="I62" s="13" t="e">
        <f aca="false">LN(H62/H61)</f>
        <v>#VALUE!</v>
      </c>
      <c r="J62" s="21" t="n">
        <f aca="false">J61+AP62*$H$7/SQRT(COUNT($E$57:$E$73))</f>
        <v>43.0057281061766</v>
      </c>
      <c r="K62" s="21" t="n">
        <f aca="false">J62-J61</f>
        <v>4.29890501279608</v>
      </c>
      <c r="L62" s="21"/>
      <c r="M62" s="13"/>
      <c r="N62" s="22" t="n">
        <f aca="false">MIN(SQRT(($E$7^2*($F$43-F62)+$E$8^2*($F$73-$F$43))/($F$73-F62)),$E$8)</f>
        <v>0.8</v>
      </c>
      <c r="O62" s="21" t="n">
        <f aca="false">SQRT(MAX(O61^2-$H$7^2/COUNT($E$57:$E$730),0))</f>
        <v>9.65279599847812</v>
      </c>
      <c r="P62" s="13" t="n">
        <f aca="false">MIN($K$8*$E$8*SQRT($F$73-$F$57)/(N62*SQRT($F$73-F62)),$K$8)</f>
        <v>0.75</v>
      </c>
      <c r="Q62" s="13"/>
      <c r="R62" s="21" t="e">
        <f aca="false">$H$9*(H62*(J62-$H$6)+H62*N62*O62*P62*SQRT($F$73-F62))</f>
        <v>#VALUE!</v>
      </c>
      <c r="S62" s="13" t="e">
        <f aca="false">R62-R61</f>
        <v>#VALUE!</v>
      </c>
      <c r="T62" s="13"/>
      <c r="U62" s="13" t="n">
        <f aca="false">$H$9*((J62-$H$6)+N62*O62*P62*SQRT($F$73-F62))</f>
        <v>6.0108196256091</v>
      </c>
      <c r="V62" s="13" t="e">
        <f aca="false">$H$9*H62</f>
        <v>#VALUE!</v>
      </c>
      <c r="W62" s="13" t="e">
        <f aca="false">U61*(H62-H61)+V61*(J62-J61)</f>
        <v>#VALUE!</v>
      </c>
      <c r="X62" s="13" t="e">
        <f aca="false">$H$9*(H62-H61)*(J62-J61)</f>
        <v>#VALUE!</v>
      </c>
      <c r="Y62" s="13"/>
      <c r="Z62" s="13" t="e">
        <f aca="false">S62-W62</f>
        <v>#VALUE!</v>
      </c>
      <c r="AB62" s="16" t="n">
        <f aca="false">SUM(AC62:AN62)-6</f>
        <v>0.42660840227984</v>
      </c>
      <c r="AC62" s="16" t="n">
        <f aca="true">RAND()</f>
        <v>0.480168419295767</v>
      </c>
      <c r="AD62" s="16" t="n">
        <f aca="true">RAND()</f>
        <v>0.340426806555523</v>
      </c>
      <c r="AE62" s="16" t="n">
        <f aca="true">RAND()</f>
        <v>0.986163717321029</v>
      </c>
      <c r="AF62" s="16" t="n">
        <f aca="true">RAND()</f>
        <v>0.202924215108599</v>
      </c>
      <c r="AG62" s="16" t="n">
        <f aca="true">RAND()</f>
        <v>0.79151854503697</v>
      </c>
      <c r="AH62" s="16" t="n">
        <f aca="true">RAND()</f>
        <v>0.782745463808575</v>
      </c>
      <c r="AI62" s="16" t="n">
        <f aca="true">RAND()</f>
        <v>0.52567057741162</v>
      </c>
      <c r="AJ62" s="16" t="n">
        <f aca="true">RAND()</f>
        <v>0.782424654178587</v>
      </c>
      <c r="AK62" s="16" t="n">
        <f aca="true">RAND()</f>
        <v>0.330069958178677</v>
      </c>
      <c r="AL62" s="16" t="n">
        <f aca="true">RAND()</f>
        <v>0.0855454010114001</v>
      </c>
      <c r="AM62" s="16" t="n">
        <f aca="true">RAND()</f>
        <v>0.698559033480527</v>
      </c>
      <c r="AN62" s="16" t="n">
        <f aca="true">RAND()</f>
        <v>0.420391610892565</v>
      </c>
      <c r="AP62" s="16" t="n">
        <f aca="false">AB62*$K$8+AQ62*$K$9</f>
        <v>1.47706995352129</v>
      </c>
      <c r="AQ62" s="16" t="n">
        <f aca="false">SUM(AR62:BC62)-6</f>
        <v>1.74939140647473</v>
      </c>
      <c r="AR62" s="16" t="n">
        <f aca="true">RAND()</f>
        <v>0.779110516585404</v>
      </c>
      <c r="AS62" s="16" t="n">
        <f aca="true">RAND()</f>
        <v>0.974342553998111</v>
      </c>
      <c r="AT62" s="16" t="n">
        <f aca="true">RAND()</f>
        <v>0.806237424605578</v>
      </c>
      <c r="AU62" s="16" t="n">
        <f aca="true">RAND()</f>
        <v>0.487945947838079</v>
      </c>
      <c r="AV62" s="16" t="n">
        <f aca="true">RAND()</f>
        <v>0.902686685202192</v>
      </c>
      <c r="AW62" s="16" t="n">
        <f aca="true">RAND()</f>
        <v>0.430492717525812</v>
      </c>
      <c r="AX62" s="16" t="n">
        <f aca="true">RAND()</f>
        <v>0.741626591262985</v>
      </c>
      <c r="AY62" s="16" t="n">
        <f aca="true">RAND()</f>
        <v>0.516346648425514</v>
      </c>
      <c r="AZ62" s="16" t="n">
        <f aca="true">RAND()</f>
        <v>0.863370269465052</v>
      </c>
      <c r="BA62" s="16" t="n">
        <f aca="true">RAND()</f>
        <v>0.18890016632248</v>
      </c>
      <c r="BB62" s="16" t="n">
        <f aca="true">RAND()</f>
        <v>0.801828897006217</v>
      </c>
      <c r="BC62" s="16" t="n">
        <f aca="true">RAND()</f>
        <v>0.256502988237302</v>
      </c>
    </row>
    <row r="63" customFormat="false" ht="11.25" hidden="false" customHeight="false" outlineLevel="0" collapsed="false">
      <c r="E63" s="19" t="n">
        <v>37093</v>
      </c>
      <c r="F63" s="20" t="n">
        <f aca="false">(E63-$D$4)/365.25</f>
        <v>-24.1834360027379</v>
      </c>
      <c r="H63" s="13" t="e">
        <f aca="false">H62*EXP(-0.5*$E$8^2*(F63-F62)+$E$8*AB63*SQRT(F63-F62))</f>
        <v>#VALUE!</v>
      </c>
      <c r="I63" s="13" t="e">
        <f aca="false">LN(H63/H62)</f>
        <v>#VALUE!</v>
      </c>
      <c r="J63" s="21" t="n">
        <f aca="false">J62+AP63*$H$7/SQRT(COUNT($E$57:$E$73))</f>
        <v>45.8261591106904</v>
      </c>
      <c r="K63" s="21" t="n">
        <f aca="false">J63-J62</f>
        <v>2.82043100451381</v>
      </c>
      <c r="L63" s="21"/>
      <c r="M63" s="13"/>
      <c r="N63" s="22" t="n">
        <f aca="false">MIN(SQRT(($E$7^2*($F$43-F63)+$E$8^2*($F$73-$F$43))/($F$73-F63)),$E$8)</f>
        <v>0.8</v>
      </c>
      <c r="O63" s="21" t="n">
        <f aca="false">SQRT(MAX(O62^2-$H$7^2/COUNT($E$57:$E$730),0))</f>
        <v>9.20357986616845</v>
      </c>
      <c r="P63" s="13" t="n">
        <f aca="false">MIN($K$8*$E$8*SQRT($F$73-$F$57)/(N63*SQRT($F$73-F63)),$K$8)</f>
        <v>0.75</v>
      </c>
      <c r="Q63" s="13"/>
      <c r="R63" s="21" t="e">
        <f aca="false">$H$9*(H63*(J63-$H$6)+H63*N63*O63*P63*SQRT($F$73-F63))</f>
        <v>#VALUE!</v>
      </c>
      <c r="S63" s="13" t="e">
        <f aca="false">R63-R62</f>
        <v>#VALUE!</v>
      </c>
      <c r="T63" s="13"/>
      <c r="U63" s="13" t="n">
        <f aca="false">$H$9*((J63-$H$6)+N63*O63*P63*SQRT($F$73-F63))</f>
        <v>8.73987867381082</v>
      </c>
      <c r="V63" s="13" t="e">
        <f aca="false">$H$9*H63</f>
        <v>#VALUE!</v>
      </c>
      <c r="W63" s="13" t="e">
        <f aca="false">U62*(H63-H62)+V62*(J63-J62)</f>
        <v>#VALUE!</v>
      </c>
      <c r="X63" s="13" t="e">
        <f aca="false">$H$9*(H63-H62)*(J63-J62)</f>
        <v>#VALUE!</v>
      </c>
      <c r="Y63" s="13"/>
      <c r="Z63" s="13" t="e">
        <f aca="false">S63-W63</f>
        <v>#VALUE!</v>
      </c>
      <c r="AB63" s="16" t="n">
        <f aca="false">SUM(AC63:AN63)-6</f>
        <v>0.340542467792917</v>
      </c>
      <c r="AC63" s="16" t="n">
        <f aca="true">RAND()</f>
        <v>0.957603897509771</v>
      </c>
      <c r="AD63" s="16" t="n">
        <f aca="true">RAND()</f>
        <v>0.990241280241933</v>
      </c>
      <c r="AE63" s="16" t="n">
        <f aca="true">RAND()</f>
        <v>0.321556701658394</v>
      </c>
      <c r="AF63" s="16" t="n">
        <f aca="true">RAND()</f>
        <v>0.629264881990123</v>
      </c>
      <c r="AG63" s="16" t="n">
        <f aca="true">RAND()</f>
        <v>0.32372857362499</v>
      </c>
      <c r="AH63" s="16" t="n">
        <f aca="true">RAND()</f>
        <v>0.568290045994603</v>
      </c>
      <c r="AI63" s="16" t="n">
        <f aca="true">RAND()</f>
        <v>0.91307965117586</v>
      </c>
      <c r="AJ63" s="16" t="n">
        <f aca="true">RAND()</f>
        <v>0.335765035969252</v>
      </c>
      <c r="AK63" s="16" t="n">
        <f aca="true">RAND()</f>
        <v>0.320519070418557</v>
      </c>
      <c r="AL63" s="16" t="n">
        <f aca="true">RAND()</f>
        <v>0.93545423440306</v>
      </c>
      <c r="AM63" s="16" t="n">
        <f aca="true">RAND()</f>
        <v>0.023061329749157</v>
      </c>
      <c r="AN63" s="16" t="n">
        <f aca="true">RAND()</f>
        <v>0.0219777650572185</v>
      </c>
      <c r="AP63" s="16" t="n">
        <f aca="false">AB63*$K$8+AQ63*$K$9</f>
        <v>0.969077911781446</v>
      </c>
      <c r="AQ63" s="16" t="n">
        <f aca="false">SUM(AR63:BC63)-6</f>
        <v>1.07896922579559</v>
      </c>
      <c r="AR63" s="16" t="n">
        <f aca="true">RAND()</f>
        <v>0.499483335411899</v>
      </c>
      <c r="AS63" s="16" t="n">
        <f aca="true">RAND()</f>
        <v>0.67822437577072</v>
      </c>
      <c r="AT63" s="16" t="n">
        <f aca="true">RAND()</f>
        <v>0.623576596195014</v>
      </c>
      <c r="AU63" s="16" t="n">
        <f aca="true">RAND()</f>
        <v>0.861381824571693</v>
      </c>
      <c r="AV63" s="16" t="n">
        <f aca="true">RAND()</f>
        <v>0.660521947476986</v>
      </c>
      <c r="AW63" s="16" t="n">
        <f aca="true">RAND()</f>
        <v>0.0494393086908297</v>
      </c>
      <c r="AX63" s="16" t="n">
        <f aca="true">RAND()</f>
        <v>0.945375976936579</v>
      </c>
      <c r="AY63" s="16" t="n">
        <f aca="true">RAND()</f>
        <v>0.377819385132987</v>
      </c>
      <c r="AZ63" s="16" t="n">
        <f aca="true">RAND()</f>
        <v>0.910931389666607</v>
      </c>
      <c r="BA63" s="16" t="n">
        <f aca="true">RAND()</f>
        <v>0.396548259697499</v>
      </c>
      <c r="BB63" s="16" t="n">
        <f aca="true">RAND()</f>
        <v>0.653389632250116</v>
      </c>
      <c r="BC63" s="16" t="n">
        <f aca="true">RAND()</f>
        <v>0.422277193994663</v>
      </c>
    </row>
    <row r="64" customFormat="false" ht="11.25" hidden="false" customHeight="false" outlineLevel="0" collapsed="false">
      <c r="E64" s="19" t="n">
        <v>37094</v>
      </c>
      <c r="F64" s="20" t="n">
        <f aca="false">(E64-$D$4)/365.25</f>
        <v>-24.1806981519507</v>
      </c>
      <c r="H64" s="13" t="e">
        <f aca="false">H63*EXP(-0.5*$E$8^2*(F64-F63)+$E$8*AB64*SQRT(F64-F63))</f>
        <v>#VALUE!</v>
      </c>
      <c r="I64" s="13" t="e">
        <f aca="false">LN(H64/H63)</f>
        <v>#VALUE!</v>
      </c>
      <c r="J64" s="21" t="n">
        <f aca="false">J63+AP64*$H$7/SQRT(COUNT($E$57:$E$73))</f>
        <v>43.1487881817948</v>
      </c>
      <c r="K64" s="21" t="n">
        <f aca="false">J64-J63</f>
        <v>-2.67737092889558</v>
      </c>
      <c r="L64" s="21"/>
      <c r="M64" s="13"/>
      <c r="N64" s="22" t="n">
        <f aca="false">MIN(SQRT(($E$7^2*($F$43-F64)+$E$8^2*($F$73-$F$43))/($F$73-F64)),$E$8)</f>
        <v>0.8</v>
      </c>
      <c r="O64" s="21" t="n">
        <f aca="false">SQRT(MAX(O63^2-$H$7^2/COUNT($E$57:$E$730),0))</f>
        <v>8.73128250130799</v>
      </c>
      <c r="P64" s="13" t="n">
        <f aca="false">MIN($K$8*$E$8*SQRT($F$73-$F$57)/(N64*SQRT($F$73-F64)),$K$8)</f>
        <v>0.75</v>
      </c>
      <c r="Q64" s="13"/>
      <c r="R64" s="21" t="e">
        <f aca="false">$H$9*(H64*(J64-$H$6)+H64*N64*O64*P64*SQRT($F$73-F64))</f>
        <v>#VALUE!</v>
      </c>
      <c r="S64" s="13" t="e">
        <f aca="false">R64-R63</f>
        <v>#VALUE!</v>
      </c>
      <c r="T64" s="13"/>
      <c r="U64" s="13" t="n">
        <f aca="false">$H$9*((J64-$H$6)+N64*O64*P64*SQRT($F$73-F64))</f>
        <v>5.97113578860321</v>
      </c>
      <c r="V64" s="13" t="e">
        <f aca="false">$H$9*H64</f>
        <v>#VALUE!</v>
      </c>
      <c r="W64" s="13" t="e">
        <f aca="false">U63*(H64-H63)+V63*(J64-J63)</f>
        <v>#VALUE!</v>
      </c>
      <c r="X64" s="13" t="e">
        <f aca="false">$H$9*(H64-H63)*(J64-J63)</f>
        <v>#VALUE!</v>
      </c>
      <c r="Y64" s="13"/>
      <c r="Z64" s="13" t="e">
        <f aca="false">S64-W64</f>
        <v>#VALUE!</v>
      </c>
      <c r="AB64" s="16" t="n">
        <f aca="false">SUM(AC64:AN64)-6</f>
        <v>-0.785487199097814</v>
      </c>
      <c r="AC64" s="16" t="n">
        <f aca="true">RAND()</f>
        <v>0.0122455616165416</v>
      </c>
      <c r="AD64" s="16" t="n">
        <f aca="true">RAND()</f>
        <v>0.334845463190868</v>
      </c>
      <c r="AE64" s="16" t="n">
        <f aca="true">RAND()</f>
        <v>0.316865827601982</v>
      </c>
      <c r="AF64" s="16" t="n">
        <f aca="true">RAND()</f>
        <v>0.902034991217508</v>
      </c>
      <c r="AG64" s="16" t="n">
        <f aca="true">RAND()</f>
        <v>0.0325522722523223</v>
      </c>
      <c r="AH64" s="16" t="n">
        <f aca="true">RAND()</f>
        <v>0.316933867332926</v>
      </c>
      <c r="AI64" s="16" t="n">
        <f aca="true">RAND()</f>
        <v>0.866770711525778</v>
      </c>
      <c r="AJ64" s="16" t="n">
        <f aca="true">RAND()</f>
        <v>0.530981318939803</v>
      </c>
      <c r="AK64" s="16" t="n">
        <f aca="true">RAND()</f>
        <v>0.139508479725819</v>
      </c>
      <c r="AL64" s="16" t="n">
        <f aca="true">RAND()</f>
        <v>0.297223072090809</v>
      </c>
      <c r="AM64" s="16" t="n">
        <f aca="true">RAND()</f>
        <v>0.916463265422543</v>
      </c>
      <c r="AN64" s="16" t="n">
        <f aca="true">RAND()</f>
        <v>0.548087969985286</v>
      </c>
      <c r="AP64" s="16" t="n">
        <f aca="false">AB64*$K$8+AQ64*$K$9</f>
        <v>-0.919923594899548</v>
      </c>
      <c r="AQ64" s="16" t="n">
        <f aca="false">SUM(AR64:BC64)-6</f>
        <v>-0.500134981232349</v>
      </c>
      <c r="AR64" s="16" t="n">
        <f aca="true">RAND()</f>
        <v>0.476103024801684</v>
      </c>
      <c r="AS64" s="16" t="n">
        <f aca="true">RAND()</f>
        <v>0.413875809812525</v>
      </c>
      <c r="AT64" s="16" t="n">
        <f aca="true">RAND()</f>
        <v>0.513570211690221</v>
      </c>
      <c r="AU64" s="16" t="n">
        <f aca="true">RAND()</f>
        <v>0.577770716273429</v>
      </c>
      <c r="AV64" s="16" t="n">
        <f aca="true">RAND()</f>
        <v>0.682372903042508</v>
      </c>
      <c r="AW64" s="16" t="n">
        <f aca="true">RAND()</f>
        <v>0.0130304734062623</v>
      </c>
      <c r="AX64" s="16" t="n">
        <f aca="true">RAND()</f>
        <v>0.451845459763917</v>
      </c>
      <c r="AY64" s="16" t="n">
        <f aca="true">RAND()</f>
        <v>0.12590836919225</v>
      </c>
      <c r="AZ64" s="16" t="n">
        <f aca="true">RAND()</f>
        <v>0.428117365874278</v>
      </c>
      <c r="BA64" s="16" t="n">
        <f aca="true">RAND()</f>
        <v>0.9145640025053</v>
      </c>
      <c r="BB64" s="16" t="n">
        <f aca="true">RAND()</f>
        <v>0.757518889778549</v>
      </c>
      <c r="BC64" s="16" t="n">
        <f aca="true">RAND()</f>
        <v>0.145187792626729</v>
      </c>
    </row>
    <row r="65" customFormat="false" ht="11.25" hidden="false" customHeight="false" outlineLevel="0" collapsed="false">
      <c r="E65" s="19" t="n">
        <v>37095</v>
      </c>
      <c r="F65" s="20" t="n">
        <f aca="false">(E65-$D$4)/365.25</f>
        <v>-24.1779603011636</v>
      </c>
      <c r="H65" s="13" t="e">
        <f aca="false">H64*EXP(-0.5*$E$8^2*(F65-F64)+$E$8*AB65*SQRT(F65-F64))</f>
        <v>#VALUE!</v>
      </c>
      <c r="I65" s="13" t="e">
        <f aca="false">LN(H65/H64)</f>
        <v>#VALUE!</v>
      </c>
      <c r="J65" s="21" t="n">
        <f aca="false">J64+AP65*$H$7/SQRT(COUNT($E$57:$E$73))</f>
        <v>36.5985215142341</v>
      </c>
      <c r="K65" s="21" t="n">
        <f aca="false">J65-J64</f>
        <v>-6.55026666756071</v>
      </c>
      <c r="L65" s="21"/>
      <c r="M65" s="13"/>
      <c r="N65" s="22" t="n">
        <f aca="false">MIN(SQRT(($E$7^2*($F$43-F65)+$E$8^2*($F$73-$F$43))/($F$73-F65)),$E$8)</f>
        <v>0.8</v>
      </c>
      <c r="O65" s="21" t="n">
        <f aca="false">SQRT(MAX(O64^2-$H$7^2/COUNT($E$57:$E$730),0))</f>
        <v>8.23193208684043</v>
      </c>
      <c r="P65" s="13" t="n">
        <f aca="false">MIN($K$8*$E$8*SQRT($F$73-$F$57)/(N65*SQRT($F$73-F65)),$K$8)</f>
        <v>0.75</v>
      </c>
      <c r="Q65" s="13"/>
      <c r="R65" s="21" t="e">
        <f aca="false">$H$9*(H65*(J65-$H$6)+H65*N65*O65*P65*SQRT($F$73-F65))</f>
        <v>#VALUE!</v>
      </c>
      <c r="S65" s="13" t="e">
        <f aca="false">R65-R64</f>
        <v>#VALUE!</v>
      </c>
      <c r="T65" s="13"/>
      <c r="U65" s="13" t="n">
        <f aca="false">$H$9*((J65-$H$6)+N65*O65*P65*SQRT($F$73-F65))</f>
        <v>-0.670502835269532</v>
      </c>
      <c r="V65" s="13" t="e">
        <f aca="false">$H$9*H65</f>
        <v>#VALUE!</v>
      </c>
      <c r="W65" s="13" t="e">
        <f aca="false">U64*(H65-H64)+V64*(J65-J64)</f>
        <v>#VALUE!</v>
      </c>
      <c r="X65" s="13" t="e">
        <f aca="false">$H$9*(H65-H64)*(J65-J64)</f>
        <v>#VALUE!</v>
      </c>
      <c r="Y65" s="13"/>
      <c r="Z65" s="13" t="e">
        <f aca="false">S65-W65</f>
        <v>#VALUE!</v>
      </c>
      <c r="AB65" s="16" t="n">
        <f aca="false">SUM(AC65:AN65)-6</f>
        <v>-1.41763683057097</v>
      </c>
      <c r="AC65" s="16" t="n">
        <f aca="true">RAND()</f>
        <v>0.186758227525154</v>
      </c>
      <c r="AD65" s="16" t="n">
        <f aca="true">RAND()</f>
        <v>0.160654033245274</v>
      </c>
      <c r="AE65" s="16" t="n">
        <f aca="true">RAND()</f>
        <v>0.00750935895503665</v>
      </c>
      <c r="AF65" s="16" t="n">
        <f aca="true">RAND()</f>
        <v>0.127573719553825</v>
      </c>
      <c r="AG65" s="16" t="n">
        <f aca="true">RAND()</f>
        <v>0.486072824523296</v>
      </c>
      <c r="AH65" s="16" t="n">
        <f aca="true">RAND()</f>
        <v>0.838797345331649</v>
      </c>
      <c r="AI65" s="16" t="n">
        <f aca="true">RAND()</f>
        <v>0.64091686778165</v>
      </c>
      <c r="AJ65" s="16" t="n">
        <f aca="true">RAND()</f>
        <v>0.751683253043536</v>
      </c>
      <c r="AK65" s="16" t="n">
        <f aca="true">RAND()</f>
        <v>0.317817756976427</v>
      </c>
      <c r="AL65" s="16" t="n">
        <f aca="true">RAND()</f>
        <v>0.651544847509386</v>
      </c>
      <c r="AM65" s="16" t="n">
        <f aca="true">RAND()</f>
        <v>0.233684996861416</v>
      </c>
      <c r="AN65" s="16" t="n">
        <f aca="true">RAND()</f>
        <v>0.179349938122379</v>
      </c>
      <c r="AP65" s="16" t="n">
        <f aca="false">AB65*$K$8+AQ65*$K$9</f>
        <v>-2.25062011219295</v>
      </c>
      <c r="AQ65" s="16" t="n">
        <f aca="false">SUM(AR65:BC65)-6</f>
        <v>-1.79516870584022</v>
      </c>
      <c r="AR65" s="16" t="n">
        <f aca="true">RAND()</f>
        <v>0.0655139831713044</v>
      </c>
      <c r="AS65" s="16" t="n">
        <f aca="true">RAND()</f>
        <v>0.759396422747342</v>
      </c>
      <c r="AT65" s="16" t="n">
        <f aca="true">RAND()</f>
        <v>0.160772601385225</v>
      </c>
      <c r="AU65" s="16" t="n">
        <f aca="true">RAND()</f>
        <v>0.0591974239006387</v>
      </c>
      <c r="AV65" s="16" t="n">
        <f aca="true">RAND()</f>
        <v>0.122854910878871</v>
      </c>
      <c r="AW65" s="16" t="n">
        <f aca="true">RAND()</f>
        <v>0.380406522351945</v>
      </c>
      <c r="AX65" s="16" t="n">
        <f aca="true">RAND()</f>
        <v>0.884901122621674</v>
      </c>
      <c r="AY65" s="16" t="n">
        <f aca="true">RAND()</f>
        <v>0.494360784920893</v>
      </c>
      <c r="AZ65" s="16" t="n">
        <f aca="true">RAND()</f>
        <v>0.624888247373221</v>
      </c>
      <c r="BA65" s="16" t="n">
        <f aca="true">RAND()</f>
        <v>0.0695513605721056</v>
      </c>
      <c r="BB65" s="16" t="n">
        <f aca="true">RAND()</f>
        <v>0.189994114480189</v>
      </c>
      <c r="BC65" s="16" t="n">
        <f aca="true">RAND()</f>
        <v>0.392993799756369</v>
      </c>
    </row>
    <row r="66" customFormat="false" ht="11.25" hidden="false" customHeight="false" outlineLevel="0" collapsed="false">
      <c r="E66" s="19" t="n">
        <v>37096</v>
      </c>
      <c r="F66" s="20" t="n">
        <f aca="false">(E66-$D$4)/365.25</f>
        <v>-24.1752224503765</v>
      </c>
      <c r="H66" s="13" t="e">
        <f aca="false">H65*EXP(-0.5*$E$8^2*(F66-F65)+$E$8*AB66*SQRT(F66-F65))</f>
        <v>#VALUE!</v>
      </c>
      <c r="I66" s="13" t="e">
        <f aca="false">LN(H66/H65)</f>
        <v>#VALUE!</v>
      </c>
      <c r="J66" s="21" t="n">
        <f aca="false">J65+AP66*$H$7/SQRT(COUNT($E$57:$E$73))</f>
        <v>32.9292492685792</v>
      </c>
      <c r="K66" s="21" t="n">
        <f aca="false">J66-J65</f>
        <v>-3.66927224565494</v>
      </c>
      <c r="L66" s="21"/>
      <c r="M66" s="13"/>
      <c r="N66" s="22" t="n">
        <f aca="false">MIN(SQRT(($E$7^2*($F$43-F66)+$E$8^2*($F$73-$F$43))/($F$73-F66)),$E$8)</f>
        <v>0.8</v>
      </c>
      <c r="O66" s="21" t="n">
        <f aca="false">SQRT(MAX(O65^2-$H$7^2/COUNT($E$57:$E$730),0))</f>
        <v>7.70026737503698</v>
      </c>
      <c r="P66" s="13" t="n">
        <f aca="false">MIN($K$8*$E$8*SQRT($F$73-$F$57)/(N66*SQRT($F$73-F66)),$K$8)</f>
        <v>0.75</v>
      </c>
      <c r="Q66" s="13"/>
      <c r="R66" s="21" t="e">
        <f aca="false">$H$9*(H66*(J66-$H$6)+H66*N66*O66*P66*SQRT($F$73-F66))</f>
        <v>#VALUE!</v>
      </c>
      <c r="S66" s="13" t="e">
        <f aca="false">R66-R65</f>
        <v>#VALUE!</v>
      </c>
      <c r="T66" s="13"/>
      <c r="U66" s="13" t="n">
        <f aca="false">$H$9*((J66-$H$6)+N66*O66*P66*SQRT($F$73-F66))</f>
        <v>-4.4311470372365</v>
      </c>
      <c r="V66" s="13" t="e">
        <f aca="false">$H$9*H66</f>
        <v>#VALUE!</v>
      </c>
      <c r="W66" s="13" t="e">
        <f aca="false">U65*(H66-H65)+V65*(J66-J65)</f>
        <v>#VALUE!</v>
      </c>
      <c r="X66" s="13" t="e">
        <f aca="false">$H$9*(H66-H65)*(J66-J65)</f>
        <v>#VALUE!</v>
      </c>
      <c r="Y66" s="13"/>
      <c r="Z66" s="13" t="e">
        <f aca="false">S66-W66</f>
        <v>#VALUE!</v>
      </c>
      <c r="AB66" s="16" t="n">
        <f aca="false">SUM(AC66:AN66)-6</f>
        <v>-0.991418957983806</v>
      </c>
      <c r="AC66" s="16" t="n">
        <f aca="true">RAND()</f>
        <v>0.945581241392507</v>
      </c>
      <c r="AD66" s="16" t="n">
        <f aca="true">RAND()</f>
        <v>0.179868111961319</v>
      </c>
      <c r="AE66" s="16" t="n">
        <f aca="true">RAND()</f>
        <v>0.150666759419648</v>
      </c>
      <c r="AF66" s="16" t="n">
        <f aca="true">RAND()</f>
        <v>0.733938853648765</v>
      </c>
      <c r="AG66" s="16" t="n">
        <f aca="true">RAND()</f>
        <v>0.0298948654368829</v>
      </c>
      <c r="AH66" s="16" t="n">
        <f aca="true">RAND()</f>
        <v>0.755087469235788</v>
      </c>
      <c r="AI66" s="16" t="n">
        <f aca="true">RAND()</f>
        <v>0.806683146621021</v>
      </c>
      <c r="AJ66" s="16" t="n">
        <f aca="true">RAND()</f>
        <v>0.070630168749761</v>
      </c>
      <c r="AK66" s="16" t="n">
        <f aca="true">RAND()</f>
        <v>0.667614872188864</v>
      </c>
      <c r="AL66" s="16" t="n">
        <f aca="true">RAND()</f>
        <v>0.361684509506542</v>
      </c>
      <c r="AM66" s="16" t="n">
        <f aca="true">RAND()</f>
        <v>0.059063232050475</v>
      </c>
      <c r="AN66" s="16" t="n">
        <f aca="true">RAND()</f>
        <v>0.247867811804621</v>
      </c>
      <c r="AP66" s="16" t="n">
        <f aca="false">AB66*$K$8+AQ66*$K$9</f>
        <v>-1.26073308649855</v>
      </c>
      <c r="AQ66" s="16" t="n">
        <f aca="false">SUM(AR66:BC66)-6</f>
        <v>-0.781885834617768</v>
      </c>
      <c r="AR66" s="16" t="n">
        <f aca="true">RAND()</f>
        <v>0.547129415297161</v>
      </c>
      <c r="AS66" s="16" t="n">
        <f aca="true">RAND()</f>
        <v>0.191022343923085</v>
      </c>
      <c r="AT66" s="16" t="n">
        <f aca="true">RAND()</f>
        <v>0.539124365906207</v>
      </c>
      <c r="AU66" s="16" t="n">
        <f aca="true">RAND()</f>
        <v>0.0102599926583569</v>
      </c>
      <c r="AV66" s="16" t="n">
        <f aca="true">RAND()</f>
        <v>0.602879899855933</v>
      </c>
      <c r="AW66" s="16" t="n">
        <f aca="true">RAND()</f>
        <v>0.40291743144554</v>
      </c>
      <c r="AX66" s="16" t="n">
        <f aca="true">RAND()</f>
        <v>0.657266921251126</v>
      </c>
      <c r="AY66" s="16" t="n">
        <f aca="true">RAND()</f>
        <v>0.805394121493079</v>
      </c>
      <c r="AZ66" s="16" t="n">
        <f aca="true">RAND()</f>
        <v>0.0479638165226662</v>
      </c>
      <c r="BA66" s="16" t="n">
        <f aca="true">RAND()</f>
        <v>0.236118992911142</v>
      </c>
      <c r="BB66" s="16" t="n">
        <f aca="true">RAND()</f>
        <v>0.611687952166688</v>
      </c>
      <c r="BC66" s="16" t="n">
        <f aca="true">RAND()</f>
        <v>0.56634891195125</v>
      </c>
    </row>
    <row r="67" customFormat="false" ht="11.25" hidden="false" customHeight="false" outlineLevel="0" collapsed="false">
      <c r="E67" s="19" t="n">
        <v>37097</v>
      </c>
      <c r="F67" s="20" t="n">
        <f aca="false">(E67-$D$4)/365.25</f>
        <v>-24.1724845995893</v>
      </c>
      <c r="H67" s="13" t="e">
        <f aca="false">H66*EXP(-0.5*$E$8^2*(F67-F66)+$E$8*AB67*SQRT(F67-F66))</f>
        <v>#VALUE!</v>
      </c>
      <c r="I67" s="13" t="e">
        <f aca="false">LN(H67/H66)</f>
        <v>#VALUE!</v>
      </c>
      <c r="J67" s="21" t="n">
        <f aca="false">J66+AP67*$H$7/SQRT(COUNT($E$57:$E$73))</f>
        <v>35.1937118250969</v>
      </c>
      <c r="K67" s="21" t="n">
        <f aca="false">J67-J66</f>
        <v>2.26446255651769</v>
      </c>
      <c r="L67" s="21"/>
      <c r="M67" s="13"/>
      <c r="N67" s="22" t="n">
        <f aca="false">MIN(SQRT(($E$7^2*($F$43-F67)+$E$8^2*($F$73-$F$43))/($F$73-F67)),$E$8)</f>
        <v>0.8</v>
      </c>
      <c r="O67" s="21" t="n">
        <f aca="false">SQRT(MAX(O66^2-$H$7^2/COUNT($E$57:$E$730),0))</f>
        <v>7.12906230943206</v>
      </c>
      <c r="P67" s="13" t="n">
        <f aca="false">MIN($K$8*$E$8*SQRT($F$73-$F$57)/(N67*SQRT($F$73-F67)),$K$8)</f>
        <v>0.75</v>
      </c>
      <c r="Q67" s="13"/>
      <c r="R67" s="21" t="e">
        <f aca="false">$H$9*(H67*(J67-$H$6)+H67*N67*O67*P67*SQRT($F$73-F67))</f>
        <v>#VALUE!</v>
      </c>
      <c r="S67" s="13" t="e">
        <f aca="false">R67-R66</f>
        <v>#VALUE!</v>
      </c>
      <c r="T67" s="13"/>
      <c r="U67" s="13" t="n">
        <f aca="false">$H$9*((J67-$H$6)+N67*O67*P67*SQRT($F$73-F67))</f>
        <v>-2.2580564370309</v>
      </c>
      <c r="V67" s="13" t="e">
        <f aca="false">$H$9*H67</f>
        <v>#VALUE!</v>
      </c>
      <c r="W67" s="13" t="e">
        <f aca="false">U66*(H67-H66)+V66*(J67-J66)</f>
        <v>#VALUE!</v>
      </c>
      <c r="X67" s="13" t="e">
        <f aca="false">$H$9*(H67-H66)*(J67-J66)</f>
        <v>#VALUE!</v>
      </c>
      <c r="Y67" s="13"/>
      <c r="Z67" s="13" t="e">
        <f aca="false">S67-W67</f>
        <v>#VALUE!</v>
      </c>
      <c r="AB67" s="16" t="n">
        <f aca="false">SUM(AC67:AN67)-6</f>
        <v>0.797555021552999</v>
      </c>
      <c r="AC67" s="16" t="n">
        <f aca="true">RAND()</f>
        <v>0.77412731733868</v>
      </c>
      <c r="AD67" s="16" t="n">
        <f aca="true">RAND()</f>
        <v>0.0225255632347433</v>
      </c>
      <c r="AE67" s="16" t="n">
        <f aca="true">RAND()</f>
        <v>0.660468228319213</v>
      </c>
      <c r="AF67" s="16" t="n">
        <f aca="true">RAND()</f>
        <v>0.0330024842947884</v>
      </c>
      <c r="AG67" s="16" t="n">
        <f aca="true">RAND()</f>
        <v>0.564886778303693</v>
      </c>
      <c r="AH67" s="16" t="n">
        <f aca="true">RAND()</f>
        <v>0.485527559194906</v>
      </c>
      <c r="AI67" s="16" t="n">
        <f aca="true">RAND()</f>
        <v>0.872400546730216</v>
      </c>
      <c r="AJ67" s="16" t="n">
        <f aca="true">RAND()</f>
        <v>0.378365338590542</v>
      </c>
      <c r="AK67" s="16" t="n">
        <f aca="true">RAND()</f>
        <v>0.725400445804863</v>
      </c>
      <c r="AL67" s="16" t="n">
        <f aca="true">RAND()</f>
        <v>0.996285118554635</v>
      </c>
      <c r="AM67" s="16" t="n">
        <f aca="true">RAND()</f>
        <v>0.53199151451835</v>
      </c>
      <c r="AN67" s="16" t="n">
        <f aca="true">RAND()</f>
        <v>0.752574126668371</v>
      </c>
      <c r="AP67" s="16" t="n">
        <f aca="false">AB67*$K$8+AQ67*$K$9</f>
        <v>0.778051525481551</v>
      </c>
      <c r="AQ67" s="16" t="n">
        <f aca="false">SUM(AR67:BC67)-6</f>
        <v>0.271960948959213</v>
      </c>
      <c r="AR67" s="16" t="n">
        <f aca="true">RAND()</f>
        <v>0.405673199246635</v>
      </c>
      <c r="AS67" s="16" t="n">
        <f aca="true">RAND()</f>
        <v>0.971822637956984</v>
      </c>
      <c r="AT67" s="16" t="n">
        <f aca="true">RAND()</f>
        <v>0.622413409271528</v>
      </c>
      <c r="AU67" s="16" t="n">
        <f aca="true">RAND()</f>
        <v>0.05640520493398</v>
      </c>
      <c r="AV67" s="16" t="n">
        <f aca="true">RAND()</f>
        <v>0.206546775780277</v>
      </c>
      <c r="AW67" s="16" t="n">
        <f aca="true">RAND()</f>
        <v>0.0148977135421677</v>
      </c>
      <c r="AX67" s="16" t="n">
        <f aca="true">RAND()</f>
        <v>0.475160007665887</v>
      </c>
      <c r="AY67" s="16" t="n">
        <f aca="true">RAND()</f>
        <v>0.643830924349513</v>
      </c>
      <c r="AZ67" s="16" t="n">
        <f aca="true">RAND()</f>
        <v>0.957857096314753</v>
      </c>
      <c r="BA67" s="16" t="n">
        <f aca="true">RAND()</f>
        <v>0.717803747782054</v>
      </c>
      <c r="BB67" s="16" t="n">
        <f aca="true">RAND()</f>
        <v>0.586380102615836</v>
      </c>
      <c r="BC67" s="16" t="n">
        <f aca="true">RAND()</f>
        <v>0.613170129499601</v>
      </c>
    </row>
    <row r="68" customFormat="false" ht="11.25" hidden="false" customHeight="false" outlineLevel="0" collapsed="false">
      <c r="E68" s="19" t="n">
        <v>37098</v>
      </c>
      <c r="F68" s="20" t="n">
        <f aca="false">(E68-$D$4)/365.25</f>
        <v>-24.1697467488022</v>
      </c>
      <c r="H68" s="13" t="e">
        <f aca="false">H67*EXP(-0.5*$E$8^2*(F68-F67)+$E$8*AB68*SQRT(F68-F67))</f>
        <v>#VALUE!</v>
      </c>
      <c r="I68" s="13" t="e">
        <f aca="false">LN(H68/H67)</f>
        <v>#VALUE!</v>
      </c>
      <c r="J68" s="21" t="n">
        <f aca="false">J67+AP68*$H$7/SQRT(COUNT($E$57:$E$73))</f>
        <v>34.3452418696471</v>
      </c>
      <c r="K68" s="21" t="n">
        <f aca="false">J68-J67</f>
        <v>-0.848469955449751</v>
      </c>
      <c r="L68" s="21"/>
      <c r="M68" s="13"/>
      <c r="N68" s="22" t="n">
        <f aca="false">MIN(SQRT(($E$7^2*($F$43-F68)+$E$8^2*($F$73-$F$43))/($F$73-F68)),$E$8)</f>
        <v>0.8</v>
      </c>
      <c r="O68" s="21" t="n">
        <f aca="false">SQRT(MAX(O67^2-$H$7^2/COUNT($E$57:$E$730),0))</f>
        <v>6.50791373455969</v>
      </c>
      <c r="P68" s="13" t="n">
        <f aca="false">MIN($K$8*$E$8*SQRT($F$73-$F$57)/(N68*SQRT($F$73-F68)),$K$8)</f>
        <v>0.75</v>
      </c>
      <c r="Q68" s="13"/>
      <c r="R68" s="21" t="e">
        <f aca="false">$H$9*(H68*(J68-$H$6)+H68*N68*O68*P68*SQRT($F$73-F68))</f>
        <v>#VALUE!</v>
      </c>
      <c r="S68" s="13" t="e">
        <f aca="false">R68-R67</f>
        <v>#VALUE!</v>
      </c>
      <c r="T68" s="13"/>
      <c r="U68" s="13" t="n">
        <f aca="false">$H$9*((J68-$H$6)+N68*O68*P68*SQRT($F$73-F68))</f>
        <v>-3.19789834879268</v>
      </c>
      <c r="V68" s="13" t="e">
        <f aca="false">$H$9*H68</f>
        <v>#VALUE!</v>
      </c>
      <c r="W68" s="13" t="e">
        <f aca="false">U67*(H68-H67)+V67*(J68-J67)</f>
        <v>#VALUE!</v>
      </c>
      <c r="X68" s="13" t="e">
        <f aca="false">$H$9*(H68-H67)*(J68-J67)</f>
        <v>#VALUE!</v>
      </c>
      <c r="Y68" s="13"/>
      <c r="Z68" s="13" t="e">
        <f aca="false">S68-W68</f>
        <v>#VALUE!</v>
      </c>
      <c r="AB68" s="16" t="n">
        <f aca="false">SUM(AC68:AN68)-6</f>
        <v>0.42540675187456</v>
      </c>
      <c r="AC68" s="16" t="n">
        <f aca="true">RAND()</f>
        <v>0.99487236826257</v>
      </c>
      <c r="AD68" s="16" t="n">
        <f aca="true">RAND()</f>
        <v>0.962001383274084</v>
      </c>
      <c r="AE68" s="16" t="n">
        <f aca="true">RAND()</f>
        <v>0.414903428229687</v>
      </c>
      <c r="AF68" s="16" t="n">
        <f aca="true">RAND()</f>
        <v>0.927168080589555</v>
      </c>
      <c r="AG68" s="16" t="n">
        <f aca="true">RAND()</f>
        <v>0.101228399183752</v>
      </c>
      <c r="AH68" s="16" t="n">
        <f aca="true">RAND()</f>
        <v>0.34844579214095</v>
      </c>
      <c r="AI68" s="16" t="n">
        <f aca="true">RAND()</f>
        <v>0.785828737210252</v>
      </c>
      <c r="AJ68" s="16" t="n">
        <f aca="true">RAND()</f>
        <v>0.264281531237049</v>
      </c>
      <c r="AK68" s="16" t="n">
        <f aca="true">RAND()</f>
        <v>0.600075790472735</v>
      </c>
      <c r="AL68" s="16" t="n">
        <f aca="true">RAND()</f>
        <v>0.35800520030325</v>
      </c>
      <c r="AM68" s="16" t="n">
        <f aca="true">RAND()</f>
        <v>0.583546332891549</v>
      </c>
      <c r="AN68" s="16" t="n">
        <f aca="true">RAND()</f>
        <v>0.0850497080791266</v>
      </c>
      <c r="AP68" s="16" t="n">
        <f aca="false">AB68*$K$8+AQ68*$K$9</f>
        <v>-0.291527603873537</v>
      </c>
      <c r="AQ68" s="16" t="n">
        <f aca="false">SUM(AR68:BC68)-6</f>
        <v>-0.923114225023322</v>
      </c>
      <c r="AR68" s="16" t="n">
        <f aca="true">RAND()</f>
        <v>0.688351496256476</v>
      </c>
      <c r="AS68" s="16" t="n">
        <f aca="true">RAND()</f>
        <v>0.450265156634733</v>
      </c>
      <c r="AT68" s="16" t="n">
        <f aca="true">RAND()</f>
        <v>0.183930881827258</v>
      </c>
      <c r="AU68" s="16" t="n">
        <f aca="true">RAND()</f>
        <v>0.0252484699148955</v>
      </c>
      <c r="AV68" s="16" t="n">
        <f aca="true">RAND()</f>
        <v>0.416425949107538</v>
      </c>
      <c r="AW68" s="16" t="n">
        <f aca="true">RAND()</f>
        <v>0.572545954618527</v>
      </c>
      <c r="AX68" s="16" t="n">
        <f aca="true">RAND()</f>
        <v>0.0758557057556992</v>
      </c>
      <c r="AY68" s="16" t="n">
        <f aca="true">RAND()</f>
        <v>0.983661616214325</v>
      </c>
      <c r="AZ68" s="16" t="n">
        <f aca="true">RAND()</f>
        <v>0.800130273049638</v>
      </c>
      <c r="BA68" s="16" t="n">
        <f aca="true">RAND()</f>
        <v>0.463347509055705</v>
      </c>
      <c r="BB68" s="16" t="n">
        <f aca="true">RAND()</f>
        <v>0.361693526988269</v>
      </c>
      <c r="BC68" s="16" t="n">
        <f aca="true">RAND()</f>
        <v>0.055429235553615</v>
      </c>
    </row>
    <row r="69" customFormat="false" ht="11.25" hidden="false" customHeight="false" outlineLevel="0" collapsed="false">
      <c r="E69" s="19" t="n">
        <v>37099</v>
      </c>
      <c r="F69" s="20" t="n">
        <f aca="false">(E69-$D$4)/365.25</f>
        <v>-24.1670088980151</v>
      </c>
      <c r="H69" s="13" t="e">
        <f aca="false">H68*EXP(-0.5*$E$8^2*(F69-F68)+$E$8*AB69*SQRT(F69-F68))</f>
        <v>#VALUE!</v>
      </c>
      <c r="I69" s="13" t="e">
        <f aca="false">LN(H69/H68)</f>
        <v>#VALUE!</v>
      </c>
      <c r="J69" s="21" t="n">
        <f aca="false">J68+AP69*$H$7/SQRT(COUNT($E$57:$E$73))</f>
        <v>38.3562638569325</v>
      </c>
      <c r="K69" s="21" t="n">
        <f aca="false">J69-J68</f>
        <v>4.01102198728536</v>
      </c>
      <c r="L69" s="21"/>
      <c r="M69" s="13"/>
      <c r="N69" s="22" t="n">
        <f aca="false">MIN(SQRT(($E$7^2*($F$43-F69)+$E$8^2*($F$73-$F$43))/($F$73-F69)),$E$8)</f>
        <v>0.8</v>
      </c>
      <c r="O69" s="21" t="n">
        <f aca="false">SQRT(MAX(O68^2-$H$7^2/COUNT($E$57:$E$730),0))</f>
        <v>5.82085500087199</v>
      </c>
      <c r="P69" s="13" t="n">
        <f aca="false">MIN($K$8*$E$8*SQRT($F$73-$F$57)/(N69*SQRT($F$73-F69)),$K$8)</f>
        <v>0.75</v>
      </c>
      <c r="Q69" s="13"/>
      <c r="R69" s="21" t="e">
        <f aca="false">$H$9*(H69*(J69-$H$6)+H69*N69*O69*P69*SQRT($F$73-F69))</f>
        <v>#VALUE!</v>
      </c>
      <c r="S69" s="13" t="e">
        <f aca="false">R69-R68</f>
        <v>#VALUE!</v>
      </c>
      <c r="T69" s="13"/>
      <c r="U69" s="13" t="n">
        <f aca="false">$H$9*((J69-$H$6)+N69*O69*P69*SQRT($F$73-F69))</f>
        <v>0.721751682180656</v>
      </c>
      <c r="V69" s="13" t="e">
        <f aca="false">$H$9*H69</f>
        <v>#VALUE!</v>
      </c>
      <c r="W69" s="13" t="e">
        <f aca="false">U68*(H69-H68)+V68*(J69-J68)</f>
        <v>#VALUE!</v>
      </c>
      <c r="X69" s="13" t="e">
        <f aca="false">$H$9*(H69-H68)*(J69-J68)</f>
        <v>#VALUE!</v>
      </c>
      <c r="Y69" s="13"/>
      <c r="Z69" s="13" t="e">
        <f aca="false">S69-W69</f>
        <v>#VALUE!</v>
      </c>
      <c r="AB69" s="16" t="n">
        <f aca="false">SUM(AC69:AN69)-6</f>
        <v>2.22504041749021</v>
      </c>
      <c r="AC69" s="16" t="n">
        <f aca="true">RAND()</f>
        <v>0.889444581828681</v>
      </c>
      <c r="AD69" s="16" t="n">
        <f aca="true">RAND()</f>
        <v>0.724968262856112</v>
      </c>
      <c r="AE69" s="16" t="n">
        <f aca="true">RAND()</f>
        <v>0.895065099623871</v>
      </c>
      <c r="AF69" s="16" t="n">
        <f aca="true">RAND()</f>
        <v>0.395273909056674</v>
      </c>
      <c r="AG69" s="16" t="n">
        <f aca="true">RAND()</f>
        <v>0.114414491689159</v>
      </c>
      <c r="AH69" s="16" t="n">
        <f aca="true">RAND()</f>
        <v>0.876145211023881</v>
      </c>
      <c r="AI69" s="16" t="n">
        <f aca="true">RAND()</f>
        <v>0.85486757837735</v>
      </c>
      <c r="AJ69" s="16" t="n">
        <f aca="true">RAND()</f>
        <v>0.934069380387394</v>
      </c>
      <c r="AK69" s="16" t="n">
        <f aca="true">RAND()</f>
        <v>0.613616557149384</v>
      </c>
      <c r="AL69" s="16" t="n">
        <f aca="true">RAND()</f>
        <v>0.865960303314217</v>
      </c>
      <c r="AM69" s="16" t="n">
        <f aca="true">RAND()</f>
        <v>0.627203123722795</v>
      </c>
      <c r="AN69" s="16" t="n">
        <f aca="true">RAND()</f>
        <v>0.434011918460697</v>
      </c>
      <c r="AP69" s="16" t="n">
        <f aca="false">AB69*$K$8+AQ69*$K$9</f>
        <v>1.37815561002103</v>
      </c>
      <c r="AQ69" s="16" t="n">
        <f aca="false">SUM(AR69:BC69)-6</f>
        <v>-0.439383250997522</v>
      </c>
      <c r="AR69" s="16" t="n">
        <f aca="true">RAND()</f>
        <v>0.740793291148971</v>
      </c>
      <c r="AS69" s="16" t="n">
        <f aca="true">RAND()</f>
        <v>0.139651615948308</v>
      </c>
      <c r="AT69" s="16" t="n">
        <f aca="true">RAND()</f>
        <v>0.972451639396644</v>
      </c>
      <c r="AU69" s="16" t="n">
        <f aca="true">RAND()</f>
        <v>0.660419014900417</v>
      </c>
      <c r="AV69" s="16" t="n">
        <f aca="true">RAND()</f>
        <v>0.0787284731123565</v>
      </c>
      <c r="AW69" s="16" t="n">
        <f aca="true">RAND()</f>
        <v>0.409216813422385</v>
      </c>
      <c r="AX69" s="16" t="n">
        <f aca="true">RAND()</f>
        <v>0.0774702044925417</v>
      </c>
      <c r="AY69" s="16" t="n">
        <f aca="true">RAND()</f>
        <v>0.570198390258453</v>
      </c>
      <c r="AZ69" s="16" t="n">
        <f aca="true">RAND()</f>
        <v>0.716036176989859</v>
      </c>
      <c r="BA69" s="16" t="n">
        <f aca="true">RAND()</f>
        <v>0.18734489517851</v>
      </c>
      <c r="BB69" s="16" t="n">
        <f aca="true">RAND()</f>
        <v>0.411130446734422</v>
      </c>
      <c r="BC69" s="16" t="n">
        <f aca="true">RAND()</f>
        <v>0.597175787419612</v>
      </c>
    </row>
    <row r="70" customFormat="false" ht="11.25" hidden="false" customHeight="false" outlineLevel="0" collapsed="false">
      <c r="E70" s="19" t="n">
        <v>37100</v>
      </c>
      <c r="F70" s="20" t="n">
        <f aca="false">(E70-$D$4)/365.25</f>
        <v>-24.1642710472279</v>
      </c>
      <c r="H70" s="13" t="e">
        <f aca="false">H69*EXP(-0.5*$E$8^2*(F70-F69)+$E$8*AB70*SQRT(F70-F69))</f>
        <v>#VALUE!</v>
      </c>
      <c r="I70" s="13" t="e">
        <f aca="false">LN(H70/H69)</f>
        <v>#VALUE!</v>
      </c>
      <c r="J70" s="21" t="n">
        <f aca="false">J69+AP70*$H$7/SQRT(COUNT($E$57:$E$73))</f>
        <v>40.8558463483338</v>
      </c>
      <c r="K70" s="21" t="n">
        <f aca="false">J70-J69</f>
        <v>2.49958249140131</v>
      </c>
      <c r="L70" s="21"/>
      <c r="M70" s="13"/>
      <c r="N70" s="22" t="n">
        <f aca="false">MIN(SQRT(($E$7^2*($F$43-F70)+$E$8^2*($F$73-$F$43))/($F$73-F70)),$E$8)</f>
        <v>0.8</v>
      </c>
      <c r="O70" s="21" t="n">
        <f aca="false">SQRT(MAX(O69^2-$H$7^2/COUNT($E$57:$E$730),0))</f>
        <v>5.04100830250084</v>
      </c>
      <c r="P70" s="13" t="n">
        <f aca="false">MIN($K$8*$E$8*SQRT($F$73-$F$57)/(N70*SQRT($F$73-F70)),$K$8)</f>
        <v>0.75</v>
      </c>
      <c r="Q70" s="13"/>
      <c r="R70" s="21" t="e">
        <f aca="false">$H$9*(H70*(J70-$H$6)+H70*N70*O70*P70*SQRT($F$73-F70))</f>
        <v>#VALUE!</v>
      </c>
      <c r="S70" s="13" t="e">
        <f aca="false">R70-R69</f>
        <v>#VALUE!</v>
      </c>
      <c r="T70" s="13"/>
      <c r="U70" s="13" t="n">
        <f aca="false">$H$9*((J70-$H$6)+N70*O70*P70*SQRT($F$73-F70))</f>
        <v>3.12996221726993</v>
      </c>
      <c r="V70" s="13" t="e">
        <f aca="false">$H$9*H70</f>
        <v>#VALUE!</v>
      </c>
      <c r="W70" s="13" t="e">
        <f aca="false">U69*(H70-H69)+V69*(J70-J69)</f>
        <v>#VALUE!</v>
      </c>
      <c r="X70" s="13" t="e">
        <f aca="false">$H$9*(H70-H69)*(J70-J69)</f>
        <v>#VALUE!</v>
      </c>
      <c r="Y70" s="13"/>
      <c r="Z70" s="13" t="e">
        <f aca="false">S70-W70</f>
        <v>#VALUE!</v>
      </c>
      <c r="AB70" s="16" t="n">
        <f aca="false">SUM(AC70:AN70)-6</f>
        <v>1.7400642682745</v>
      </c>
      <c r="AC70" s="16" t="n">
        <f aca="true">RAND()</f>
        <v>0.767680893190604</v>
      </c>
      <c r="AD70" s="16" t="n">
        <f aca="true">RAND()</f>
        <v>0.95932126897737</v>
      </c>
      <c r="AE70" s="16" t="n">
        <f aca="true">RAND()</f>
        <v>0.68319681392402</v>
      </c>
      <c r="AF70" s="16" t="n">
        <f aca="true">RAND()</f>
        <v>0.618519720425439</v>
      </c>
      <c r="AG70" s="16" t="n">
        <f aca="true">RAND()</f>
        <v>0.833504993889754</v>
      </c>
      <c r="AH70" s="16" t="n">
        <f aca="true">RAND()</f>
        <v>0.906418258492401</v>
      </c>
      <c r="AI70" s="16" t="n">
        <f aca="true">RAND()</f>
        <v>0.521121932490683</v>
      </c>
      <c r="AJ70" s="16" t="n">
        <f aca="true">RAND()</f>
        <v>0.71042603555531</v>
      </c>
      <c r="AK70" s="16" t="n">
        <f aca="true">RAND()</f>
        <v>0.608191021414619</v>
      </c>
      <c r="AL70" s="16" t="n">
        <f aca="true">RAND()</f>
        <v>0.334836687829592</v>
      </c>
      <c r="AM70" s="16" t="n">
        <f aca="true">RAND()</f>
        <v>0.606095209878332</v>
      </c>
      <c r="AN70" s="16" t="n">
        <f aca="true">RAND()</f>
        <v>0.190751432206377</v>
      </c>
      <c r="AP70" s="16" t="n">
        <f aca="false">AB70*$K$8+AQ70*$K$9</f>
        <v>0.858836885999345</v>
      </c>
      <c r="AQ70" s="16" t="n">
        <f aca="false">SUM(AR70:BC70)-6</f>
        <v>-0.674608098411164</v>
      </c>
      <c r="AR70" s="16" t="n">
        <f aca="true">RAND()</f>
        <v>0.690371314313499</v>
      </c>
      <c r="AS70" s="16" t="n">
        <f aca="true">RAND()</f>
        <v>0.220702338271673</v>
      </c>
      <c r="AT70" s="16" t="n">
        <f aca="true">RAND()</f>
        <v>0.701786459781589</v>
      </c>
      <c r="AU70" s="16" t="n">
        <f aca="true">RAND()</f>
        <v>0.145645918292104</v>
      </c>
      <c r="AV70" s="16" t="n">
        <f aca="true">RAND()</f>
        <v>0.169240020725128</v>
      </c>
      <c r="AW70" s="16" t="n">
        <f aca="true">RAND()</f>
        <v>0.938389399341759</v>
      </c>
      <c r="AX70" s="16" t="n">
        <f aca="true">RAND()</f>
        <v>0.243803191652336</v>
      </c>
      <c r="AY70" s="16" t="n">
        <f aca="true">RAND()</f>
        <v>0.419755792897785</v>
      </c>
      <c r="AZ70" s="16" t="n">
        <f aca="true">RAND()</f>
        <v>0.223216553003957</v>
      </c>
      <c r="BA70" s="16" t="n">
        <f aca="true">RAND()</f>
        <v>0.901555725835768</v>
      </c>
      <c r="BB70" s="16" t="n">
        <f aca="true">RAND()</f>
        <v>0.134405995627197</v>
      </c>
      <c r="BC70" s="16" t="n">
        <f aca="true">RAND()</f>
        <v>0.536519191846042</v>
      </c>
    </row>
    <row r="71" customFormat="false" ht="11.25" hidden="false" customHeight="false" outlineLevel="0" collapsed="false">
      <c r="E71" s="19" t="n">
        <v>37101</v>
      </c>
      <c r="F71" s="20" t="n">
        <f aca="false">(E71-$D$4)/365.25</f>
        <v>-24.1615331964408</v>
      </c>
      <c r="H71" s="13" t="e">
        <f aca="false">H70*EXP(-0.5*$E$8^2*(F71-F70)+$E$8*AB71*SQRT(F71-F70))</f>
        <v>#VALUE!</v>
      </c>
      <c r="I71" s="13" t="e">
        <f aca="false">LN(H71/H70)</f>
        <v>#VALUE!</v>
      </c>
      <c r="J71" s="21" t="n">
        <f aca="false">J70+AP71*$H$7/SQRT(COUNT($E$57:$E$73))</f>
        <v>36.8484206910357</v>
      </c>
      <c r="K71" s="21" t="n">
        <f aca="false">J71-J70</f>
        <v>-4.00742565729811</v>
      </c>
      <c r="L71" s="21"/>
      <c r="M71" s="13"/>
      <c r="N71" s="22" t="n">
        <f aca="false">MIN(SQRT(($E$7^2*($F$43-F71)+$E$8^2*($F$73-$F$43))/($F$73-F71)),$E$8)</f>
        <v>0.8</v>
      </c>
      <c r="O71" s="21" t="n">
        <f aca="false">SQRT(MAX(O70^2-$H$7^2/COUNT($E$57:$E$730),0))</f>
        <v>4.11596604342022</v>
      </c>
      <c r="P71" s="13" t="n">
        <f aca="false">MIN($K$8*$E$8*SQRT($F$73-$F$57)/(N71*SQRT($F$73-F71)),$K$8)</f>
        <v>0.75</v>
      </c>
      <c r="Q71" s="13"/>
      <c r="R71" s="21" t="e">
        <f aca="false">$H$9*(H71*(J71-$H$6)+H71*N71*O71*P71*SQRT($F$73-F71))</f>
        <v>#VALUE!</v>
      </c>
      <c r="S71" s="13" t="e">
        <f aca="false">R71-R70</f>
        <v>#VALUE!</v>
      </c>
      <c r="T71" s="13"/>
      <c r="U71" s="13" t="n">
        <f aca="false">$H$9*((J71-$H$6)+N71*O71*P71*SQRT($F$73-F71))</f>
        <v>-0.96883539634026</v>
      </c>
      <c r="V71" s="13" t="e">
        <f aca="false">$H$9*H71</f>
        <v>#VALUE!</v>
      </c>
      <c r="W71" s="13" t="e">
        <f aca="false">U70*(H71-H70)+V70*(J71-J70)</f>
        <v>#VALUE!</v>
      </c>
      <c r="X71" s="13" t="e">
        <f aca="false">$H$9*(H71-H70)*(J71-J70)</f>
        <v>#VALUE!</v>
      </c>
      <c r="Y71" s="13"/>
      <c r="Z71" s="13" t="e">
        <f aca="false">S71-W71</f>
        <v>#VALUE!</v>
      </c>
      <c r="AB71" s="16" t="n">
        <f aca="false">SUM(AC71:AN71)-6</f>
        <v>-0.693051364274909</v>
      </c>
      <c r="AC71" s="16" t="n">
        <f aca="true">RAND()</f>
        <v>0.61126897139823</v>
      </c>
      <c r="AD71" s="16" t="n">
        <f aca="true">RAND()</f>
        <v>0.372895041865379</v>
      </c>
      <c r="AE71" s="16" t="n">
        <f aca="true">RAND()</f>
        <v>0.564579783214083</v>
      </c>
      <c r="AF71" s="16" t="n">
        <f aca="true">RAND()</f>
        <v>0.469459241024212</v>
      </c>
      <c r="AG71" s="16" t="n">
        <f aca="true">RAND()</f>
        <v>0.254580544855441</v>
      </c>
      <c r="AH71" s="16" t="n">
        <f aca="true">RAND()</f>
        <v>0.1501673171557</v>
      </c>
      <c r="AI71" s="16" t="n">
        <f aca="true">RAND()</f>
        <v>0.120955401635364</v>
      </c>
      <c r="AJ71" s="16" t="n">
        <f aca="true">RAND()</f>
        <v>0.812286469103155</v>
      </c>
      <c r="AK71" s="16" t="n">
        <f aca="true">RAND()</f>
        <v>0.564701316344059</v>
      </c>
      <c r="AL71" s="16" t="n">
        <f aca="true">RAND()</f>
        <v>0.575428370737656</v>
      </c>
      <c r="AM71" s="16" t="n">
        <f aca="true">RAND()</f>
        <v>0.359449361367371</v>
      </c>
      <c r="AN71" s="16" t="n">
        <f aca="true">RAND()</f>
        <v>0.451176817024442</v>
      </c>
      <c r="AP71" s="16" t="n">
        <f aca="false">AB71*$K$8+AQ71*$K$9</f>
        <v>-1.37691993932087</v>
      </c>
      <c r="AQ71" s="16" t="n">
        <f aca="false">SUM(AR71:BC71)-6</f>
        <v>-1.29586089596576</v>
      </c>
      <c r="AR71" s="16" t="n">
        <f aca="true">RAND()</f>
        <v>0.471953886268579</v>
      </c>
      <c r="AS71" s="16" t="n">
        <f aca="true">RAND()</f>
        <v>0.126998684413945</v>
      </c>
      <c r="AT71" s="16" t="n">
        <f aca="true">RAND()</f>
        <v>0.777765062494666</v>
      </c>
      <c r="AU71" s="16" t="n">
        <f aca="true">RAND()</f>
        <v>0.533551804429029</v>
      </c>
      <c r="AV71" s="16" t="n">
        <f aca="true">RAND()</f>
        <v>0.559999138562119</v>
      </c>
      <c r="AW71" s="16" t="n">
        <f aca="true">RAND()</f>
        <v>0.316990515171029</v>
      </c>
      <c r="AX71" s="16" t="n">
        <f aca="true">RAND()</f>
        <v>0.546391083016759</v>
      </c>
      <c r="AY71" s="16" t="n">
        <f aca="true">RAND()</f>
        <v>0.442231301290369</v>
      </c>
      <c r="AZ71" s="16" t="n">
        <f aca="true">RAND()</f>
        <v>0.328209769548365</v>
      </c>
      <c r="BA71" s="16" t="n">
        <f aca="true">RAND()</f>
        <v>0.28391005063912</v>
      </c>
      <c r="BB71" s="16" t="n">
        <f aca="true">RAND()</f>
        <v>0.287619391297748</v>
      </c>
      <c r="BC71" s="16" t="n">
        <f aca="true">RAND()</f>
        <v>0.0285184169025151</v>
      </c>
    </row>
    <row r="72" customFormat="false" ht="11.25" hidden="false" customHeight="false" outlineLevel="0" collapsed="false">
      <c r="E72" s="19" t="n">
        <v>37102</v>
      </c>
      <c r="F72" s="20" t="n">
        <f aca="false">(E72-$D$4)/365.25</f>
        <v>-24.1587953456537</v>
      </c>
      <c r="H72" s="13" t="e">
        <f aca="false">H71*EXP(-0.5*$E$8^2*(F72-F71)+$E$8*AB72*SQRT(F72-F71))</f>
        <v>#VALUE!</v>
      </c>
      <c r="I72" s="13" t="e">
        <f aca="false">LN(H72/H71)</f>
        <v>#VALUE!</v>
      </c>
      <c r="J72" s="21" t="n">
        <f aca="false">J71+AP72*$H$7/SQRT(COUNT($E$57:$E$73))</f>
        <v>41.0054306281934</v>
      </c>
      <c r="K72" s="21" t="n">
        <f aca="false">J72-J71</f>
        <v>4.15700993715767</v>
      </c>
      <c r="L72" s="21"/>
      <c r="M72" s="13"/>
      <c r="N72" s="22" t="n">
        <f aca="false">MIN(SQRT(($E$7^2*($F$43-F72)+$E$8^2*($F$73-$F$43))/($F$73-F72)),$E$8)</f>
        <v>0.8</v>
      </c>
      <c r="O72" s="21" t="n">
        <f aca="false">SQRT(MAX(O71^2-$H$7^2/COUNT($E$57:$E$730),0))</f>
        <v>2.910427500436</v>
      </c>
      <c r="P72" s="13" t="n">
        <f aca="false">MIN($K$8*$E$8*SQRT($F$73-$F$57)/(N72*SQRT($F$73-F72)),$K$8)</f>
        <v>0.75</v>
      </c>
      <c r="Q72" s="13"/>
      <c r="R72" s="21" t="e">
        <f aca="false">$H$9*(H72*(J72-$H$6)+H72*N72*O72*P72*SQRT($F$73-F72))</f>
        <v>#VALUE!</v>
      </c>
      <c r="S72" s="13" t="e">
        <f aca="false">R72-R71</f>
        <v>#VALUE!</v>
      </c>
      <c r="T72" s="13"/>
      <c r="U72" s="13" t="n">
        <f aca="false">$H$9*((J72-$H$6)+N72*O72*P72*SQRT($F$73-F72))</f>
        <v>3.09680258450538</v>
      </c>
      <c r="V72" s="13" t="e">
        <f aca="false">$H$9*H72</f>
        <v>#VALUE!</v>
      </c>
      <c r="W72" s="13" t="e">
        <f aca="false">U71*(H72-H71)+V71*(J72-J71)</f>
        <v>#VALUE!</v>
      </c>
      <c r="X72" s="13" t="e">
        <f aca="false">$H$9*(H72-H71)*(J72-J71)</f>
        <v>#VALUE!</v>
      </c>
      <c r="Y72" s="13"/>
      <c r="Z72" s="13" t="e">
        <f aca="false">S72-W72</f>
        <v>#VALUE!</v>
      </c>
      <c r="AB72" s="16" t="n">
        <f aca="false">SUM(AC72:AN72)-6</f>
        <v>-0.303667817460441</v>
      </c>
      <c r="AC72" s="16" t="n">
        <f aca="true">RAND()</f>
        <v>0.423327888549208</v>
      </c>
      <c r="AD72" s="16" t="n">
        <f aca="true">RAND()</f>
        <v>0.637252930553426</v>
      </c>
      <c r="AE72" s="16" t="n">
        <f aca="true">RAND()</f>
        <v>0.888719536772979</v>
      </c>
      <c r="AF72" s="16" t="n">
        <f aca="true">RAND()</f>
        <v>0.637153617586959</v>
      </c>
      <c r="AG72" s="16" t="n">
        <f aca="true">RAND()</f>
        <v>0.234885789434924</v>
      </c>
      <c r="AH72" s="16" t="n">
        <f aca="true">RAND()</f>
        <v>0.445618403306829</v>
      </c>
      <c r="AI72" s="16" t="n">
        <f aca="true">RAND()</f>
        <v>0.489888576860339</v>
      </c>
      <c r="AJ72" s="16" t="n">
        <f aca="true">RAND()</f>
        <v>0.0329880210931363</v>
      </c>
      <c r="AK72" s="16" t="n">
        <f aca="true">RAND()</f>
        <v>0.558307919772503</v>
      </c>
      <c r="AL72" s="16" t="n">
        <f aca="true">RAND()</f>
        <v>0.429086489151892</v>
      </c>
      <c r="AM72" s="16" t="n">
        <f aca="true">RAND()</f>
        <v>0.134290954552184</v>
      </c>
      <c r="AN72" s="16" t="n">
        <f aca="true">RAND()</f>
        <v>0.784812054905179</v>
      </c>
      <c r="AP72" s="16" t="n">
        <f aca="false">AB72*$K$8+AQ72*$K$9</f>
        <v>1.42831592147027</v>
      </c>
      <c r="AQ72" s="16" t="n">
        <f aca="false">SUM(AR72:BC72)-6</f>
        <v>2.5037376379857</v>
      </c>
      <c r="AR72" s="16" t="n">
        <f aca="true">RAND()</f>
        <v>0.851008159831107</v>
      </c>
      <c r="AS72" s="16" t="n">
        <f aca="true">RAND()</f>
        <v>0.615063198643001</v>
      </c>
      <c r="AT72" s="16" t="n">
        <f aca="true">RAND()</f>
        <v>0.333043864446232</v>
      </c>
      <c r="AU72" s="16" t="n">
        <f aca="true">RAND()</f>
        <v>0.974758523332235</v>
      </c>
      <c r="AV72" s="16" t="n">
        <f aca="true">RAND()</f>
        <v>0.866549094908269</v>
      </c>
      <c r="AW72" s="16" t="n">
        <f aca="true">RAND()</f>
        <v>0.901559876201218</v>
      </c>
      <c r="AX72" s="16" t="n">
        <f aca="true">RAND()</f>
        <v>0.807246525794645</v>
      </c>
      <c r="AY72" s="16" t="n">
        <f aca="true">RAND()</f>
        <v>0.278032878605166</v>
      </c>
      <c r="AZ72" s="16" t="n">
        <f aca="true">RAND()</f>
        <v>0.912546428832196</v>
      </c>
      <c r="BA72" s="16" t="n">
        <f aca="true">RAND()</f>
        <v>0.423960358124146</v>
      </c>
      <c r="BB72" s="16" t="n">
        <f aca="true">RAND()</f>
        <v>0.715000534370205</v>
      </c>
      <c r="BC72" s="16" t="n">
        <f aca="true">RAND()</f>
        <v>0.824968194897277</v>
      </c>
    </row>
    <row r="73" customFormat="false" ht="11.25" hidden="false" customHeight="false" outlineLevel="0" collapsed="false">
      <c r="E73" s="19" t="n">
        <v>37103</v>
      </c>
      <c r="F73" s="20" t="n">
        <f aca="false">(E73-$D$4)/365.25</f>
        <v>-24.1560574948665</v>
      </c>
      <c r="H73" s="13" t="e">
        <f aca="false">H72*EXP(-0.5*$E$8^2*(F73-F72)+$E$8*AB73*SQRT(F73-F72))</f>
        <v>#VALUE!</v>
      </c>
      <c r="I73" s="13" t="e">
        <f aca="false">LN(H73/H72)</f>
        <v>#VALUE!</v>
      </c>
      <c r="J73" s="21" t="n">
        <f aca="false">J72+AP73*$H$7/SQRT(COUNT($E$57:$E$73))</f>
        <v>39.4649087505363</v>
      </c>
      <c r="K73" s="21" t="n">
        <f aca="false">J73-J72</f>
        <v>-1.54052187765708</v>
      </c>
      <c r="L73" s="21"/>
      <c r="M73" s="13"/>
      <c r="N73" s="22" t="n">
        <f aca="false">$E$8</f>
        <v>0.8</v>
      </c>
      <c r="O73" s="21" t="n">
        <f aca="false">SQRT(MAX(O72^2-$H$7^2/COUNT($E$57:$E$730),0))</f>
        <v>1.83713853447705E-007</v>
      </c>
      <c r="P73" s="13" t="n">
        <f aca="false">$K$8</f>
        <v>0.75</v>
      </c>
      <c r="Q73" s="13"/>
      <c r="R73" s="21" t="e">
        <f aca="false">$H$9*(H73*(J73-$H$6)+H73*N73*O73*P73*SQRT($F$73-F73))</f>
        <v>#VALUE!</v>
      </c>
      <c r="S73" s="13" t="e">
        <f aca="false">R73-R72</f>
        <v>#VALUE!</v>
      </c>
      <c r="T73" s="13"/>
      <c r="U73" s="13" t="n">
        <f aca="false">$H$9*((J73-$H$6)+N73*O73*P73*SQRT($F$73-F73))</f>
        <v>1.46490875053627</v>
      </c>
      <c r="V73" s="13" t="e">
        <f aca="false">$H$9*H73</f>
        <v>#VALUE!</v>
      </c>
      <c r="W73" s="13" t="e">
        <f aca="false">U72*(H73-H72)+V72*(J73-J72)</f>
        <v>#VALUE!</v>
      </c>
      <c r="X73" s="13" t="e">
        <f aca="false">$H$9*(H73-H72)*(J73-J72)</f>
        <v>#VALUE!</v>
      </c>
      <c r="Y73" s="13"/>
      <c r="Z73" s="13" t="e">
        <f aca="false">S73-W73</f>
        <v>#VALUE!</v>
      </c>
      <c r="AB73" s="16" t="n">
        <f aca="false">SUM(AC73:AN73)-6</f>
        <v>-0.872785279541713</v>
      </c>
      <c r="AC73" s="16" t="n">
        <f aca="true">RAND()</f>
        <v>0.497485635737391</v>
      </c>
      <c r="AD73" s="16" t="n">
        <f aca="true">RAND()</f>
        <v>0.278074478976194</v>
      </c>
      <c r="AE73" s="16" t="n">
        <f aca="true">RAND()</f>
        <v>0.00550943352039728</v>
      </c>
      <c r="AF73" s="16" t="n">
        <f aca="true">RAND()</f>
        <v>0.872120912237646</v>
      </c>
      <c r="AG73" s="16" t="n">
        <f aca="true">RAND()</f>
        <v>0.234917799484189</v>
      </c>
      <c r="AH73" s="16" t="n">
        <f aca="true">RAND()</f>
        <v>0.157494278515286</v>
      </c>
      <c r="AI73" s="16" t="n">
        <f aca="true">RAND()</f>
        <v>0.808726453030258</v>
      </c>
      <c r="AJ73" s="16" t="n">
        <f aca="true">RAND()</f>
        <v>0.153488475539818</v>
      </c>
      <c r="AK73" s="16" t="n">
        <f aca="true">RAND()</f>
        <v>0.193074341501921</v>
      </c>
      <c r="AL73" s="16" t="n">
        <f aca="true">RAND()</f>
        <v>0.67009626674695</v>
      </c>
      <c r="AM73" s="16" t="n">
        <f aca="true">RAND()</f>
        <v>0.727448921219197</v>
      </c>
      <c r="AN73" s="16" t="n">
        <f aca="true">RAND()</f>
        <v>0.528777723949041</v>
      </c>
      <c r="AP73" s="16" t="n">
        <f aca="false">AB73*$K$8+AQ73*$K$9</f>
        <v>-0.529311201679585</v>
      </c>
      <c r="AQ73" s="16" t="n">
        <f aca="false">SUM(AR73:BC73)-6</f>
        <v>0.189402167093763</v>
      </c>
      <c r="AR73" s="16" t="n">
        <f aca="true">RAND()</f>
        <v>0.99441813043564</v>
      </c>
      <c r="AS73" s="16" t="n">
        <f aca="true">RAND()</f>
        <v>0.259907409081035</v>
      </c>
      <c r="AT73" s="16" t="n">
        <f aca="true">RAND()</f>
        <v>0.857824081285736</v>
      </c>
      <c r="AU73" s="16" t="n">
        <f aca="true">RAND()</f>
        <v>0.18349921395203</v>
      </c>
      <c r="AV73" s="16" t="n">
        <f aca="true">RAND()</f>
        <v>0.970572351161049</v>
      </c>
      <c r="AW73" s="16" t="n">
        <f aca="true">RAND()</f>
        <v>0.740598645036634</v>
      </c>
      <c r="AX73" s="16" t="n">
        <f aca="true">RAND()</f>
        <v>0.216509903441279</v>
      </c>
      <c r="AY73" s="16" t="n">
        <f aca="true">RAND()</f>
        <v>0.699141739511784</v>
      </c>
      <c r="AZ73" s="16" t="n">
        <f aca="true">RAND()</f>
        <v>0.324750201204273</v>
      </c>
      <c r="BA73" s="16" t="n">
        <f aca="true">RAND()</f>
        <v>0.0679272401049245</v>
      </c>
      <c r="BB73" s="16" t="n">
        <f aca="true">RAND()</f>
        <v>0.869646115379654</v>
      </c>
      <c r="BC73" s="16" t="n">
        <f aca="true">RAND()</f>
        <v>0.00460713649972629</v>
      </c>
    </row>
    <row r="76" customFormat="false" ht="11.25" hidden="false" customHeight="false" outlineLevel="0" collapsed="false">
      <c r="Z76" s="14"/>
    </row>
    <row r="77" customFormat="false" ht="11.25" hidden="false" customHeight="false" outlineLevel="0" collapsed="false">
      <c r="Z77" s="15"/>
    </row>
  </sheetData>
  <mergeCells count="7">
    <mergeCell ref="U10:W10"/>
    <mergeCell ref="H11:I11"/>
    <mergeCell ref="J11:K11"/>
    <mergeCell ref="R11:S11"/>
    <mergeCell ref="U11:V11"/>
    <mergeCell ref="AC11:AN11"/>
    <mergeCell ref="AQ11:B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2001-05-16T11:54:18Z</dcterms:created>
  <dc:creator>pfissle</dc:creator>
  <dc:description/>
  <dc:language>en-US</dc:language>
  <cp:lastModifiedBy>pfissle</cp:lastModifiedBy>
  <dcterms:modified xsi:type="dcterms:W3CDTF">2001-05-22T16:25:20Z</dcterms:modified>
  <cp:revision>0</cp:revision>
  <dc:subject/>
  <dc:title/>
</cp:coreProperties>
</file>