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13.xml" ContentType="application/vnd.openxmlformats-officedocument.spreadsheetml.comments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12.xml" ContentType="application/vnd.openxmlformats-officedocument.drawing+xml"/>
  <Override PartName="/xl/drawings/vmlDrawing12.vml" ContentType="application/vnd.openxmlformats-officedocument.vmlDrawing"/>
  <Override PartName="/xl/drawings/vmlDrawing11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9.xml" ContentType="application/vnd.openxmlformats-officedocument.drawing+xml"/>
  <Override PartName="/xl/drawings/vmlDrawing8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0405" sheetId="1" state="hidden" r:id="rId3"/>
    <sheet name="0412" sheetId="2" state="hidden" r:id="rId4"/>
    <sheet name="0419" sheetId="3" state="hidden" r:id="rId5"/>
    <sheet name="0426" sheetId="4" state="hidden" r:id="rId6"/>
    <sheet name="0503" sheetId="5" state="hidden" r:id="rId7"/>
    <sheet name="0510" sheetId="6" state="hidden" r:id="rId8"/>
    <sheet name="0517" sheetId="7" state="hidden" r:id="rId9"/>
    <sheet name="0524" sheetId="8" state="hidden" r:id="rId10"/>
    <sheet name="0531" sheetId="9" state="hidden" r:id="rId11"/>
    <sheet name="0614" sheetId="10" state="hidden" r:id="rId12"/>
    <sheet name="Sheet1" sheetId="11" state="visible" r:id="rId13"/>
    <sheet name="0824" sheetId="12" state="visible" r:id="rId14"/>
    <sheet name="0606" sheetId="13" state="hidden" r:id="rId15"/>
  </sheets>
  <definedNames>
    <definedName function="false" hidden="false" localSheetId="0" name="_xlnm.Print_Area" vbProcedure="false">'0405'!$A$1:$L$47</definedName>
    <definedName function="false" hidden="false" localSheetId="1" name="_xlnm.Print_Area" vbProcedure="false">'0412'!$A$1:$L$62</definedName>
    <definedName function="false" hidden="false" localSheetId="2" name="_xlnm.Print_Area" vbProcedure="false">'0419'!$A$1:$Q$53</definedName>
    <definedName function="false" hidden="false" localSheetId="3" name="_xlnm.Print_Area" vbProcedure="false">'0426'!$A$1:$Q$52</definedName>
    <definedName function="false" hidden="false" localSheetId="5" name="_xlnm.Print_Area" vbProcedure="false">'0510'!$A$1:$L$51</definedName>
    <definedName function="false" hidden="false" localSheetId="6" name="_xlnm.Print_Area" vbProcedure="false">'0517'!$A$1:$L$53</definedName>
    <definedName function="false" hidden="false" localSheetId="7" name="_xlnm.Print_Area" vbProcedure="false">'0524'!$A$1:$L$51</definedName>
    <definedName function="false" hidden="false" localSheetId="8" name="_xlnm.Print_Area" vbProcedure="false">'0531'!$A$1:$L$52</definedName>
    <definedName function="false" hidden="false" localSheetId="12" name="_xlnm.Print_Area" vbProcedure="false">'0606'!$A$1:$L$52</definedName>
    <definedName function="false" hidden="false" localSheetId="11" name="_xlnm.Print_Area" vbProcedure="false">'0824'!$A$1:$Q$96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58</xdr:row>
                <xdr:rowOff>32</xdr:rowOff>
              </xdr:from>
              <xdr:to>
                <xdr:col>18</xdr:col>
                <xdr:colOff>16</xdr:colOff>
                <xdr:row>67</xdr:row>
                <xdr:rowOff>1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27</xdr:row>
                <xdr:rowOff>27</xdr:rowOff>
              </xdr:from>
              <xdr:to>
                <xdr:col>18</xdr:col>
                <xdr:colOff>37</xdr:colOff>
                <xdr:row>47</xdr:row>
                <xdr:rowOff>26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2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348</xdr:colOff>
                <xdr:row>26</xdr:row>
                <xdr:rowOff>43</xdr:rowOff>
              </xdr:from>
              <xdr:to>
                <xdr:col>11</xdr:col>
                <xdr:colOff>65</xdr:colOff>
                <xdr:row>88</xdr:row>
                <xdr:rowOff>29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26</xdr:row>
                <xdr:rowOff>36</xdr:rowOff>
              </xdr:from>
              <xdr:to>
                <xdr:col>18</xdr:col>
                <xdr:colOff>37</xdr:colOff>
                <xdr:row>46</xdr:row>
                <xdr:rowOff>72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29</xdr:row>
                <xdr:rowOff>14</xdr:rowOff>
              </xdr:from>
              <xdr:to>
                <xdr:col>17</xdr:col>
                <xdr:colOff>-193</xdr:colOff>
                <xdr:row>51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48</xdr:row>
                <xdr:rowOff>36</xdr:rowOff>
              </xdr:from>
              <xdr:to>
                <xdr:col>16</xdr:col>
                <xdr:colOff>128</xdr:colOff>
                <xdr:row>58</xdr:row>
                <xdr:rowOff>14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31</xdr:row>
                <xdr:rowOff>2</xdr:rowOff>
              </xdr:from>
              <xdr:to>
                <xdr:col>16</xdr:col>
                <xdr:colOff>128</xdr:colOff>
                <xdr:row>53</xdr:row>
                <xdr:rowOff>25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31</xdr:row>
                <xdr:rowOff>18</xdr:rowOff>
              </xdr:from>
              <xdr:to>
                <xdr:col>19</xdr:col>
                <xdr:colOff>59</xdr:colOff>
                <xdr:row>55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7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45</xdr:row>
                <xdr:rowOff>18</xdr:rowOff>
              </xdr:from>
              <xdr:to>
                <xdr:col>19</xdr:col>
                <xdr:colOff>59</xdr:colOff>
                <xdr:row>55</xdr:row>
                <xdr:rowOff>23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43</xdr:row>
                <xdr:rowOff>61</xdr:rowOff>
              </xdr:from>
              <xdr:to>
                <xdr:col>19</xdr:col>
                <xdr:colOff>59</xdr:colOff>
                <xdr:row>52</xdr:row>
                <xdr:rowOff>11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26</xdr:row>
                <xdr:rowOff>36</xdr:rowOff>
              </xdr:from>
              <xdr:to>
                <xdr:col>18</xdr:col>
                <xdr:colOff>37</xdr:colOff>
                <xdr:row>47</xdr:row>
                <xdr:rowOff>32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12</xdr:col>
                <xdr:colOff>16</xdr:colOff>
                <xdr:row>27</xdr:row>
                <xdr:rowOff>18</xdr:rowOff>
              </xdr:from>
              <xdr:to>
                <xdr:col>18</xdr:col>
                <xdr:colOff>37</xdr:colOff>
                <xdr:row>47</xdr:row>
                <xdr:rowOff>24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<sst xmlns="http://schemas.openxmlformats.org/spreadsheetml/2006/main" count="2338" uniqueCount="234">
  <si>
    <t xml:space="preserve">E N R O N   N O R T H   A M E R I C A</t>
  </si>
  <si>
    <t xml:space="preserve">East Power                                          April 5, 2001</t>
  </si>
  <si>
    <t xml:space="preserve">DEAL/ OPPORTUNITY</t>
  </si>
  <si>
    <t xml:space="preserve">QUARTER</t>
  </si>
  <si>
    <t xml:space="preserve">ORIGINATION TEAM</t>
  </si>
  <si>
    <t xml:space="preserve">REGION/GROUP</t>
  </si>
  <si>
    <t xml:space="preserve">DESCRIPTION</t>
  </si>
  <si>
    <t xml:space="preserve">PROBABILITY</t>
  </si>
  <si>
    <t xml:space="preserve">ESTIMATED VALUE (000's)</t>
  </si>
  <si>
    <t xml:space="preserve">Value Description</t>
  </si>
  <si>
    <t xml:space="preserve">Comments</t>
  </si>
  <si>
    <t xml:space="preserve">can't mtm service fee</t>
  </si>
  <si>
    <t xml:space="preserve">1Q01 TOTAL</t>
  </si>
  <si>
    <t xml:space="preserve">Nstar</t>
  </si>
  <si>
    <t xml:space="preserve">Q201</t>
  </si>
  <si>
    <t xml:space="preserve">Llorda</t>
  </si>
  <si>
    <t xml:space="preserve">Northeast</t>
  </si>
  <si>
    <t xml:space="preserve">Assume remaining default service needs for their residential and commercial classes</t>
  </si>
  <si>
    <t xml:space="preserve">Project Silver Oak I</t>
  </si>
  <si>
    <t xml:space="preserve">Kroll/Pagan</t>
  </si>
  <si>
    <t xml:space="preserve">Green Power Initiative:  26MW Fuel Cell Farms in Connecticut (Project also serves to begin vesting of warrants purchased in 2000-warrant/equity MTM not included here)</t>
  </si>
  <si>
    <t xml:space="preserve">We build fuel cell farms in Connecticut with state money (fuel cell=put fuel in and electricity comes out); no emissions; value decreased from $16M because we're doing half the original size; 50% probability</t>
  </si>
  <si>
    <t xml:space="preserve">New Hampshire Elec Coop</t>
  </si>
  <si>
    <t xml:space="preserve">Assume their all requirements load</t>
  </si>
  <si>
    <t xml:space="preserve">Omaha Public Power District</t>
  </si>
  <si>
    <t xml:space="preserve">Clynes</t>
  </si>
  <si>
    <t xml:space="preserve">Midwest</t>
  </si>
  <si>
    <t xml:space="preserve">Buyout of last seven years of capacity and energy contract</t>
  </si>
  <si>
    <t xml:space="preserve">BlueDog Turbines</t>
  </si>
  <si>
    <t xml:space="preserve">Booth</t>
  </si>
  <si>
    <t xml:space="preserve">Development</t>
  </si>
  <si>
    <t xml:space="preserve">Sale of two 7EA turbines - Total deal value is $8M with a 50% split with West Power</t>
  </si>
  <si>
    <t xml:space="preserve">Project Tex Mex</t>
  </si>
  <si>
    <t xml:space="preserve">Q101</t>
  </si>
  <si>
    <t xml:space="preserve">Tingleaf</t>
  </si>
  <si>
    <t xml:space="preserve">ERCOT</t>
  </si>
  <si>
    <t xml:space="preserve">ERCOT/Mexico Cross-Border power sale; ENA sells 15 yr firm power across HVDC tie being built in Brownsville to interconnect ERCOT/CFE.    First true interconnections of size.  Merchant transmission with LOI's for incremental synthetic positions in Mexico.  Orig to be split with Mexico Origination.</t>
  </si>
  <si>
    <t xml:space="preserve">AES</t>
  </si>
  <si>
    <t xml:space="preserve">Enron flips Haywood development site to AES with milestone payment for Interconnect Agreement with TVA</t>
  </si>
  <si>
    <t xml:space="preserve">Walton EMC</t>
  </si>
  <si>
    <t xml:space="preserve">Tapscott</t>
  </si>
  <si>
    <t xml:space="preserve">Enron sells its 50% equity interest in the Doyle project in Georgia to project partner, Walton EMC</t>
  </si>
  <si>
    <t xml:space="preserve">PSEG</t>
  </si>
  <si>
    <t xml:space="preserve">Mitro/Stevens</t>
  </si>
  <si>
    <t xml:space="preserve">Sale of Plano, IL site</t>
  </si>
  <si>
    <t xml:space="preserve">Onondaga</t>
  </si>
  <si>
    <t xml:space="preserve">Mitro</t>
  </si>
  <si>
    <t xml:space="preserve">Sale of Enron's cash flow interest</t>
  </si>
  <si>
    <t xml:space="preserve">Calvert City</t>
  </si>
  <si>
    <t xml:space="preserve">Enron sells Calvert City project in Kentucky</t>
  </si>
  <si>
    <t xml:space="preserve">Turbine Sale</t>
  </si>
  <si>
    <t xml:space="preserve">Mitro/Booth</t>
  </si>
  <si>
    <t xml:space="preserve">Sale of D5A turbine - Total deal value is $1.5M with a 50% split with West Power</t>
  </si>
  <si>
    <t xml:space="preserve">Booth/Virgo</t>
  </si>
  <si>
    <t xml:space="preserve">Enron sells one steam turbine and 161 kV transformer</t>
  </si>
  <si>
    <t xml:space="preserve">2Q01 TOTAL</t>
  </si>
  <si>
    <t xml:space="preserve">3Q01 TOTAL</t>
  </si>
  <si>
    <t xml:space="preserve">Alamac</t>
  </si>
  <si>
    <t xml:space="preserve">Q401</t>
  </si>
  <si>
    <t xml:space="preserve">Kroll</t>
  </si>
  <si>
    <t xml:space="preserve">Southeast</t>
  </si>
  <si>
    <t xml:space="preserve">Enron enters into an asset management agreement and an agency agreement to permanently sell the interests of the LLC on a percentage basis</t>
  </si>
  <si>
    <t xml:space="preserve">Purchase 2 35 MW coal-fired generators for $3.5M and sell to third party for $20-25M</t>
  </si>
  <si>
    <t xml:space="preserve">4Q01 TOTAL</t>
  </si>
  <si>
    <t xml:space="preserve">TOTAL DEALS</t>
  </si>
  <si>
    <t xml:space="preserve">Enron sells its interest in North Carolina Power Holdings</t>
  </si>
  <si>
    <t xml:space="preserve">Central Maine Power</t>
  </si>
  <si>
    <t xml:space="preserve">Llorda/Wood</t>
  </si>
  <si>
    <t xml:space="preserve">Standard offer; Taking over the utilities' obligation to supply power to their customers</t>
  </si>
  <si>
    <t xml:space="preserve">Due to deregulation, customers can choose who to service them and we are supplying power in the interim because the utility's generations are not working; 75% prob, 1-4 yr deal</t>
  </si>
  <si>
    <t xml:space="preserve">Serve 25% of their default needs for residential class</t>
  </si>
  <si>
    <t xml:space="preserve">Intergen</t>
  </si>
  <si>
    <t xml:space="preserve">Mitro/Booth/Walker</t>
  </si>
  <si>
    <t xml:space="preserve">Sale of Turbines</t>
  </si>
  <si>
    <t xml:space="preserve">43 Deals</t>
  </si>
  <si>
    <t xml:space="preserve">Various</t>
  </si>
  <si>
    <t xml:space="preserve">Deals &lt; $1M each</t>
  </si>
  <si>
    <t xml:space="preserve">Doyle</t>
  </si>
  <si>
    <t xml:space="preserve">Settlement payment with Doyle</t>
  </si>
  <si>
    <t xml:space="preserve">Adjustment to the gain for Intergen based on transfer price allocation</t>
  </si>
  <si>
    <t xml:space="preserve">CRRA</t>
  </si>
  <si>
    <t xml:space="preserve">Berstein</t>
  </si>
  <si>
    <t xml:space="preserve">Back-to-back commodity with $225M prepay</t>
  </si>
  <si>
    <t xml:space="preserve">Xcel</t>
  </si>
  <si>
    <t xml:space="preserve">Baughman</t>
  </si>
  <si>
    <t xml:space="preserve">Enron sells 100 MW capacity</t>
  </si>
  <si>
    <t xml:space="preserve">Exelon</t>
  </si>
  <si>
    <t xml:space="preserve">Hammond</t>
  </si>
  <si>
    <t xml:space="preserve">Load shape/load following to West Hub</t>
  </si>
  <si>
    <t xml:space="preserve">Northwestern</t>
  </si>
  <si>
    <t xml:space="preserve">Exclusivity fee on the GE 7EAs of $1M with a 50% split with West Origination</t>
  </si>
  <si>
    <t xml:space="preserve">Reversal of 2000 Doyle Loss</t>
  </si>
  <si>
    <t xml:space="preserve">Structuring Fees</t>
  </si>
  <si>
    <t xml:space="preserve">Jacoby</t>
  </si>
  <si>
    <t xml:space="preserve">Q1 COMPLETED DEALS</t>
  </si>
  <si>
    <t xml:space="preserve">Manitoba Hydro</t>
  </si>
  <si>
    <t xml:space="preserve">Buy 100 MW 5x16</t>
  </si>
  <si>
    <t xml:space="preserve">Buy 200 MW hourly call option, 2x24</t>
  </si>
  <si>
    <t xml:space="preserve">Sell 150 MW hurly call option, 5x16</t>
  </si>
  <si>
    <t xml:space="preserve">Q2 COMPLETED DEALS</t>
  </si>
  <si>
    <t xml:space="preserve">TOTAL COMPLETED DEALS</t>
  </si>
  <si>
    <t xml:space="preserve">Dighton</t>
  </si>
  <si>
    <t xml:space="preserve">Electric &amp; Gas L-T tolling contract, restructuring contract</t>
  </si>
  <si>
    <t xml:space="preserve">East Power                                          April 12, 2001</t>
  </si>
  <si>
    <t xml:space="preserve">Assume remaining default service needs for their residential and commercial classes.  Term, 7/1/01-6/30/02.  Size, 2.5 MM Mwh.  Nstar still undecided about how much of this load they want to lock in.</t>
  </si>
  <si>
    <t xml:space="preserve">We are acting as the default provider.  When a customer has the right to choose a provider and for whatever reason they don't, we automatically have the right to supply them with power.</t>
  </si>
  <si>
    <t xml:space="preserve">20% - Nstar still undecided about load they want to lock in, too much hassle</t>
  </si>
  <si>
    <t xml:space="preserve">Assume their all requirements load.  Term, 06/01 - 09/02.  Size, 150 W peak, 850,000 MWh.  Submitted proposal 3/23.  </t>
  </si>
  <si>
    <t xml:space="preserve">Buyout of last seven years of capacity and energy contract.  Term, Summer 02-08.  Size, 150 MW 2002-2004, 175 MW 2005, 200 MW 2006-2008.</t>
  </si>
  <si>
    <t xml:space="preserve">Sale of two 7EA turbines - Total deal value is $8M with a 50% split with West Power.  CA signed, pricing under discussion.</t>
  </si>
  <si>
    <t xml:space="preserve">Enron flips Haywood development site to AES with milestone payment for Interconnect Agreement with TVA.  Definitive agreements with AES 100% complete.  Interconnect Agreement with TVA being negotiated.  AES agreed to additional $1.2M cost savings incentive.</t>
  </si>
  <si>
    <t xml:space="preserve">Enron sells its 50% equity interest in the Doyle project in Georgia to project partner, Walton EMC.  Size, 342 MW.  On-going contact with Walton as plant issues are resolved and potential sale value is established.</t>
  </si>
  <si>
    <t xml:space="preserve">Sale of Plano, IL site.  Exclusivity agreement has been signed with PSEG.  PSEG in process of performing its due diligence.</t>
  </si>
  <si>
    <t xml:space="preserve">Las Vegas Turbines</t>
  </si>
  <si>
    <t xml:space="preserve">Sale of Las Vegas Turbines.  Total deal value was $5.7M ($2.1-East, $2.1-West and $1.5-QF)</t>
  </si>
  <si>
    <t xml:space="preserve">Sale of Enron's cash flow interest.  In process of preparing prospectus for potential customers.</t>
  </si>
  <si>
    <t xml:space="preserve">Enron sells Calvert City project in Kentucky.  Potential buyers reviewing due diligence binders.  Final CAs being prepared.</t>
  </si>
  <si>
    <t xml:space="preserve">Sale of D5A turbine - Total deal value is $1.5M with a 50% split with West Power.  Initial contact has been made with potential customers.  CAs have been signed wit several counterparties and pricing is being negotiated.</t>
  </si>
  <si>
    <t xml:space="preserve">Enron sells one steam turbine and 161 kV transformer.  In process of identifying potential customers.</t>
  </si>
  <si>
    <t xml:space="preserve">Sell 150 MW hourly call option, 5x16</t>
  </si>
  <si>
    <t xml:space="preserve">Montana Power</t>
  </si>
  <si>
    <t xml:space="preserve">Exclusivity consideration for the Westinghouse 501D5A.  Total deal value was $200k with a 50/50 split with West Orig</t>
  </si>
  <si>
    <t xml:space="preserve">Morgan Stanley</t>
  </si>
  <si>
    <t xml:space="preserve">Braddock</t>
  </si>
  <si>
    <t xml:space="preserve">ENA to buy 25MW at Fla./Ga. Border and sell 50MW into SOCO.  All firm LD, 5X16, Jul-Aug</t>
  </si>
  <si>
    <t xml:space="preserve">Split Rock Energy</t>
  </si>
  <si>
    <t xml:space="preserve">Clynes/ Sewell</t>
  </si>
  <si>
    <t xml:space="preserve">Sell 50 MW capacity</t>
  </si>
  <si>
    <t xml:space="preserve">ENA to buy 25 MW at Fla./Ga. Border.  All firm LD, 5X16, June '01</t>
  </si>
  <si>
    <t xml:space="preserve">Axia</t>
  </si>
  <si>
    <t xml:space="preserve">Valderrama</t>
  </si>
  <si>
    <t xml:space="preserve">Buy/Sell 100 MW, 5X16 into Cinergy</t>
  </si>
  <si>
    <t xml:space="preserve">EES Inc.</t>
  </si>
  <si>
    <t xml:space="preserve">Sell 7 MW, 7X24 into Duquesne</t>
  </si>
  <si>
    <t xml:space="preserve">SIGE</t>
  </si>
  <si>
    <t xml:space="preserve">Dalton</t>
  </si>
  <si>
    <t xml:space="preserve">Pending Detail</t>
  </si>
  <si>
    <t xml:space="preserve">Sewell</t>
  </si>
  <si>
    <t xml:space="preserve">Buy 50 MW, 5X16</t>
  </si>
  <si>
    <t xml:space="preserve">El Paso</t>
  </si>
  <si>
    <t xml:space="preserve">Deal value was one hundred dollars</t>
  </si>
  <si>
    <t xml:space="preserve">East Power                                          April 19, 2001</t>
  </si>
  <si>
    <t xml:space="preserve">Notes</t>
  </si>
  <si>
    <t xml:space="preserve">ICAP (Installed capacity).  In the NE, they often have to reserve capacity; they are required to have more than what their load predicts.  We're providing their load and any back up needed during peak (when demand peaks) hours (10am-5pm). 60% chance of happening</t>
  </si>
  <si>
    <t xml:space="preserve">We're buying our way out of a bad position; we're paying to get out of the contract.  The $5M represents what we're saving in the long.</t>
  </si>
  <si>
    <t xml:space="preserve">We're buying our way out of a bad position; we're paying to get out of the contract.  The $5M represents what we're saving in the long run %5m is an estimate of our position - what we paid.</t>
  </si>
  <si>
    <t xml:space="preserve">BP Energy (Green Mountain Power)</t>
  </si>
  <si>
    <t xml:space="preserve">Curry</t>
  </si>
  <si>
    <t xml:space="preserve">QSE/All Req.  Power Supply.  Estimated value to be determined.</t>
  </si>
  <si>
    <t xml:space="preserve">QSE (Qualified Scheduling Entity). We are handling the scheduling of power as well as all settlements.  We are also procuring ancilliary services on their behalf.</t>
  </si>
  <si>
    <t xml:space="preserve">Sale of Las Vegas turbines - Total deal value is $5.7M ($2.1M - East, $2.1M West and $1.5M QF)</t>
  </si>
  <si>
    <t xml:space="preserve">We have a 12.5% interest thru 6/30/08 and a 24% interest thru 12/31/19 and we're looking to sell our cash flow interest back to Aquilla so they'll fully own the plant, we're monetizing the cash flows.  We originally had a gas purchase agreeement with Onondaga and when they restructured with Niagara Mohawk, we were given the opportunity to restructure our gas purchase agreement.</t>
  </si>
  <si>
    <t xml:space="preserve">Blue Dog Turbines (Northwestern)</t>
  </si>
  <si>
    <t xml:space="preserve">Non-Refundable deposit.  Total value is $3M with a 50/50 split with West Power.</t>
  </si>
  <si>
    <t xml:space="preserve">Sale of D5A turbine - Total deal value is $1.5M with a 50% split with West Power.  Initial contact has been made with potential customers.  CAs have been signed with several counterparties and pricing is being negotiated.</t>
  </si>
  <si>
    <t xml:space="preserve">Q301</t>
  </si>
  <si>
    <t xml:space="preserve">Sale of Blue Dog Turbines.  Total deal value is $5M with a 50/50 split with West Power.</t>
  </si>
  <si>
    <t xml:space="preserve">19 Deals &lt; $1M each</t>
  </si>
  <si>
    <t xml:space="preserve">Reversal of Q1 origination that should have been granted to the Interest Rate Desk.</t>
  </si>
  <si>
    <t xml:space="preserve">Quaterly structuring fees associated with off balance sheet assets</t>
  </si>
  <si>
    <t xml:space="preserve">East Power                                          April 26, 2001</t>
  </si>
  <si>
    <t xml:space="preserve">ICAP (Installed capacity).  In the NE, they often have to reserve capacity; they are required to have more than what their load predicts.  We're providing their load and any back up needed during peak (when demand peaks) hours (10am-5pm). 60% chance of happening.  Remove per Billy Fleenor who spoke with Llorda</t>
  </si>
  <si>
    <t xml:space="preserve">QSE/All Req.  Power Supply.  </t>
  </si>
  <si>
    <t xml:space="preserve">Sale of Blue Dog Turbines.  Total deal value is $8M with a 50/50 split with West Power.  $1M was recognized in Q1.</t>
  </si>
  <si>
    <t xml:space="preserve">21 Deals &lt; $1M each</t>
  </si>
  <si>
    <t xml:space="preserve">East Power                                          May 3, 2001</t>
  </si>
  <si>
    <t xml:space="preserve">24 Deals &lt; $1M each</t>
  </si>
  <si>
    <t xml:space="preserve">Quarterly structuring fees associated with off balance sheet assets</t>
  </si>
  <si>
    <t xml:space="preserve">East Power                                          May 10, 2001</t>
  </si>
  <si>
    <t xml:space="preserve">.</t>
  </si>
  <si>
    <t xml:space="preserve">East Power                                          May 17, 2001</t>
  </si>
  <si>
    <t xml:space="preserve">East Power                                          May 24, 2001</t>
  </si>
  <si>
    <t xml:space="preserve">Sale of D5A turbine - Total deal value is $1.5M with a 50% split with West Power.  In process of identifying potential customers/talking to equipment brokers.</t>
  </si>
  <si>
    <t xml:space="preserve">East Power                                          May 31, 2001</t>
  </si>
  <si>
    <t xml:space="preserve">AIG Highstar</t>
  </si>
  <si>
    <t xml:space="preserve">Sale of a financial put option for 2001.</t>
  </si>
  <si>
    <t xml:space="preserve">East Power                                          June 14, 2001</t>
  </si>
  <si>
    <t xml:space="preserve">OPPD</t>
  </si>
  <si>
    <t xml:space="preserve">Buyout of '02 capacity contract</t>
  </si>
  <si>
    <t xml:space="preserve">East Power                                          September 6, 2001</t>
  </si>
  <si>
    <t xml:space="preserve">Services Opportunities</t>
  </si>
  <si>
    <t xml:space="preserve">Alcoa</t>
  </si>
  <si>
    <t xml:space="preserve">MidWest</t>
  </si>
  <si>
    <t xml:space="preserve">Services opportunity at Alcoa's Warrick Facility in Indiana</t>
  </si>
  <si>
    <t xml:space="preserve">Archer Daniels Midland</t>
  </si>
  <si>
    <t xml:space="preserve">Baughman/Clynes</t>
  </si>
  <si>
    <t xml:space="preserve">Energy Services trial at various facilities.</t>
  </si>
  <si>
    <t xml:space="preserve">East Power                                          October 25, 2001</t>
  </si>
  <si>
    <t xml:space="preserve">CPN Prepay</t>
  </si>
  <si>
    <t xml:space="preserve">Tricoli</t>
  </si>
  <si>
    <t xml:space="preserve">NRG</t>
  </si>
  <si>
    <t xml:space="preserve">Asset management.</t>
  </si>
  <si>
    <t xml:space="preserve">Additional upside payment on AES site sale.</t>
  </si>
  <si>
    <t xml:space="preserve">x</t>
  </si>
  <si>
    <t xml:space="preserve">FT. Pierce</t>
  </si>
  <si>
    <t xml:space="preserve">Failey/Gimble</t>
  </si>
  <si>
    <t xml:space="preserve">Enron Sells interest in Ft. Pierce Repowering Project to AIG</t>
  </si>
  <si>
    <t xml:space="preserve">FPLE/Calpine</t>
  </si>
  <si>
    <t xml:space="preserve">Tauton </t>
  </si>
  <si>
    <t xml:space="preserve">Llordra</t>
  </si>
  <si>
    <t xml:space="preserve">25MW Sale</t>
  </si>
  <si>
    <t xml:space="preserve">MHEB</t>
  </si>
  <si>
    <t xml:space="preserve">Long Term Service Agreement</t>
  </si>
  <si>
    <t xml:space="preserve">ETECH</t>
  </si>
  <si>
    <t xml:space="preserve">Acevedo</t>
  </si>
  <si>
    <t xml:space="preserve">Talked to C. Sherman on 9/27.  He said to leave in the current Quarter.  Listed as 20% on Lex's schedule.</t>
  </si>
  <si>
    <t xml:space="preserve">Archer Daniels</t>
  </si>
  <si>
    <t xml:space="preserve">Energy Services Trial</t>
  </si>
  <si>
    <t xml:space="preserve">Daulton</t>
  </si>
  <si>
    <t xml:space="preserve">Service Agreement</t>
  </si>
  <si>
    <t xml:space="preserve">Forster</t>
  </si>
  <si>
    <t xml:space="preserve">1Q02 TOTAL</t>
  </si>
  <si>
    <t xml:space="preserve">Allegheny</t>
  </si>
  <si>
    <t xml:space="preserve">Kelly</t>
  </si>
  <si>
    <t xml:space="preserve">Deals &lt; $500 K each</t>
  </si>
  <si>
    <t xml:space="preserve">San Antonio</t>
  </si>
  <si>
    <t xml:space="preserve">Renewable energy sale.</t>
  </si>
  <si>
    <t xml:space="preserve">Upside payment on AES site sale.</t>
  </si>
  <si>
    <t xml:space="preserve">Sale of Blue Dog Turbines.  Revised deal value is $9.1M with a 50/50 split with West Power.  $1M was recognized in Q1 and $7 M was recognized in Q2..</t>
  </si>
  <si>
    <t xml:space="preserve">Virgo</t>
  </si>
  <si>
    <t xml:space="preserve">Sale of steam turbine. Split between East, West and S.A.</t>
  </si>
  <si>
    <t xml:space="preserve">Q3 COMPLETED DEALS</t>
  </si>
  <si>
    <t xml:space="preserve">Q4</t>
  </si>
  <si>
    <t xml:space="preserve">Ercot</t>
  </si>
  <si>
    <t xml:space="preserve">Walton</t>
  </si>
  <si>
    <t xml:space="preserve">XERS</t>
  </si>
  <si>
    <t xml:space="preserve">Sempra</t>
  </si>
  <si>
    <t xml:space="preserve">Tombigbee</t>
  </si>
  <si>
    <t xml:space="preserve">Deals &lt;$50K(Midwest)</t>
  </si>
  <si>
    <t xml:space="preserve">Deals &lt;$50K(Southeast)</t>
  </si>
  <si>
    <t xml:space="preserve">Q4 COMPLETED DEALS</t>
  </si>
  <si>
    <t xml:space="preserve">East Power                                          June 6, 2001</t>
  </si>
  <si>
    <t xml:space="preserve">On justice schedule for no value</t>
  </si>
  <si>
    <t xml:space="preserve">I do not see on Justice schedule.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</si>
</sst>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/dd/yy"/>
    <numFmt numFmtId="166" formatCode="mmmm\ d&quot;, &quot;yyyy"/>
    <numFmt numFmtId="167" formatCode="_(\$* #,##0.00_);_(\$* \(#,##0.00\);_(\$* \-??_);_(@_)"/>
    <numFmt numFmtId="168" formatCode="\$#,##0"/>
    <numFmt numFmtId="169" formatCode="0%"/>
    <numFmt numFmtId="170" formatCode="_(* #,##0.00_);_(* \(#,##0.00\);_(* \-??_);_(@_)"/>
    <numFmt numFmtId="171" formatCode="\$#,##0_);[RED]&quot;($&quot;#,##0\)"/>
    <numFmt numFmtId="172" formatCode="_(* #,##0_);_(* \(#,##0\);_(* \-??_);_(@_)"/>
    <numFmt numFmtId="173" formatCode="_(\$* #,##0_);_(\$* \(#,##0\);_(\$* \-??_);_(@_)"/>
    <numFmt numFmtId="174" formatCode="[$-409]#,##0_);[RED]\(#,##0\)"/>
    <numFmt numFmtId="175" formatCode="_(* #,##0.0_);_(* \(#,##0.0\);_(* \-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FF"/>
      <name val="Arial"/>
      <family val="2"/>
    </font>
    <font>
      <b val="true"/>
      <sz val="10"/>
      <color rgb="FFFF00FF"/>
      <name val="Arial Narrow"/>
      <family val="2"/>
    </font>
    <font>
      <sz val="10"/>
      <color rgb="FFFF00FF"/>
      <name val="Arial Narrow"/>
      <family val="2"/>
    </font>
    <font>
      <sz val="10"/>
      <color rgb="FF993366"/>
      <name val="Arial Narrow"/>
      <family val="2"/>
    </font>
    <font>
      <sz val="10"/>
      <color rgb="FF008080"/>
      <name val="Arial Narrow"/>
      <family val="2"/>
    </font>
    <font>
      <sz val="10"/>
      <name val="Arial"/>
      <family val="2"/>
    </font>
    <font>
      <b val="true"/>
      <sz val="10"/>
      <color rgb="FF00808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969696"/>
      <name val="Arial"/>
      <family val="2"/>
    </font>
    <font>
      <b val="true"/>
      <sz val="10"/>
      <color rgb="FF969696"/>
      <name val="Arial Narrow"/>
      <family val="2"/>
    </font>
    <font>
      <sz val="10"/>
      <color rgb="FF969696"/>
      <name val="Arial Narrow"/>
      <family val="2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5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15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0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54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55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6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57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58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9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60" name="Line 1"/>
        <xdr:cNvSpPr/>
      </xdr:nvSpPr>
      <xdr:spPr>
        <a:xfrm flipH="1">
          <a:off x="0" y="47160"/>
          <a:ext cx="7153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975600</xdr:colOff>
      <xdr:row>3</xdr:row>
      <xdr:rowOff>95760</xdr:rowOff>
    </xdr:to>
    <xdr:sp>
      <xdr:nvSpPr>
        <xdr:cNvPr id="61" name="Line 2"/>
        <xdr:cNvSpPr/>
      </xdr:nvSpPr>
      <xdr:spPr>
        <a:xfrm flipH="1">
          <a:off x="11140200" y="1160640"/>
          <a:ext cx="1045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62" name="Line 3"/>
        <xdr:cNvSpPr/>
      </xdr:nvSpPr>
      <xdr:spPr>
        <a:xfrm flipH="1">
          <a:off x="70034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63" name="Line 4"/>
        <xdr:cNvSpPr/>
      </xdr:nvSpPr>
      <xdr:spPr>
        <a:xfrm flipH="1">
          <a:off x="0" y="37440"/>
          <a:ext cx="7153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975600</xdr:colOff>
      <xdr:row>3</xdr:row>
      <xdr:rowOff>95760</xdr:rowOff>
    </xdr:to>
    <xdr:sp>
      <xdr:nvSpPr>
        <xdr:cNvPr id="64" name="Line 5"/>
        <xdr:cNvSpPr/>
      </xdr:nvSpPr>
      <xdr:spPr>
        <a:xfrm flipH="1">
          <a:off x="11140200" y="1160640"/>
          <a:ext cx="1045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65" name="Line 6"/>
        <xdr:cNvSpPr/>
      </xdr:nvSpPr>
      <xdr:spPr>
        <a:xfrm flipH="1">
          <a:off x="70034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66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67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6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6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70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7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6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7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0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12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3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4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15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6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7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18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9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0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21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22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3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24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25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6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27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28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9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30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31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32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3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34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35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36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37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3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0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4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42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3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44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45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6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47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47160</xdr:rowOff>
    </xdr:from>
    <xdr:to>
      <xdr:col>6</xdr:col>
      <xdr:colOff>150480</xdr:colOff>
      <xdr:row>0</xdr:row>
      <xdr:rowOff>47160</xdr:rowOff>
    </xdr:to>
    <xdr:sp>
      <xdr:nvSpPr>
        <xdr:cNvPr id="48" name="Line 1"/>
        <xdr:cNvSpPr/>
      </xdr:nvSpPr>
      <xdr:spPr>
        <a:xfrm flipH="1">
          <a:off x="-360" y="4716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9" name="Line 2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0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51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52" name="Line 5"/>
        <xdr:cNvSpPr/>
      </xdr:nvSpPr>
      <xdr:spPr>
        <a:xfrm flipH="1">
          <a:off x="9347400" y="1160640"/>
          <a:ext cx="99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3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15000</v>
      </c>
      <c r="M11" s="2"/>
      <c r="N11" s="2"/>
      <c r="O11" s="2"/>
      <c r="P11" s="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27.9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27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31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75" hidden="false" customHeight="true" outlineLevel="0" collapsed="false">
      <c r="A16" s="23" t="s">
        <v>32</v>
      </c>
      <c r="B16" s="24"/>
      <c r="C16" s="25" t="s">
        <v>33</v>
      </c>
      <c r="E16" s="25" t="s">
        <v>34</v>
      </c>
      <c r="F16" s="25" t="s">
        <v>35</v>
      </c>
      <c r="G16" s="2"/>
      <c r="H16" s="26" t="s">
        <v>36</v>
      </c>
      <c r="I16" s="27"/>
      <c r="J16" s="28" t="n">
        <v>0.7</v>
      </c>
      <c r="K16" s="27"/>
      <c r="L16" s="29" t="n">
        <v>3000</v>
      </c>
      <c r="M16" s="2"/>
      <c r="N16" s="2"/>
      <c r="O16" s="2"/>
      <c r="P16" s="32"/>
      <c r="Q16" s="2"/>
      <c r="R16" s="2"/>
      <c r="S16" s="2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37</v>
      </c>
      <c r="B17" s="24"/>
      <c r="C17" s="25" t="s">
        <v>14</v>
      </c>
      <c r="E17" s="25" t="s">
        <v>29</v>
      </c>
      <c r="F17" s="25" t="s">
        <v>30</v>
      </c>
      <c r="G17" s="2"/>
      <c r="H17" s="26" t="s">
        <v>38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39</v>
      </c>
      <c r="B18" s="24"/>
      <c r="C18" s="25" t="s">
        <v>14</v>
      </c>
      <c r="E18" s="25" t="s">
        <v>40</v>
      </c>
      <c r="F18" s="25" t="s">
        <v>30</v>
      </c>
      <c r="G18" s="2"/>
      <c r="H18" s="26" t="s">
        <v>41</v>
      </c>
      <c r="I18" s="27"/>
      <c r="J18" s="28"/>
      <c r="K18" s="27"/>
      <c r="L18" s="29" t="n">
        <v>3000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42</v>
      </c>
      <c r="B19" s="24"/>
      <c r="C19" s="25" t="s">
        <v>33</v>
      </c>
      <c r="E19" s="25" t="s">
        <v>43</v>
      </c>
      <c r="F19" s="25" t="s">
        <v>30</v>
      </c>
      <c r="G19" s="2"/>
      <c r="H19" s="26" t="s">
        <v>44</v>
      </c>
      <c r="I19" s="27"/>
      <c r="J19" s="28"/>
      <c r="K19" s="27"/>
      <c r="L19" s="29" t="n">
        <v>2200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47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49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52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54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53700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61700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98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402</v>
      </c>
      <c r="M51" s="45"/>
      <c r="N51" s="45"/>
      <c r="O51" s="45"/>
      <c r="P51" s="66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26050</v>
      </c>
      <c r="M52" s="45"/>
      <c r="N52" s="45"/>
      <c r="O52" s="45"/>
      <c r="P52" s="66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24" colorId="64" zoomScale="75" zoomScaleNormal="75" zoomScalePageLayoutView="100" workbookViewId="0">
      <selection pane="topLeft" activeCell="F56" activeCellId="0" sqref="F56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176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tru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G11" s="2"/>
      <c r="H11" s="26" t="s">
        <v>153</v>
      </c>
      <c r="I11" s="27"/>
      <c r="J11" s="28"/>
      <c r="K11" s="27"/>
      <c r="L11" s="29" t="n">
        <v>0</v>
      </c>
      <c r="M11" s="2"/>
      <c r="N11" s="2"/>
      <c r="O11" s="2"/>
      <c r="P11" s="91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1.25" hidden="false" customHeight="true" outlineLevel="0" collapsed="false">
      <c r="A12" s="33"/>
      <c r="B12" s="34"/>
      <c r="C12" s="34"/>
      <c r="E12" s="21"/>
      <c r="F12" s="21"/>
      <c r="H12" s="21"/>
      <c r="I12" s="35"/>
      <c r="J12" s="36"/>
      <c r="K12" s="35"/>
      <c r="L12" s="37"/>
      <c r="P12" s="60"/>
      <c r="Q12" s="30"/>
    </row>
    <row r="13" customFormat="false" ht="27.95" hidden="false" customHeight="true" outlineLevel="0" collapsed="false">
      <c r="A13" s="49" t="s">
        <v>55</v>
      </c>
      <c r="B13" s="50"/>
      <c r="C13" s="50"/>
      <c r="D13" s="51"/>
      <c r="E13" s="50"/>
      <c r="F13" s="50"/>
      <c r="G13" s="51"/>
      <c r="H13" s="52"/>
      <c r="I13" s="53"/>
      <c r="J13" s="54"/>
      <c r="K13" s="53"/>
      <c r="L13" s="44" t="n">
        <f aca="false">SUM(L11:L12)</f>
        <v>0</v>
      </c>
      <c r="P13" s="60"/>
      <c r="Q13" s="30"/>
    </row>
    <row r="14" customFormat="false" ht="53.25" hidden="false" customHeight="true" outlineLevel="0" collapsed="false">
      <c r="A14" s="23" t="s">
        <v>39</v>
      </c>
      <c r="B14" s="24"/>
      <c r="C14" s="25" t="s">
        <v>155</v>
      </c>
      <c r="E14" s="25" t="s">
        <v>40</v>
      </c>
      <c r="F14" s="25" t="s">
        <v>30</v>
      </c>
      <c r="G14" s="2"/>
      <c r="H14" s="26" t="s">
        <v>111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34.5" hidden="false" customHeight="true" outlineLevel="0" collapsed="false">
      <c r="A15" s="23" t="s">
        <v>45</v>
      </c>
      <c r="B15" s="24"/>
      <c r="C15" s="25" t="s">
        <v>155</v>
      </c>
      <c r="E15" s="25" t="s">
        <v>46</v>
      </c>
      <c r="F15" s="25" t="s">
        <v>30</v>
      </c>
      <c r="G15" s="2"/>
      <c r="H15" s="26" t="s">
        <v>115</v>
      </c>
      <c r="I15" s="27"/>
      <c r="J15" s="28"/>
      <c r="K15" s="27"/>
      <c r="L15" s="29" t="n">
        <v>2000</v>
      </c>
      <c r="M15" s="2"/>
      <c r="N15" s="2"/>
      <c r="O15" s="2"/>
      <c r="P15" s="91"/>
      <c r="Q15" s="59" t="s">
        <v>151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34.5" hidden="false" customHeight="true" outlineLevel="0" collapsed="false">
      <c r="A16" s="23" t="s">
        <v>174</v>
      </c>
      <c r="B16" s="24"/>
      <c r="C16" s="25" t="s">
        <v>155</v>
      </c>
      <c r="E16" s="25" t="s">
        <v>59</v>
      </c>
      <c r="F16" s="25" t="s">
        <v>60</v>
      </c>
      <c r="G16" s="2"/>
      <c r="H16" s="26" t="s">
        <v>175</v>
      </c>
      <c r="I16" s="27"/>
      <c r="J16" s="28"/>
      <c r="K16" s="27"/>
      <c r="L16" s="29" t="n">
        <v>1700</v>
      </c>
      <c r="M16" s="2"/>
      <c r="N16" s="2"/>
      <c r="O16" s="2"/>
      <c r="P16" s="91"/>
      <c r="Q16" s="59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48</v>
      </c>
      <c r="B17" s="24"/>
      <c r="C17" s="25" t="s">
        <v>155</v>
      </c>
      <c r="E17" s="25" t="s">
        <v>29</v>
      </c>
      <c r="F17" s="25" t="s">
        <v>30</v>
      </c>
      <c r="G17" s="2"/>
      <c r="H17" s="26" t="s">
        <v>116</v>
      </c>
      <c r="I17" s="27"/>
      <c r="J17" s="28"/>
      <c r="K17" s="27"/>
      <c r="L17" s="29" t="n">
        <v>1000</v>
      </c>
      <c r="M17" s="2"/>
      <c r="N17" s="2"/>
      <c r="O17" s="2"/>
      <c r="P17" s="91"/>
      <c r="Q17" s="3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2" hidden="false" customHeight="true" outlineLevel="0" collapsed="false">
      <c r="A18" s="23" t="s">
        <v>50</v>
      </c>
      <c r="B18" s="27"/>
      <c r="C18" s="25" t="s">
        <v>155</v>
      </c>
      <c r="D18" s="47"/>
      <c r="E18" s="25" t="s">
        <v>51</v>
      </c>
      <c r="F18" s="25" t="s">
        <v>30</v>
      </c>
      <c r="G18" s="47"/>
      <c r="H18" s="47" t="s">
        <v>172</v>
      </c>
      <c r="I18" s="27"/>
      <c r="J18" s="28"/>
      <c r="K18" s="27"/>
      <c r="L18" s="29" t="n">
        <v>750</v>
      </c>
      <c r="M18" s="2"/>
      <c r="N18" s="2"/>
      <c r="O18" s="2"/>
      <c r="P18" s="23" t="s">
        <v>21</v>
      </c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1.25" hidden="false" customHeight="true" outlineLevel="0" collapsed="false">
      <c r="A19" s="55"/>
      <c r="E19" s="56"/>
      <c r="F19" s="56"/>
      <c r="G19" s="56"/>
      <c r="H19" s="56"/>
      <c r="I19" s="56"/>
      <c r="J19" s="57"/>
      <c r="K19" s="56"/>
      <c r="L19" s="58"/>
      <c r="P19" s="60"/>
      <c r="Q19" s="30"/>
    </row>
    <row r="20" customFormat="false" ht="16.5" hidden="false" customHeight="true" outlineLevel="0" collapsed="false">
      <c r="A20" s="49" t="s">
        <v>56</v>
      </c>
      <c r="B20" s="50"/>
      <c r="C20" s="50"/>
      <c r="D20" s="51"/>
      <c r="E20" s="50"/>
      <c r="F20" s="50"/>
      <c r="G20" s="51"/>
      <c r="H20" s="52"/>
      <c r="I20" s="53"/>
      <c r="J20" s="54"/>
      <c r="K20" s="53"/>
      <c r="L20" s="44" t="n">
        <f aca="false">SUM(L14:L19)</f>
        <v>8450</v>
      </c>
      <c r="P20" s="60"/>
      <c r="Q20" s="30"/>
    </row>
    <row r="21" customFormat="false" ht="53.25" hidden="false" customHeight="true" outlineLevel="0" collapsed="false">
      <c r="A21" s="23" t="s">
        <v>18</v>
      </c>
      <c r="B21" s="27"/>
      <c r="C21" s="25" t="s">
        <v>58</v>
      </c>
      <c r="D21" s="47"/>
      <c r="E21" s="25" t="s">
        <v>59</v>
      </c>
      <c r="F21" s="25" t="s">
        <v>16</v>
      </c>
      <c r="G21" s="47"/>
      <c r="H21" s="47" t="s">
        <v>20</v>
      </c>
      <c r="I21" s="27"/>
      <c r="J21" s="28"/>
      <c r="K21" s="27"/>
      <c r="L21" s="29" t="n">
        <v>9000</v>
      </c>
      <c r="M21" s="2"/>
      <c r="N21" s="2"/>
      <c r="O21" s="2"/>
      <c r="P21" s="23" t="s">
        <v>21</v>
      </c>
      <c r="Q21" s="90" t="s">
        <v>21</v>
      </c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51" hidden="false" customHeight="true" outlineLevel="0" collapsed="false">
      <c r="A22" s="23" t="s">
        <v>57</v>
      </c>
      <c r="B22" s="24"/>
      <c r="C22" s="25" t="s">
        <v>58</v>
      </c>
      <c r="E22" s="25" t="s">
        <v>59</v>
      </c>
      <c r="F22" s="25" t="s">
        <v>60</v>
      </c>
      <c r="G22" s="2"/>
      <c r="H22" s="26" t="s">
        <v>61</v>
      </c>
      <c r="I22" s="27"/>
      <c r="J22" s="28" t="n">
        <v>0.7</v>
      </c>
      <c r="K22" s="27"/>
      <c r="L22" s="31" t="n">
        <v>0</v>
      </c>
      <c r="M22" s="2"/>
      <c r="N22" s="2"/>
      <c r="O22" s="2"/>
      <c r="P22" s="92" t="s">
        <v>62</v>
      </c>
      <c r="Q22" s="32"/>
      <c r="S22" s="26"/>
    </row>
    <row r="23" customFormat="false" ht="80.25" hidden="false" customHeight="true" outlineLevel="0" collapsed="false">
      <c r="A23" s="23" t="s">
        <v>32</v>
      </c>
      <c r="B23" s="24"/>
      <c r="C23" s="25" t="s">
        <v>14</v>
      </c>
      <c r="E23" s="25" t="s">
        <v>34</v>
      </c>
      <c r="F23" s="25" t="s">
        <v>35</v>
      </c>
      <c r="G23" s="2"/>
      <c r="H23" s="26" t="s">
        <v>36</v>
      </c>
      <c r="I23" s="27"/>
      <c r="J23" s="28"/>
      <c r="K23" s="27"/>
      <c r="L23" s="29" t="n">
        <v>3000</v>
      </c>
      <c r="M23" s="2"/>
      <c r="N23" s="2"/>
      <c r="O23" s="2"/>
      <c r="P23" s="23"/>
      <c r="Q23" s="3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SUM(L21:L24)</f>
        <v>12000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+L13+L20+L25</f>
        <v>20450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23" t="s">
        <v>152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163</v>
      </c>
      <c r="I44" s="27"/>
      <c r="J44" s="28"/>
      <c r="K44" s="27"/>
      <c r="L44" s="29" t="n">
        <v>3500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71.25" hidden="false" customHeight="true" outlineLevel="0" collapsed="false">
      <c r="A45" s="23" t="s">
        <v>37</v>
      </c>
      <c r="B45" s="24"/>
      <c r="C45" s="25" t="s">
        <v>14</v>
      </c>
      <c r="E45" s="25" t="s">
        <v>29</v>
      </c>
      <c r="F45" s="25" t="s">
        <v>30</v>
      </c>
      <c r="G45" s="2"/>
      <c r="H45" s="26" t="s">
        <v>110</v>
      </c>
      <c r="I45" s="27"/>
      <c r="J45" s="28"/>
      <c r="K45" s="27"/>
      <c r="L45" s="29" t="n">
        <f aca="false">2500+234</f>
        <v>2734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54.75" hidden="false" customHeight="true" outlineLevel="0" collapsed="false">
      <c r="A47" s="23" t="s">
        <v>146</v>
      </c>
      <c r="B47" s="27"/>
      <c r="C47" s="25" t="s">
        <v>14</v>
      </c>
      <c r="D47" s="47"/>
      <c r="E47" s="25" t="s">
        <v>147</v>
      </c>
      <c r="F47" s="25" t="s">
        <v>35</v>
      </c>
      <c r="G47" s="47"/>
      <c r="H47" s="47" t="s">
        <v>162</v>
      </c>
      <c r="I47" s="27"/>
      <c r="J47" s="28"/>
      <c r="K47" s="27"/>
      <c r="L47" s="29" t="n">
        <v>2000</v>
      </c>
      <c r="M47" s="2"/>
      <c r="N47" s="2"/>
      <c r="O47" s="2"/>
      <c r="P47" s="23"/>
      <c r="Q47" s="59" t="s">
        <v>149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177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178</v>
      </c>
      <c r="I48" s="27"/>
      <c r="J48" s="28"/>
      <c r="K48" s="27"/>
      <c r="L48" s="29" t="n">
        <v>1500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75</v>
      </c>
      <c r="B49" s="24"/>
      <c r="C49" s="25" t="s">
        <v>14</v>
      </c>
      <c r="E49" s="25" t="s">
        <v>75</v>
      </c>
      <c r="F49" s="25" t="s">
        <v>75</v>
      </c>
      <c r="G49" s="2"/>
      <c r="H49" s="26" t="s">
        <v>76</v>
      </c>
      <c r="I49" s="27"/>
      <c r="J49" s="28"/>
      <c r="K49" s="27"/>
      <c r="L49" s="29" t="n">
        <f aca="false">3948-1500</f>
        <v>2448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80</v>
      </c>
      <c r="B50" s="24"/>
      <c r="C50" s="25" t="s">
        <v>14</v>
      </c>
      <c r="E50" s="25"/>
      <c r="F50" s="25" t="s">
        <v>16</v>
      </c>
      <c r="G50" s="2"/>
      <c r="H50" s="26" t="s">
        <v>158</v>
      </c>
      <c r="I50" s="27"/>
      <c r="J50" s="28"/>
      <c r="K50" s="27"/>
      <c r="L50" s="89" t="n">
        <v>-701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6.25" hidden="false" customHeight="true" outlineLevel="0" collapsed="false">
      <c r="A51" s="23" t="s">
        <v>92</v>
      </c>
      <c r="B51" s="24"/>
      <c r="C51" s="25" t="s">
        <v>14</v>
      </c>
      <c r="E51" s="25" t="s">
        <v>93</v>
      </c>
      <c r="F51" s="25" t="s">
        <v>30</v>
      </c>
      <c r="G51" s="2"/>
      <c r="H51" s="26" t="s">
        <v>167</v>
      </c>
      <c r="I51" s="27"/>
      <c r="J51" s="28"/>
      <c r="K51" s="27"/>
      <c r="L51" s="89" t="n">
        <v>-250</v>
      </c>
      <c r="M51" s="2"/>
      <c r="N51" s="2"/>
      <c r="O51" s="2"/>
      <c r="P51" s="92"/>
      <c r="Q51" s="32"/>
      <c r="S51" s="26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false" customHeight="true" outlineLevel="0" collapsed="false">
      <c r="A52" s="61" t="s">
        <v>99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SUM(L44:L51)</f>
        <v>13331</v>
      </c>
      <c r="M52" s="45"/>
      <c r="N52" s="45"/>
      <c r="O52" s="45"/>
      <c r="P52" s="93"/>
      <c r="Q52" s="46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27.95" hidden="false" customHeight="true" outlineLevel="0" collapsed="false">
      <c r="A53" s="61" t="s">
        <v>100</v>
      </c>
      <c r="B53" s="62"/>
      <c r="C53" s="62"/>
      <c r="D53" s="40"/>
      <c r="E53" s="63"/>
      <c r="F53" s="63"/>
      <c r="G53" s="64"/>
      <c r="H53" s="63"/>
      <c r="I53" s="63"/>
      <c r="J53" s="65"/>
      <c r="K53" s="63"/>
      <c r="L53" s="44" t="n">
        <f aca="false">+L42+L52</f>
        <v>38979</v>
      </c>
      <c r="M53" s="45"/>
      <c r="N53" s="45"/>
      <c r="O53" s="45"/>
      <c r="P53" s="93"/>
      <c r="Q53" s="66"/>
      <c r="R53" s="97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38.25" hidden="true" customHeight="true" outlineLevel="0" collapsed="false">
      <c r="A54" s="78" t="s">
        <v>101</v>
      </c>
      <c r="B54" s="79"/>
      <c r="C54" s="80" t="s">
        <v>14</v>
      </c>
      <c r="D54" s="81"/>
      <c r="E54" s="80" t="s">
        <v>15</v>
      </c>
      <c r="F54" s="80" t="s">
        <v>30</v>
      </c>
      <c r="G54" s="81"/>
      <c r="H54" s="81" t="s">
        <v>102</v>
      </c>
      <c r="I54" s="79"/>
      <c r="J54" s="82"/>
      <c r="K54" s="79"/>
      <c r="L54" s="83" t="n">
        <v>10000</v>
      </c>
      <c r="M54" s="84"/>
      <c r="N54" s="84"/>
      <c r="O54" s="84"/>
      <c r="P54" s="85"/>
      <c r="Q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  <c r="J56" s="8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  <row r="65" customFormat="false" ht="27.95" hidden="false" customHeight="true" outlineLevel="0" collapsed="false">
      <c r="E65" s="56"/>
      <c r="F65" s="56"/>
      <c r="G65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2.13"/>
    <col collapsed="false" customWidth="true" hidden="false" outlineLevel="0" max="4" min="4" style="0" width="2.42"/>
    <col collapsed="false" customWidth="true" hidden="false" outlineLevel="0" max="7" min="7" style="0" width="2.42"/>
    <col collapsed="false" customWidth="true" hidden="false" outlineLevel="0" max="8" min="8" style="0" width="30.7"/>
  </cols>
  <sheetData>
    <row r="1" customFormat="false" ht="12.75" hidden="false" customHeight="false" outlineLevel="0" collapsed="false">
      <c r="A1" s="4" t="s">
        <v>0</v>
      </c>
      <c r="B1" s="4"/>
      <c r="C1" s="4"/>
      <c r="D1" s="5"/>
      <c r="E1" s="5"/>
      <c r="F1" s="5"/>
      <c r="G1" s="6"/>
      <c r="H1" s="4" t="s">
        <v>179</v>
      </c>
      <c r="I1" s="7"/>
      <c r="J1" s="6"/>
      <c r="K1" s="6"/>
      <c r="L1" s="7"/>
    </row>
    <row r="2" customFormat="false" ht="12.75" hidden="false" customHeight="false" outlineLevel="0" collapsed="false">
      <c r="A2" s="98"/>
      <c r="B2" s="98"/>
      <c r="C2" s="98"/>
      <c r="D2" s="5"/>
      <c r="E2" s="3"/>
      <c r="F2" s="3"/>
      <c r="G2" s="6"/>
      <c r="H2" s="6"/>
      <c r="I2" s="6"/>
      <c r="J2" s="6"/>
      <c r="K2" s="6"/>
      <c r="L2" s="9"/>
    </row>
    <row r="4" customFormat="false" ht="12.75" hidden="false" customHeight="false" outlineLevel="0" collapsed="false">
      <c r="A4" s="99" t="s">
        <v>180</v>
      </c>
      <c r="B4" s="100"/>
      <c r="C4" s="100"/>
      <c r="D4" s="100"/>
      <c r="E4" s="101"/>
      <c r="F4" s="101"/>
      <c r="G4" s="101"/>
      <c r="H4" s="100"/>
      <c r="I4" s="100"/>
      <c r="J4" s="102"/>
      <c r="K4" s="100"/>
      <c r="L4" s="103"/>
    </row>
    <row r="5" customFormat="false" ht="38.25" hidden="false" customHeight="true" outlineLevel="0" collapsed="false">
      <c r="A5" s="23" t="s">
        <v>181</v>
      </c>
      <c r="B5" s="24"/>
      <c r="C5" s="25" t="s">
        <v>58</v>
      </c>
      <c r="D5" s="2"/>
      <c r="E5" s="25" t="s">
        <v>135</v>
      </c>
      <c r="F5" s="25" t="s">
        <v>182</v>
      </c>
      <c r="G5" s="2"/>
      <c r="H5" s="26" t="s">
        <v>183</v>
      </c>
      <c r="I5" s="27"/>
      <c r="J5" s="28"/>
      <c r="K5" s="27"/>
      <c r="L5" s="29" t="n">
        <v>350</v>
      </c>
    </row>
    <row r="6" customFormat="false" ht="12.75" hidden="false" customHeight="false" outlineLevel="0" collapsed="false">
      <c r="A6" s="104" t="s">
        <v>184</v>
      </c>
      <c r="B6" s="105"/>
      <c r="C6" s="106" t="s">
        <v>58</v>
      </c>
      <c r="D6" s="105"/>
      <c r="E6" s="107" t="s">
        <v>185</v>
      </c>
      <c r="F6" s="106" t="s">
        <v>182</v>
      </c>
      <c r="G6" s="107"/>
      <c r="H6" s="105" t="s">
        <v>186</v>
      </c>
      <c r="I6" s="105"/>
      <c r="J6" s="105"/>
      <c r="K6" s="105"/>
      <c r="L6" s="108" t="n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A22" colorId="64" zoomScale="75" zoomScaleNormal="75" zoomScalePageLayoutView="100" workbookViewId="0">
      <selection pane="topLeft" activeCell="F26" activeCellId="0" sqref="F26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2" width="39.13"/>
    <col collapsed="false" customWidth="true" hidden="false" outlineLevel="0" max="2" min="2" style="2" width="2.7"/>
    <col collapsed="false" customWidth="true" hidden="false" outlineLevel="0" max="3" min="3" style="2" width="12.7"/>
    <col collapsed="false" customWidth="true" hidden="false" outlineLevel="0" max="4" min="4" style="2" width="2.7"/>
    <col collapsed="false" customWidth="true" hidden="false" outlineLevel="0" max="5" min="5" style="2" width="23.41"/>
    <col collapsed="false" customWidth="true" hidden="false" outlineLevel="0" max="6" min="6" style="2" width="18.7"/>
    <col collapsed="false" customWidth="true" hidden="false" outlineLevel="0" max="7" min="7" style="2" width="2.7"/>
    <col collapsed="false" customWidth="true" hidden="false" outlineLevel="0" max="8" min="8" style="2" width="55.99"/>
    <col collapsed="false" customWidth="true" hidden="false" outlineLevel="0" max="9" min="9" style="2" width="0.99"/>
    <col collapsed="false" customWidth="true" hidden="true" outlineLevel="0" max="10" min="10" style="2" width="11.85"/>
    <col collapsed="false" customWidth="true" hidden="true" outlineLevel="0" max="11" min="11" style="2" width="0.99"/>
    <col collapsed="false" customWidth="true" hidden="false" outlineLevel="0" max="12" min="12" style="2" width="13.85"/>
    <col collapsed="false" customWidth="true" hidden="false" outlineLevel="0" max="13" min="13" style="2" width="3.28"/>
    <col collapsed="false" customWidth="true" hidden="true" outlineLevel="0" max="14" min="14" style="2" width="36.42"/>
    <col collapsed="false" customWidth="true" hidden="false" outlineLevel="0" max="15" min="15" style="2" width="3.14"/>
    <col collapsed="false" customWidth="true" hidden="true" outlineLevel="0" max="16" min="16" style="2" width="46.14"/>
    <col collapsed="false" customWidth="true" hidden="true" outlineLevel="0" max="17" min="17" style="2" width="65.85"/>
    <col collapsed="false" customWidth="false" hidden="false" outlineLevel="0" max="257" min="18" style="2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187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98"/>
      <c r="B3" s="98"/>
      <c r="C3" s="9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9"/>
      <c r="B4" s="109"/>
      <c r="C4" s="109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10" t="s">
        <v>2</v>
      </c>
      <c r="B5" s="111"/>
      <c r="C5" s="112" t="s">
        <v>3</v>
      </c>
      <c r="D5" s="17"/>
      <c r="E5" s="112" t="s">
        <v>4</v>
      </c>
      <c r="F5" s="112" t="s">
        <v>5</v>
      </c>
      <c r="G5" s="17"/>
      <c r="H5" s="111" t="s">
        <v>6</v>
      </c>
      <c r="I5" s="111"/>
      <c r="J5" s="111" t="s">
        <v>7</v>
      </c>
      <c r="K5" s="111"/>
      <c r="L5" s="113" t="s">
        <v>8</v>
      </c>
      <c r="M5" s="96"/>
      <c r="N5" s="114" t="s">
        <v>9</v>
      </c>
      <c r="O5" s="96"/>
      <c r="P5" s="115" t="s">
        <v>10</v>
      </c>
      <c r="Q5" s="113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customFormat="false" ht="41.25" hidden="true" customHeight="true" outlineLevel="0" collapsed="false">
      <c r="A6" s="23"/>
      <c r="B6" s="24"/>
      <c r="C6" s="25"/>
      <c r="E6" s="25"/>
      <c r="F6" s="25"/>
      <c r="H6" s="26"/>
      <c r="I6" s="27"/>
      <c r="J6" s="28"/>
      <c r="K6" s="27"/>
      <c r="L6" s="29"/>
      <c r="P6" s="32"/>
    </row>
    <row r="7" customFormat="false" ht="27.95" hidden="true" customHeight="true" outlineLevel="0" collapsed="false">
      <c r="A7" s="23"/>
      <c r="B7" s="24"/>
      <c r="C7" s="25"/>
      <c r="E7" s="25"/>
      <c r="F7" s="25"/>
      <c r="H7" s="26"/>
      <c r="I7" s="27"/>
      <c r="J7" s="28"/>
      <c r="K7" s="27"/>
      <c r="L7" s="31" t="n">
        <f aca="false">1500*0</f>
        <v>0</v>
      </c>
      <c r="P7" s="32"/>
    </row>
    <row r="8" customFormat="false" ht="27.95" hidden="true" customHeight="true" outlineLevel="0" collapsed="false">
      <c r="A8" s="23"/>
      <c r="B8" s="24"/>
      <c r="C8" s="25"/>
      <c r="E8" s="25"/>
      <c r="F8" s="25"/>
      <c r="H8" s="26"/>
      <c r="I8" s="27"/>
      <c r="J8" s="28"/>
      <c r="K8" s="27"/>
      <c r="L8" s="31" t="n">
        <f aca="false">300*0</f>
        <v>0</v>
      </c>
      <c r="O8" s="2" t="s">
        <v>11</v>
      </c>
      <c r="P8" s="32"/>
    </row>
    <row r="9" customFormat="false" ht="11.25" hidden="true" customHeight="true" outlineLevel="0" collapsed="false">
      <c r="A9" s="116"/>
      <c r="B9" s="24"/>
      <c r="C9" s="24"/>
      <c r="E9" s="114"/>
      <c r="F9" s="114"/>
      <c r="H9" s="114"/>
      <c r="I9" s="27"/>
      <c r="J9" s="28"/>
      <c r="K9" s="27"/>
      <c r="L9" s="117"/>
      <c r="P9" s="32"/>
    </row>
    <row r="10" customFormat="false" ht="27.95" hidden="true" customHeight="true" outlineLevel="0" collapsed="false">
      <c r="A10" s="118" t="s">
        <v>12</v>
      </c>
      <c r="B10" s="119"/>
      <c r="C10" s="119"/>
      <c r="D10" s="69"/>
      <c r="E10" s="119"/>
      <c r="F10" s="119"/>
      <c r="G10" s="69"/>
      <c r="H10" s="120"/>
      <c r="I10" s="121"/>
      <c r="J10" s="122"/>
      <c r="K10" s="121"/>
      <c r="L10" s="73" t="n">
        <f aca="false">SUM(L6:L9)</f>
        <v>0</v>
      </c>
      <c r="M10" s="74"/>
      <c r="N10" s="74"/>
      <c r="O10" s="74"/>
      <c r="P10" s="95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</row>
    <row r="11" customFormat="false" ht="27.95" hidden="tru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H11" s="26" t="s">
        <v>153</v>
      </c>
      <c r="I11" s="27"/>
      <c r="J11" s="28"/>
      <c r="K11" s="27"/>
      <c r="L11" s="29" t="n">
        <v>0</v>
      </c>
      <c r="P11" s="91"/>
      <c r="Q11" s="32"/>
    </row>
    <row r="12" customFormat="false" ht="11.25" hidden="false" customHeight="true" outlineLevel="0" collapsed="false">
      <c r="A12" s="116"/>
      <c r="B12" s="24"/>
      <c r="C12" s="24"/>
      <c r="E12" s="114"/>
      <c r="F12" s="114"/>
      <c r="H12" s="114"/>
      <c r="I12" s="27"/>
      <c r="J12" s="28"/>
      <c r="K12" s="27"/>
      <c r="L12" s="117"/>
      <c r="P12" s="91"/>
      <c r="Q12" s="32"/>
    </row>
    <row r="13" customFormat="false" ht="27.95" hidden="true" customHeight="true" outlineLevel="0" collapsed="false">
      <c r="A13" s="123" t="s">
        <v>55</v>
      </c>
      <c r="B13" s="124"/>
      <c r="C13" s="124"/>
      <c r="D13" s="125"/>
      <c r="E13" s="124"/>
      <c r="F13" s="124"/>
      <c r="G13" s="125"/>
      <c r="H13" s="111"/>
      <c r="I13" s="126"/>
      <c r="J13" s="127"/>
      <c r="K13" s="126"/>
      <c r="L13" s="73" t="n">
        <f aca="false">SUM(L11:L12)</f>
        <v>0</v>
      </c>
      <c r="P13" s="91"/>
      <c r="Q13" s="32"/>
    </row>
    <row r="14" customFormat="false" ht="41.25" hidden="true" customHeight="true" outlineLevel="0" collapsed="false">
      <c r="A14" s="128"/>
      <c r="B14" s="129"/>
      <c r="C14" s="130"/>
      <c r="D14" s="131"/>
      <c r="E14" s="130"/>
      <c r="F14" s="130"/>
      <c r="G14" s="131"/>
      <c r="H14" s="132"/>
      <c r="I14" s="133"/>
      <c r="J14" s="134"/>
      <c r="K14" s="133"/>
      <c r="L14" s="135"/>
      <c r="P14" s="91"/>
      <c r="Q14" s="32"/>
    </row>
    <row r="15" customFormat="false" ht="41.25" hidden="true" customHeight="true" outlineLevel="0" collapsed="false">
      <c r="A15" s="128"/>
      <c r="B15" s="129"/>
      <c r="C15" s="130"/>
      <c r="D15" s="131"/>
      <c r="E15" s="130"/>
      <c r="F15" s="130"/>
      <c r="G15" s="131"/>
      <c r="H15" s="132"/>
      <c r="I15" s="133"/>
      <c r="J15" s="134"/>
      <c r="K15" s="133"/>
      <c r="L15" s="135"/>
      <c r="M15" s="136"/>
      <c r="N15" s="136"/>
      <c r="O15" s="136"/>
      <c r="P15" s="137"/>
      <c r="Q15" s="138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  <c r="IT15" s="136"/>
      <c r="IU15" s="136"/>
      <c r="IV15" s="136"/>
      <c r="IW15" s="136"/>
    </row>
    <row r="16" customFormat="false" ht="41.25" hidden="true" customHeight="true" outlineLevel="0" collapsed="false">
      <c r="L16" s="139"/>
      <c r="P16" s="91"/>
      <c r="Q16" s="32"/>
    </row>
    <row r="17" customFormat="false" ht="41.25" hidden="true" customHeight="true" outlineLevel="0" collapsed="false">
      <c r="A17" s="47"/>
      <c r="B17" s="24"/>
      <c r="C17" s="25"/>
      <c r="E17" s="25"/>
      <c r="F17" s="25"/>
      <c r="H17" s="26"/>
      <c r="I17" s="27"/>
      <c r="J17" s="28"/>
      <c r="K17" s="27"/>
      <c r="L17" s="29"/>
      <c r="P17" s="91"/>
      <c r="Q17" s="32"/>
    </row>
    <row r="18" customFormat="false" ht="41.25" hidden="true" customHeight="true" outlineLevel="0" collapsed="false">
      <c r="A18" s="128"/>
      <c r="B18" s="129"/>
      <c r="C18" s="130"/>
      <c r="D18" s="131"/>
      <c r="E18" s="130"/>
      <c r="F18" s="130"/>
      <c r="G18" s="131"/>
      <c r="H18" s="132"/>
      <c r="I18" s="133"/>
      <c r="J18" s="134"/>
      <c r="K18" s="133"/>
      <c r="L18" s="135"/>
      <c r="P18" s="91"/>
      <c r="Q18" s="32"/>
    </row>
    <row r="19" customFormat="false" ht="41.25" hidden="true" customHeight="true" outlineLevel="0" collapsed="false">
      <c r="A19" s="47"/>
      <c r="B19" s="24"/>
      <c r="C19" s="25"/>
      <c r="E19" s="25"/>
      <c r="F19" s="25"/>
      <c r="H19" s="26"/>
      <c r="I19" s="27"/>
      <c r="J19" s="28"/>
      <c r="K19" s="27"/>
      <c r="L19" s="29"/>
      <c r="P19" s="91"/>
      <c r="Q19" s="32"/>
    </row>
    <row r="20" customFormat="false" ht="11.25" hidden="true" customHeight="true" outlineLevel="0" collapsed="false">
      <c r="A20" s="140"/>
      <c r="B20" s="131"/>
      <c r="C20" s="131"/>
      <c r="D20" s="131"/>
      <c r="E20" s="141"/>
      <c r="F20" s="141"/>
      <c r="G20" s="141"/>
      <c r="H20" s="141"/>
      <c r="I20" s="141"/>
      <c r="J20" s="142"/>
      <c r="K20" s="141"/>
      <c r="L20" s="143"/>
      <c r="P20" s="91"/>
      <c r="Q20" s="32"/>
    </row>
    <row r="21" customFormat="false" ht="16.5" hidden="true" customHeight="true" outlineLevel="0" collapsed="false">
      <c r="A21" s="123" t="s">
        <v>56</v>
      </c>
      <c r="B21" s="124"/>
      <c r="C21" s="124"/>
      <c r="D21" s="125"/>
      <c r="E21" s="124"/>
      <c r="F21" s="124"/>
      <c r="G21" s="125"/>
      <c r="H21" s="111"/>
      <c r="I21" s="126"/>
      <c r="J21" s="127"/>
      <c r="K21" s="126"/>
      <c r="L21" s="73" t="n">
        <f aca="false">SUM(L14:L20)</f>
        <v>0</v>
      </c>
      <c r="P21" s="91"/>
      <c r="Q21" s="32"/>
    </row>
    <row r="22" customFormat="false" ht="53.25" hidden="false" customHeight="true" outlineLevel="0" collapsed="false">
      <c r="A22" s="144" t="s">
        <v>188</v>
      </c>
      <c r="B22" s="129"/>
      <c r="C22" s="130" t="s">
        <v>58</v>
      </c>
      <c r="D22" s="131"/>
      <c r="E22" s="130" t="s">
        <v>189</v>
      </c>
      <c r="F22" s="130"/>
      <c r="G22" s="131"/>
      <c r="H22" s="132"/>
      <c r="I22" s="133"/>
      <c r="J22" s="134"/>
      <c r="K22" s="133"/>
      <c r="L22" s="135" t="n">
        <v>10000</v>
      </c>
      <c r="M22" s="145"/>
      <c r="N22" s="145"/>
      <c r="O22" s="145"/>
      <c r="P22" s="146"/>
      <c r="Q22" s="147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  <c r="IW22" s="145"/>
    </row>
    <row r="23" customFormat="false" ht="51" hidden="true" customHeight="true" outlineLevel="0" collapsed="false">
      <c r="A23" s="23" t="s">
        <v>190</v>
      </c>
      <c r="B23" s="24"/>
      <c r="C23" s="25" t="s">
        <v>58</v>
      </c>
      <c r="E23" s="25"/>
      <c r="F23" s="25" t="s">
        <v>16</v>
      </c>
      <c r="H23" s="26" t="s">
        <v>191</v>
      </c>
      <c r="I23" s="27"/>
      <c r="J23" s="28"/>
      <c r="K23" s="27"/>
      <c r="L23" s="29" t="n">
        <v>0</v>
      </c>
      <c r="P23" s="92"/>
      <c r="Q23" s="32"/>
    </row>
    <row r="24" customFormat="false" ht="80.25" hidden="true" customHeight="true" outlineLevel="0" collapsed="false">
      <c r="A24" s="23" t="s">
        <v>32</v>
      </c>
      <c r="B24" s="24"/>
      <c r="C24" s="25" t="s">
        <v>58</v>
      </c>
      <c r="E24" s="25"/>
      <c r="F24" s="25" t="s">
        <v>35</v>
      </c>
      <c r="H24" s="26" t="s">
        <v>36</v>
      </c>
      <c r="I24" s="27"/>
      <c r="J24" s="28"/>
      <c r="K24" s="27"/>
      <c r="L24" s="29" t="n">
        <v>0</v>
      </c>
      <c r="P24" s="23"/>
      <c r="Q24" s="32"/>
    </row>
    <row r="25" customFormat="false" ht="80.25" hidden="false" customHeight="true" outlineLevel="0" collapsed="false">
      <c r="A25" s="23" t="s">
        <v>37</v>
      </c>
      <c r="B25" s="148"/>
      <c r="C25" s="25" t="s">
        <v>155</v>
      </c>
      <c r="D25" s="148"/>
      <c r="E25" s="25" t="s">
        <v>29</v>
      </c>
      <c r="F25" s="25" t="s">
        <v>30</v>
      </c>
      <c r="G25" s="149"/>
      <c r="H25" s="47" t="s">
        <v>192</v>
      </c>
      <c r="I25" s="150"/>
      <c r="J25" s="148"/>
      <c r="K25" s="151"/>
      <c r="L25" s="29" t="n">
        <v>2000</v>
      </c>
      <c r="M25" s="145" t="s">
        <v>193</v>
      </c>
      <c r="N25" s="145"/>
      <c r="O25" s="145"/>
      <c r="P25" s="152"/>
      <c r="Q25" s="147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J25" s="145"/>
      <c r="FK25" s="145"/>
      <c r="FL25" s="145"/>
      <c r="FM25" s="145"/>
      <c r="FN25" s="145"/>
      <c r="FO25" s="145"/>
      <c r="FP25" s="145"/>
      <c r="FQ25" s="145"/>
      <c r="FR25" s="145"/>
      <c r="FS25" s="145"/>
      <c r="FT25" s="145"/>
      <c r="FU25" s="145"/>
      <c r="FV25" s="145"/>
      <c r="FW25" s="145"/>
      <c r="FX25" s="145"/>
      <c r="FY25" s="145"/>
      <c r="FZ25" s="145"/>
      <c r="GA25" s="145"/>
      <c r="GB25" s="145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5"/>
      <c r="GW25" s="145"/>
      <c r="GX25" s="145"/>
      <c r="GY25" s="145"/>
      <c r="GZ25" s="145"/>
      <c r="HA25" s="145"/>
      <c r="HB25" s="145"/>
      <c r="HC25" s="145"/>
      <c r="HD25" s="145"/>
      <c r="HE25" s="145"/>
      <c r="HF25" s="145"/>
      <c r="HG25" s="145"/>
      <c r="HH25" s="145"/>
      <c r="HI25" s="145"/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145"/>
      <c r="HU25" s="145"/>
      <c r="HV25" s="145"/>
      <c r="HW25" s="145"/>
      <c r="HX25" s="145"/>
      <c r="HY25" s="145"/>
      <c r="HZ25" s="145"/>
      <c r="IA25" s="145"/>
      <c r="IB25" s="145"/>
      <c r="IC25" s="145"/>
      <c r="ID25" s="145"/>
      <c r="IE25" s="145"/>
      <c r="IF25" s="145"/>
      <c r="IG25" s="145"/>
      <c r="IH25" s="145"/>
      <c r="II25" s="145"/>
      <c r="IJ25" s="145"/>
      <c r="IK25" s="145"/>
      <c r="IL25" s="145"/>
      <c r="IM25" s="145"/>
      <c r="IN25" s="145"/>
      <c r="IO25" s="145"/>
      <c r="IP25" s="145"/>
      <c r="IQ25" s="145"/>
      <c r="IR25" s="145"/>
      <c r="IS25" s="145"/>
      <c r="IT25" s="145"/>
      <c r="IU25" s="145"/>
      <c r="IV25" s="145"/>
      <c r="IW25" s="145"/>
    </row>
    <row r="26" customFormat="false" ht="80.25" hidden="false" customHeight="true" outlineLevel="0" collapsed="false">
      <c r="A26" s="23" t="s">
        <v>194</v>
      </c>
      <c r="B26" s="24"/>
      <c r="C26" s="25" t="s">
        <v>58</v>
      </c>
      <c r="E26" s="25" t="s">
        <v>195</v>
      </c>
      <c r="F26" s="25" t="s">
        <v>60</v>
      </c>
      <c r="H26" s="26" t="s">
        <v>196</v>
      </c>
      <c r="I26" s="27"/>
      <c r="J26" s="28"/>
      <c r="K26" s="27"/>
      <c r="L26" s="29" t="n">
        <v>3000</v>
      </c>
      <c r="M26" s="136" t="s">
        <v>193</v>
      </c>
      <c r="N26" s="136"/>
      <c r="O26" s="136"/>
      <c r="P26" s="153"/>
      <c r="Q26" s="138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  <c r="IW26" s="136"/>
    </row>
    <row r="27" customFormat="false" ht="80.25" hidden="false" customHeight="true" outlineLevel="0" collapsed="false">
      <c r="A27" s="23" t="s">
        <v>45</v>
      </c>
      <c r="B27" s="24"/>
      <c r="C27" s="25" t="s">
        <v>58</v>
      </c>
      <c r="E27" s="25" t="s">
        <v>46</v>
      </c>
      <c r="F27" s="25" t="s">
        <v>30</v>
      </c>
      <c r="H27" s="26" t="s">
        <v>115</v>
      </c>
      <c r="I27" s="27"/>
      <c r="J27" s="28"/>
      <c r="K27" s="27"/>
      <c r="L27" s="29" t="n">
        <v>2000</v>
      </c>
      <c r="M27" s="136" t="s">
        <v>193</v>
      </c>
      <c r="N27" s="136"/>
      <c r="O27" s="136"/>
      <c r="P27" s="153"/>
      <c r="Q27" s="138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72" hidden="false" customHeight="true" outlineLevel="0" collapsed="false">
      <c r="A28" s="23" t="s">
        <v>197</v>
      </c>
      <c r="B28" s="24"/>
      <c r="C28" s="25" t="s">
        <v>58</v>
      </c>
      <c r="E28" s="25"/>
      <c r="F28" s="25" t="s">
        <v>30</v>
      </c>
      <c r="H28" s="26"/>
      <c r="I28" s="27"/>
      <c r="J28" s="28"/>
      <c r="K28" s="27"/>
      <c r="L28" s="29" t="n">
        <v>500</v>
      </c>
      <c r="M28" s="136" t="s">
        <v>193</v>
      </c>
      <c r="N28" s="136"/>
      <c r="O28" s="136"/>
      <c r="P28" s="153"/>
      <c r="Q28" s="138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  <c r="GR28" s="136"/>
      <c r="GS28" s="136"/>
      <c r="GT28" s="136"/>
      <c r="GU28" s="136"/>
      <c r="GV28" s="136"/>
      <c r="GW28" s="136"/>
      <c r="GX28" s="136"/>
      <c r="GY28" s="136"/>
      <c r="GZ28" s="136"/>
      <c r="HA28" s="136"/>
      <c r="HB28" s="136"/>
      <c r="HC28" s="136"/>
      <c r="HD28" s="136"/>
      <c r="HE28" s="136"/>
      <c r="HF28" s="136"/>
      <c r="HG28" s="136"/>
      <c r="HH28" s="136"/>
      <c r="HI28" s="136"/>
      <c r="HJ28" s="136"/>
      <c r="HK28" s="136"/>
      <c r="HL28" s="136"/>
      <c r="HM28" s="136"/>
      <c r="HN28" s="136"/>
      <c r="HO28" s="136"/>
      <c r="HP28" s="136"/>
      <c r="HQ28" s="136"/>
      <c r="HR28" s="136"/>
      <c r="HS28" s="136"/>
      <c r="HT28" s="136"/>
      <c r="HU28" s="136"/>
      <c r="HV28" s="136"/>
      <c r="HW28" s="136"/>
      <c r="HX28" s="136"/>
      <c r="HY28" s="136"/>
      <c r="HZ28" s="136"/>
      <c r="IA28" s="136"/>
      <c r="IB28" s="136"/>
      <c r="IC28" s="136"/>
      <c r="ID28" s="136"/>
      <c r="IE28" s="136"/>
      <c r="IF28" s="136"/>
      <c r="IG28" s="136"/>
      <c r="IH28" s="136"/>
      <c r="II28" s="136"/>
      <c r="IJ28" s="136"/>
      <c r="IK28" s="136"/>
      <c r="IL28" s="136"/>
      <c r="IM28" s="136"/>
      <c r="IN28" s="136"/>
      <c r="IO28" s="136"/>
      <c r="IP28" s="136"/>
      <c r="IQ28" s="136"/>
      <c r="IR28" s="136"/>
      <c r="IS28" s="136"/>
      <c r="IT28" s="136"/>
      <c r="IU28" s="136"/>
      <c r="IV28" s="136"/>
      <c r="IW28" s="136"/>
    </row>
    <row r="29" customFormat="false" ht="72" hidden="false" customHeight="true" outlineLevel="0" collapsed="false">
      <c r="A29" s="47" t="s">
        <v>198</v>
      </c>
      <c r="B29" s="24"/>
      <c r="C29" s="25" t="s">
        <v>58</v>
      </c>
      <c r="E29" s="25" t="s">
        <v>199</v>
      </c>
      <c r="F29" s="25" t="s">
        <v>16</v>
      </c>
      <c r="H29" s="26" t="s">
        <v>200</v>
      </c>
      <c r="I29" s="27"/>
      <c r="J29" s="28"/>
      <c r="K29" s="27"/>
      <c r="L29" s="29" t="n">
        <v>900</v>
      </c>
      <c r="M29" s="136" t="s">
        <v>193</v>
      </c>
      <c r="N29" s="136"/>
      <c r="O29" s="136"/>
      <c r="P29" s="153"/>
      <c r="Q29" s="138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72" hidden="false" customHeight="true" outlineLevel="0" collapsed="false">
      <c r="A30" s="47" t="s">
        <v>201</v>
      </c>
      <c r="B30" s="24"/>
      <c r="C30" s="25" t="s">
        <v>58</v>
      </c>
      <c r="E30" s="25" t="s">
        <v>25</v>
      </c>
      <c r="F30" s="25" t="s">
        <v>26</v>
      </c>
      <c r="H30" s="26" t="s">
        <v>202</v>
      </c>
      <c r="I30" s="27"/>
      <c r="J30" s="28"/>
      <c r="K30" s="27"/>
      <c r="L30" s="29" t="n">
        <v>250</v>
      </c>
      <c r="M30" s="136" t="s">
        <v>193</v>
      </c>
      <c r="N30" s="136"/>
      <c r="O30" s="136"/>
      <c r="P30" s="153"/>
      <c r="Q30" s="138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72" hidden="false" customHeight="true" outlineLevel="0" collapsed="false">
      <c r="A31" s="47" t="s">
        <v>203</v>
      </c>
      <c r="B31" s="24"/>
      <c r="C31" s="25" t="s">
        <v>58</v>
      </c>
      <c r="E31" s="25" t="s">
        <v>204</v>
      </c>
      <c r="F31" s="25"/>
      <c r="H31" s="26" t="s">
        <v>205</v>
      </c>
      <c r="I31" s="27"/>
      <c r="J31" s="28"/>
      <c r="K31" s="27"/>
      <c r="L31" s="29" t="n">
        <v>1000</v>
      </c>
      <c r="M31" s="136" t="s">
        <v>193</v>
      </c>
      <c r="N31" s="136"/>
      <c r="O31" s="136"/>
      <c r="P31" s="153"/>
      <c r="Q31" s="138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72" hidden="false" customHeight="true" outlineLevel="0" collapsed="false">
      <c r="A32" s="47" t="s">
        <v>206</v>
      </c>
      <c r="B32" s="24"/>
      <c r="C32" s="25" t="s">
        <v>58</v>
      </c>
      <c r="E32" s="25" t="s">
        <v>84</v>
      </c>
      <c r="F32" s="25" t="s">
        <v>26</v>
      </c>
      <c r="H32" s="26" t="s">
        <v>207</v>
      </c>
      <c r="I32" s="27"/>
      <c r="J32" s="28"/>
      <c r="K32" s="27"/>
      <c r="L32" s="29" t="n">
        <v>50</v>
      </c>
      <c r="M32" s="136"/>
      <c r="N32" s="136"/>
      <c r="O32" s="136"/>
      <c r="P32" s="153"/>
      <c r="Q32" s="138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  <c r="GR32" s="136"/>
      <c r="GS32" s="136"/>
      <c r="GT32" s="136"/>
      <c r="GU32" s="136"/>
      <c r="GV32" s="136"/>
      <c r="GW32" s="136"/>
      <c r="GX32" s="136"/>
      <c r="GY32" s="136"/>
      <c r="GZ32" s="136"/>
      <c r="HA32" s="136"/>
      <c r="HB32" s="136"/>
      <c r="HC32" s="136"/>
      <c r="HD32" s="136"/>
      <c r="HE32" s="136"/>
      <c r="HF32" s="136"/>
      <c r="HG32" s="136"/>
      <c r="HH32" s="136"/>
      <c r="HI32" s="136"/>
      <c r="HJ32" s="136"/>
      <c r="HK32" s="136"/>
      <c r="HL32" s="136"/>
      <c r="HM32" s="136"/>
      <c r="HN32" s="136"/>
      <c r="HO32" s="136"/>
      <c r="HP32" s="136"/>
      <c r="HQ32" s="136"/>
      <c r="HR32" s="136"/>
      <c r="HS32" s="136"/>
      <c r="HT32" s="136"/>
      <c r="HU32" s="136"/>
      <c r="HV32" s="136"/>
      <c r="HW32" s="136"/>
      <c r="HX32" s="136"/>
      <c r="HY32" s="136"/>
      <c r="HZ32" s="136"/>
      <c r="IA32" s="136"/>
      <c r="IB32" s="136"/>
      <c r="IC32" s="136"/>
      <c r="ID32" s="136"/>
      <c r="IE32" s="136"/>
      <c r="IF32" s="136"/>
      <c r="IG32" s="136"/>
      <c r="IH32" s="136"/>
      <c r="II32" s="136"/>
      <c r="IJ32" s="136"/>
      <c r="IK32" s="136"/>
      <c r="IL32" s="136"/>
      <c r="IM32" s="136"/>
      <c r="IN32" s="136"/>
      <c r="IO32" s="136"/>
      <c r="IP32" s="136"/>
      <c r="IQ32" s="136"/>
      <c r="IR32" s="136"/>
      <c r="IS32" s="136"/>
      <c r="IT32" s="136"/>
      <c r="IU32" s="136"/>
      <c r="IV32" s="136"/>
      <c r="IW32" s="136"/>
    </row>
    <row r="33" customFormat="false" ht="80.25" hidden="false" customHeight="true" outlineLevel="0" collapsed="false">
      <c r="A33" s="154" t="s">
        <v>181</v>
      </c>
      <c r="B33" s="155"/>
      <c r="C33" s="156" t="s">
        <v>58</v>
      </c>
      <c r="D33" s="157"/>
      <c r="E33" s="156" t="s">
        <v>208</v>
      </c>
      <c r="F33" s="156" t="s">
        <v>26</v>
      </c>
      <c r="G33" s="157"/>
      <c r="H33" s="158" t="s">
        <v>209</v>
      </c>
      <c r="I33" s="159"/>
      <c r="J33" s="160"/>
      <c r="K33" s="159"/>
      <c r="L33" s="161" t="n">
        <v>150</v>
      </c>
      <c r="M33" s="131" t="s">
        <v>193</v>
      </c>
      <c r="N33" s="131"/>
      <c r="O33" s="131"/>
      <c r="P33" s="144"/>
      <c r="Q33" s="162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</row>
    <row r="34" customFormat="false" ht="12.75" hidden="false" customHeight="true" outlineLevel="0" collapsed="false">
      <c r="A34" s="91"/>
      <c r="E34" s="56"/>
      <c r="F34" s="56"/>
      <c r="G34" s="56"/>
      <c r="H34" s="56"/>
      <c r="I34" s="56"/>
      <c r="J34" s="57"/>
      <c r="K34" s="56"/>
      <c r="L34" s="58"/>
      <c r="P34" s="91"/>
      <c r="Q34" s="32"/>
    </row>
    <row r="35" customFormat="false" ht="16.5" hidden="false" customHeight="true" outlineLevel="0" collapsed="false">
      <c r="A35" s="123" t="s">
        <v>63</v>
      </c>
      <c r="B35" s="124"/>
      <c r="C35" s="124"/>
      <c r="D35" s="125"/>
      <c r="E35" s="124"/>
      <c r="F35" s="124"/>
      <c r="G35" s="125"/>
      <c r="H35" s="111"/>
      <c r="I35" s="126"/>
      <c r="J35" s="127"/>
      <c r="K35" s="126"/>
      <c r="L35" s="73" t="n">
        <f aca="false">SUM(L22:L34)</f>
        <v>19850</v>
      </c>
      <c r="P35" s="91"/>
      <c r="Q35" s="32"/>
    </row>
    <row r="36" customFormat="false" ht="12.75" hidden="false" customHeight="true" outlineLevel="0" collapsed="false">
      <c r="A36" s="91"/>
      <c r="E36" s="56"/>
      <c r="F36" s="56"/>
      <c r="G36" s="56"/>
      <c r="H36" s="56"/>
      <c r="I36" s="56"/>
      <c r="J36" s="57"/>
      <c r="K36" s="56"/>
      <c r="L36" s="58"/>
      <c r="P36" s="91"/>
      <c r="Q36" s="32"/>
    </row>
    <row r="37" customFormat="false" ht="34.5" hidden="false" customHeight="true" outlineLevel="0" collapsed="false">
      <c r="A37" s="144" t="s">
        <v>95</v>
      </c>
      <c r="B37" s="129"/>
      <c r="C37" s="130" t="s">
        <v>58</v>
      </c>
      <c r="D37" s="131"/>
      <c r="E37" s="130"/>
      <c r="F37" s="130" t="s">
        <v>210</v>
      </c>
      <c r="G37" s="131"/>
      <c r="H37" s="132"/>
      <c r="I37" s="133"/>
      <c r="J37" s="134"/>
      <c r="K37" s="133"/>
      <c r="L37" s="135" t="n">
        <v>5000</v>
      </c>
      <c r="M37" s="2" t="s">
        <v>193</v>
      </c>
      <c r="P37" s="91"/>
      <c r="Q37" s="32"/>
    </row>
    <row r="38" customFormat="false" ht="12.75" hidden="false" customHeight="true" outlineLevel="0" collapsed="false">
      <c r="A38" s="91"/>
      <c r="E38" s="56"/>
      <c r="F38" s="56"/>
      <c r="G38" s="56"/>
      <c r="H38" s="56"/>
      <c r="I38" s="56"/>
      <c r="J38" s="57"/>
      <c r="K38" s="56"/>
      <c r="L38" s="58"/>
      <c r="P38" s="91"/>
      <c r="Q38" s="32"/>
    </row>
    <row r="39" customFormat="false" ht="12.75" hidden="false" customHeight="true" outlineLevel="0" collapsed="false">
      <c r="A39" s="91"/>
      <c r="E39" s="56"/>
      <c r="F39" s="56"/>
      <c r="G39" s="56"/>
      <c r="H39" s="56"/>
      <c r="I39" s="56"/>
      <c r="J39" s="57"/>
      <c r="K39" s="56"/>
      <c r="L39" s="58"/>
      <c r="P39" s="91"/>
      <c r="Q39" s="32"/>
    </row>
    <row r="40" customFormat="false" ht="12.75" hidden="false" customHeight="true" outlineLevel="0" collapsed="false">
      <c r="A40" s="91"/>
      <c r="E40" s="56"/>
      <c r="F40" s="56"/>
      <c r="G40" s="56"/>
      <c r="H40" s="56"/>
      <c r="I40" s="56"/>
      <c r="J40" s="57"/>
      <c r="K40" s="56"/>
      <c r="L40" s="58"/>
      <c r="P40" s="91"/>
      <c r="Q40" s="32"/>
    </row>
    <row r="41" customFormat="false" ht="16.5" hidden="false" customHeight="true" outlineLevel="0" collapsed="false">
      <c r="A41" s="123" t="s">
        <v>211</v>
      </c>
      <c r="B41" s="124"/>
      <c r="C41" s="124"/>
      <c r="D41" s="125"/>
      <c r="E41" s="124"/>
      <c r="F41" s="124"/>
      <c r="G41" s="125"/>
      <c r="H41" s="111"/>
      <c r="I41" s="126"/>
      <c r="J41" s="127"/>
      <c r="K41" s="126"/>
      <c r="L41" s="73" t="n">
        <f aca="false">SUM(L37:L40)</f>
        <v>5000</v>
      </c>
      <c r="P41" s="91"/>
      <c r="Q41" s="32"/>
    </row>
    <row r="42" customFormat="false" ht="12.75" hidden="false" customHeight="true" outlineLevel="0" collapsed="false">
      <c r="A42" s="91"/>
      <c r="E42" s="56"/>
      <c r="F42" s="56"/>
      <c r="G42" s="56"/>
      <c r="H42" s="56"/>
      <c r="I42" s="56"/>
      <c r="J42" s="57"/>
      <c r="K42" s="56"/>
      <c r="L42" s="58"/>
      <c r="P42" s="91"/>
      <c r="Q42" s="32"/>
    </row>
    <row r="43" customFormat="false" ht="12.75" hidden="false" customHeight="true" outlineLevel="0" collapsed="false">
      <c r="A43" s="91"/>
      <c r="E43" s="56"/>
      <c r="F43" s="56"/>
      <c r="G43" s="56"/>
      <c r="H43" s="56"/>
      <c r="I43" s="56"/>
      <c r="J43" s="57"/>
      <c r="K43" s="56"/>
      <c r="L43" s="58"/>
      <c r="P43" s="91"/>
      <c r="Q43" s="32"/>
    </row>
    <row r="44" customFormat="false" ht="27.95" hidden="false" customHeight="true" outlineLevel="0" collapsed="false">
      <c r="A44" s="67" t="s">
        <v>64</v>
      </c>
      <c r="B44" s="68"/>
      <c r="C44" s="68"/>
      <c r="D44" s="69"/>
      <c r="E44" s="70"/>
      <c r="F44" s="70"/>
      <c r="G44" s="71"/>
      <c r="H44" s="70"/>
      <c r="I44" s="70"/>
      <c r="J44" s="72"/>
      <c r="K44" s="70"/>
      <c r="L44" s="73" t="n">
        <f aca="false">+L13+L21+L35+L41</f>
        <v>24850</v>
      </c>
      <c r="M44" s="74"/>
      <c r="N44" s="74"/>
      <c r="O44" s="74"/>
      <c r="P44" s="94"/>
      <c r="Q44" s="95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</row>
    <row r="45" customFormat="false" ht="12.75" hidden="false" customHeight="true" outlineLevel="0" collapsed="false">
      <c r="A45" s="91"/>
      <c r="E45" s="56"/>
      <c r="F45" s="56"/>
      <c r="G45" s="56"/>
      <c r="H45" s="56"/>
      <c r="I45" s="56"/>
      <c r="J45" s="57"/>
      <c r="K45" s="56"/>
      <c r="L45" s="58"/>
      <c r="P45" s="91"/>
      <c r="Q45" s="32"/>
    </row>
    <row r="46" customFormat="false" ht="51" hidden="true" customHeight="true" outlineLevel="0" collapsed="false">
      <c r="A46" s="23" t="s">
        <v>57</v>
      </c>
      <c r="B46" s="24"/>
      <c r="C46" s="25" t="s">
        <v>33</v>
      </c>
      <c r="E46" s="25" t="s">
        <v>59</v>
      </c>
      <c r="F46" s="25" t="s">
        <v>60</v>
      </c>
      <c r="H46" s="26" t="s">
        <v>65</v>
      </c>
      <c r="I46" s="27"/>
      <c r="J46" s="28" t="n">
        <v>0.7</v>
      </c>
      <c r="K46" s="27"/>
      <c r="L46" s="29" t="n">
        <v>8000</v>
      </c>
      <c r="P46" s="92" t="s">
        <v>62</v>
      </c>
      <c r="Q46" s="32"/>
    </row>
    <row r="47" customFormat="false" ht="52.5" hidden="true" customHeight="true" outlineLevel="0" collapsed="false">
      <c r="A47" s="23" t="s">
        <v>66</v>
      </c>
      <c r="B47" s="24"/>
      <c r="C47" s="25" t="s">
        <v>33</v>
      </c>
      <c r="E47" s="25" t="s">
        <v>67</v>
      </c>
      <c r="F47" s="25" t="s">
        <v>16</v>
      </c>
      <c r="H47" s="26" t="s">
        <v>68</v>
      </c>
      <c r="I47" s="27"/>
      <c r="J47" s="28"/>
      <c r="K47" s="27"/>
      <c r="L47" s="29" t="n">
        <v>5000</v>
      </c>
      <c r="P47" s="92" t="s">
        <v>69</v>
      </c>
      <c r="Q47" s="32"/>
    </row>
    <row r="48" customFormat="false" ht="27.95" hidden="true" customHeight="true" outlineLevel="0" collapsed="false">
      <c r="A48" s="23" t="s">
        <v>13</v>
      </c>
      <c r="B48" s="24"/>
      <c r="C48" s="25" t="s">
        <v>33</v>
      </c>
      <c r="E48" s="25" t="s">
        <v>15</v>
      </c>
      <c r="F48" s="25" t="s">
        <v>16</v>
      </c>
      <c r="H48" s="26" t="s">
        <v>70</v>
      </c>
      <c r="I48" s="27"/>
      <c r="J48" s="28"/>
      <c r="K48" s="27"/>
      <c r="L48" s="29" t="n">
        <v>3000</v>
      </c>
      <c r="P48" s="91"/>
      <c r="Q48" s="32"/>
    </row>
    <row r="49" customFormat="false" ht="27.95" hidden="true" customHeight="true" outlineLevel="0" collapsed="false">
      <c r="A49" s="23" t="s">
        <v>71</v>
      </c>
      <c r="B49" s="24"/>
      <c r="C49" s="25" t="s">
        <v>33</v>
      </c>
      <c r="E49" s="25" t="s">
        <v>72</v>
      </c>
      <c r="F49" s="25" t="s">
        <v>30</v>
      </c>
      <c r="H49" s="26" t="s">
        <v>73</v>
      </c>
      <c r="I49" s="27"/>
      <c r="J49" s="28"/>
      <c r="K49" s="27"/>
      <c r="L49" s="29" t="n">
        <v>2509</v>
      </c>
      <c r="P49" s="91"/>
      <c r="Q49" s="32"/>
    </row>
    <row r="50" customFormat="false" ht="52.5" hidden="true" customHeight="true" outlineLevel="0" collapsed="false">
      <c r="A50" s="23" t="s">
        <v>74</v>
      </c>
      <c r="B50" s="24"/>
      <c r="C50" s="25" t="s">
        <v>33</v>
      </c>
      <c r="E50" s="25" t="s">
        <v>75</v>
      </c>
      <c r="F50" s="25" t="s">
        <v>75</v>
      </c>
      <c r="H50" s="26" t="s">
        <v>76</v>
      </c>
      <c r="I50" s="27"/>
      <c r="J50" s="28"/>
      <c r="K50" s="27"/>
      <c r="L50" s="29" t="n">
        <f aca="false">1678+175+4+234+50+8+18+13+9+8+16+17+8+1+50+3+55+1+5+1+50</f>
        <v>2404</v>
      </c>
      <c r="P50" s="26"/>
      <c r="Q50" s="32"/>
    </row>
    <row r="51" customFormat="false" ht="27.95" hidden="true" customHeight="true" outlineLevel="0" collapsed="false">
      <c r="A51" s="23" t="s">
        <v>77</v>
      </c>
      <c r="B51" s="24"/>
      <c r="C51" s="25" t="s">
        <v>33</v>
      </c>
      <c r="E51" s="25" t="s">
        <v>40</v>
      </c>
      <c r="F51" s="25" t="s">
        <v>30</v>
      </c>
      <c r="H51" s="26" t="s">
        <v>78</v>
      </c>
      <c r="I51" s="27"/>
      <c r="J51" s="28"/>
      <c r="K51" s="27"/>
      <c r="L51" s="29" t="n">
        <v>1300</v>
      </c>
      <c r="P51" s="91"/>
      <c r="Q51" s="32"/>
    </row>
    <row r="52" customFormat="false" ht="27.95" hidden="true" customHeight="true" outlineLevel="0" collapsed="false">
      <c r="A52" s="23" t="s">
        <v>71</v>
      </c>
      <c r="B52" s="24"/>
      <c r="C52" s="25" t="s">
        <v>33</v>
      </c>
      <c r="E52" s="25" t="s">
        <v>72</v>
      </c>
      <c r="F52" s="25" t="s">
        <v>30</v>
      </c>
      <c r="H52" s="26" t="s">
        <v>79</v>
      </c>
      <c r="I52" s="27"/>
      <c r="J52" s="28"/>
      <c r="K52" s="27"/>
      <c r="L52" s="29" t="n">
        <v>1000</v>
      </c>
      <c r="P52" s="91"/>
      <c r="Q52" s="32"/>
    </row>
    <row r="53" customFormat="false" ht="27.95" hidden="true" customHeight="true" outlineLevel="0" collapsed="false">
      <c r="A53" s="23" t="s">
        <v>80</v>
      </c>
      <c r="B53" s="24"/>
      <c r="C53" s="25" t="s">
        <v>33</v>
      </c>
      <c r="E53" s="25" t="s">
        <v>81</v>
      </c>
      <c r="F53" s="25" t="s">
        <v>16</v>
      </c>
      <c r="H53" s="26" t="s">
        <v>82</v>
      </c>
      <c r="I53" s="27"/>
      <c r="J53" s="28"/>
      <c r="K53" s="27"/>
      <c r="L53" s="29" t="n">
        <f aca="false">686+15</f>
        <v>701</v>
      </c>
      <c r="P53" s="91"/>
      <c r="Q53" s="32"/>
    </row>
    <row r="54" customFormat="false" ht="27.95" hidden="true" customHeight="true" outlineLevel="0" collapsed="false">
      <c r="A54" s="23" t="s">
        <v>83</v>
      </c>
      <c r="B54" s="24"/>
      <c r="C54" s="25" t="s">
        <v>33</v>
      </c>
      <c r="E54" s="25" t="s">
        <v>84</v>
      </c>
      <c r="F54" s="25" t="s">
        <v>26</v>
      </c>
      <c r="H54" s="26" t="s">
        <v>85</v>
      </c>
      <c r="I54" s="27"/>
      <c r="J54" s="28"/>
      <c r="K54" s="27"/>
      <c r="L54" s="29" t="n">
        <v>600</v>
      </c>
      <c r="P54" s="91"/>
      <c r="Q54" s="32"/>
    </row>
    <row r="55" customFormat="false" ht="27.95" hidden="true" customHeight="true" outlineLevel="0" collapsed="false">
      <c r="A55" s="23" t="s">
        <v>86</v>
      </c>
      <c r="B55" s="24"/>
      <c r="C55" s="25" t="s">
        <v>33</v>
      </c>
      <c r="E55" s="25" t="s">
        <v>87</v>
      </c>
      <c r="F55" s="25" t="s">
        <v>16</v>
      </c>
      <c r="H55" s="26" t="s">
        <v>88</v>
      </c>
      <c r="I55" s="27"/>
      <c r="J55" s="28"/>
      <c r="K55" s="27"/>
      <c r="L55" s="29" t="n">
        <v>500</v>
      </c>
      <c r="P55" s="91"/>
      <c r="Q55" s="32"/>
    </row>
    <row r="56" customFormat="false" ht="27.95" hidden="true" customHeight="true" outlineLevel="0" collapsed="false">
      <c r="A56" s="23" t="s">
        <v>89</v>
      </c>
      <c r="B56" s="24"/>
      <c r="C56" s="25" t="s">
        <v>33</v>
      </c>
      <c r="E56" s="25" t="s">
        <v>29</v>
      </c>
      <c r="F56" s="25" t="s">
        <v>30</v>
      </c>
      <c r="H56" s="26" t="s">
        <v>90</v>
      </c>
      <c r="I56" s="27"/>
      <c r="J56" s="28"/>
      <c r="K56" s="27"/>
      <c r="L56" s="29" t="n">
        <v>500</v>
      </c>
      <c r="P56" s="91"/>
      <c r="Q56" s="32"/>
    </row>
    <row r="57" customFormat="false" ht="27.95" hidden="true" customHeight="true" outlineLevel="0" collapsed="false">
      <c r="A57" s="23" t="s">
        <v>77</v>
      </c>
      <c r="B57" s="24"/>
      <c r="C57" s="25" t="s">
        <v>33</v>
      </c>
      <c r="E57" s="25" t="s">
        <v>40</v>
      </c>
      <c r="F57" s="25" t="s">
        <v>30</v>
      </c>
      <c r="H57" s="26" t="s">
        <v>91</v>
      </c>
      <c r="I57" s="27"/>
      <c r="J57" s="28"/>
      <c r="K57" s="27"/>
      <c r="L57" s="29" t="n">
        <v>384</v>
      </c>
      <c r="P57" s="91"/>
      <c r="Q57" s="32"/>
    </row>
    <row r="58" customFormat="false" ht="27.95" hidden="true" customHeight="true" outlineLevel="0" collapsed="false">
      <c r="A58" s="23" t="s">
        <v>92</v>
      </c>
      <c r="B58" s="24"/>
      <c r="C58" s="25" t="s">
        <v>33</v>
      </c>
      <c r="E58" s="25" t="s">
        <v>93</v>
      </c>
      <c r="F58" s="25" t="s">
        <v>30</v>
      </c>
      <c r="H58" s="26" t="s">
        <v>92</v>
      </c>
      <c r="I58" s="27"/>
      <c r="J58" s="28"/>
      <c r="K58" s="27"/>
      <c r="L58" s="77" t="n">
        <v>-250</v>
      </c>
      <c r="P58" s="91"/>
      <c r="Q58" s="32"/>
    </row>
    <row r="59" customFormat="false" ht="27.95" hidden="false" customHeight="true" outlineLevel="0" collapsed="false">
      <c r="A59" s="67" t="s">
        <v>94</v>
      </c>
      <c r="B59" s="68"/>
      <c r="C59" s="68"/>
      <c r="D59" s="69"/>
      <c r="E59" s="70"/>
      <c r="F59" s="70"/>
      <c r="G59" s="71"/>
      <c r="H59" s="70"/>
      <c r="I59" s="70"/>
      <c r="J59" s="72"/>
      <c r="K59" s="70"/>
      <c r="L59" s="73" t="n">
        <f aca="false">SUM(L46:L58)</f>
        <v>25648</v>
      </c>
      <c r="M59" s="74"/>
      <c r="N59" s="74"/>
      <c r="O59" s="74"/>
      <c r="P59" s="94"/>
      <c r="Q59" s="95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</row>
    <row r="60" customFormat="false" ht="27.95" hidden="true" customHeight="true" outlineLevel="0" collapsed="false">
      <c r="A60" s="23" t="s">
        <v>152</v>
      </c>
      <c r="B60" s="24"/>
      <c r="C60" s="25" t="s">
        <v>14</v>
      </c>
      <c r="E60" s="25" t="s">
        <v>29</v>
      </c>
      <c r="F60" s="25" t="s">
        <v>30</v>
      </c>
      <c r="H60" s="26" t="s">
        <v>163</v>
      </c>
      <c r="I60" s="27"/>
      <c r="J60" s="28"/>
      <c r="K60" s="27"/>
      <c r="L60" s="29" t="n">
        <v>3500</v>
      </c>
      <c r="P60" s="91"/>
      <c r="Q60" s="32"/>
    </row>
    <row r="61" customFormat="false" ht="71.25" hidden="true" customHeight="true" outlineLevel="0" collapsed="false">
      <c r="A61" s="23" t="s">
        <v>37</v>
      </c>
      <c r="B61" s="24"/>
      <c r="C61" s="25" t="s">
        <v>14</v>
      </c>
      <c r="E61" s="25" t="s">
        <v>29</v>
      </c>
      <c r="F61" s="25" t="s">
        <v>30</v>
      </c>
      <c r="H61" s="26" t="s">
        <v>110</v>
      </c>
      <c r="I61" s="27"/>
      <c r="J61" s="28"/>
      <c r="K61" s="27"/>
      <c r="L61" s="29" t="n">
        <f aca="false">2500+234</f>
        <v>2734</v>
      </c>
      <c r="P61" s="91"/>
      <c r="Q61" s="32"/>
    </row>
    <row r="62" customFormat="false" ht="47.25" hidden="true" customHeight="true" outlineLevel="0" collapsed="false">
      <c r="A62" s="23" t="s">
        <v>113</v>
      </c>
      <c r="B62" s="27"/>
      <c r="C62" s="25" t="s">
        <v>14</v>
      </c>
      <c r="D62" s="47"/>
      <c r="E62" s="25" t="s">
        <v>93</v>
      </c>
      <c r="F62" s="25" t="s">
        <v>30</v>
      </c>
      <c r="G62" s="47"/>
      <c r="H62" s="47" t="s">
        <v>150</v>
      </c>
      <c r="I62" s="27"/>
      <c r="J62" s="28"/>
      <c r="K62" s="27"/>
      <c r="L62" s="29" t="n">
        <v>2100</v>
      </c>
      <c r="P62" s="23" t="s">
        <v>21</v>
      </c>
      <c r="Q62" s="32"/>
    </row>
    <row r="63" customFormat="false" ht="54.75" hidden="true" customHeight="true" outlineLevel="0" collapsed="false">
      <c r="A63" s="23" t="s">
        <v>146</v>
      </c>
      <c r="B63" s="27"/>
      <c r="C63" s="25" t="s">
        <v>14</v>
      </c>
      <c r="D63" s="47"/>
      <c r="E63" s="25" t="s">
        <v>147</v>
      </c>
      <c r="F63" s="25" t="s">
        <v>35</v>
      </c>
      <c r="G63" s="47"/>
      <c r="H63" s="47" t="s">
        <v>162</v>
      </c>
      <c r="I63" s="27"/>
      <c r="J63" s="28"/>
      <c r="K63" s="27"/>
      <c r="L63" s="29" t="n">
        <v>2000</v>
      </c>
      <c r="P63" s="23"/>
      <c r="Q63" s="59" t="s">
        <v>149</v>
      </c>
    </row>
    <row r="64" customFormat="false" ht="27.75" hidden="true" customHeight="true" outlineLevel="0" collapsed="false">
      <c r="A64" s="23" t="s">
        <v>177</v>
      </c>
      <c r="B64" s="24"/>
      <c r="C64" s="25" t="s">
        <v>14</v>
      </c>
      <c r="E64" s="25" t="s">
        <v>25</v>
      </c>
      <c r="F64" s="25" t="s">
        <v>26</v>
      </c>
      <c r="H64" s="26" t="s">
        <v>178</v>
      </c>
      <c r="I64" s="27"/>
      <c r="J64" s="28"/>
      <c r="K64" s="27"/>
      <c r="L64" s="29" t="n">
        <v>1500</v>
      </c>
      <c r="P64" s="92"/>
      <c r="Q64" s="32"/>
    </row>
    <row r="65" customFormat="false" ht="27.75" hidden="true" customHeight="true" outlineLevel="0" collapsed="false">
      <c r="A65" s="23" t="s">
        <v>212</v>
      </c>
      <c r="B65" s="24"/>
      <c r="C65" s="25" t="s">
        <v>14</v>
      </c>
      <c r="E65" s="25" t="s">
        <v>213</v>
      </c>
      <c r="F65" s="25" t="s">
        <v>26</v>
      </c>
      <c r="H65" s="26"/>
      <c r="I65" s="27"/>
      <c r="J65" s="28"/>
      <c r="K65" s="27"/>
      <c r="L65" s="29" t="n">
        <v>500</v>
      </c>
      <c r="P65" s="92"/>
      <c r="Q65" s="32"/>
    </row>
    <row r="66" customFormat="false" ht="27.75" hidden="true" customHeight="true" outlineLevel="0" collapsed="false">
      <c r="A66" s="23" t="s">
        <v>75</v>
      </c>
      <c r="B66" s="24"/>
      <c r="C66" s="25" t="s">
        <v>14</v>
      </c>
      <c r="E66" s="25" t="s">
        <v>75</v>
      </c>
      <c r="F66" s="25" t="s">
        <v>75</v>
      </c>
      <c r="H66" s="26" t="s">
        <v>214</v>
      </c>
      <c r="I66" s="27"/>
      <c r="J66" s="28"/>
      <c r="K66" s="27"/>
      <c r="L66" s="29" t="n">
        <f aca="false">3948-1500+590-500+20+200</f>
        <v>2758</v>
      </c>
      <c r="P66" s="92"/>
      <c r="Q66" s="32"/>
    </row>
    <row r="67" customFormat="false" ht="27.75" hidden="true" customHeight="true" outlineLevel="0" collapsed="false">
      <c r="A67" s="23" t="s">
        <v>80</v>
      </c>
      <c r="B67" s="24"/>
      <c r="C67" s="25" t="s">
        <v>14</v>
      </c>
      <c r="E67" s="25"/>
      <c r="F67" s="25" t="s">
        <v>16</v>
      </c>
      <c r="H67" s="26" t="s">
        <v>158</v>
      </c>
      <c r="I67" s="27"/>
      <c r="J67" s="28"/>
      <c r="K67" s="27"/>
      <c r="L67" s="89" t="n">
        <v>-701</v>
      </c>
      <c r="P67" s="92"/>
      <c r="Q67" s="32"/>
    </row>
    <row r="68" customFormat="false" ht="26.25" hidden="true" customHeight="true" outlineLevel="0" collapsed="false">
      <c r="A68" s="23" t="s">
        <v>92</v>
      </c>
      <c r="B68" s="24"/>
      <c r="C68" s="25" t="s">
        <v>14</v>
      </c>
      <c r="E68" s="25" t="s">
        <v>93</v>
      </c>
      <c r="F68" s="25" t="s">
        <v>30</v>
      </c>
      <c r="H68" s="26" t="s">
        <v>167</v>
      </c>
      <c r="I68" s="27"/>
      <c r="J68" s="28"/>
      <c r="K68" s="27"/>
      <c r="L68" s="89" t="n">
        <v>-250</v>
      </c>
      <c r="P68" s="92"/>
      <c r="Q68" s="32"/>
    </row>
    <row r="69" customFormat="false" ht="12.75" hidden="false" customHeight="true" outlineLevel="0" collapsed="false">
      <c r="A69" s="91"/>
      <c r="E69" s="56"/>
      <c r="F69" s="56"/>
      <c r="G69" s="56"/>
      <c r="H69" s="56"/>
      <c r="I69" s="56"/>
      <c r="J69" s="57"/>
      <c r="K69" s="56"/>
      <c r="L69" s="58"/>
      <c r="P69" s="91"/>
      <c r="Q69" s="32"/>
    </row>
    <row r="70" customFormat="false" ht="27.95" hidden="false" customHeight="true" outlineLevel="0" collapsed="false">
      <c r="A70" s="67" t="s">
        <v>99</v>
      </c>
      <c r="B70" s="68"/>
      <c r="C70" s="68"/>
      <c r="D70" s="69"/>
      <c r="E70" s="70"/>
      <c r="F70" s="70"/>
      <c r="G70" s="71"/>
      <c r="H70" s="70"/>
      <c r="I70" s="70"/>
      <c r="J70" s="72"/>
      <c r="K70" s="70"/>
      <c r="L70" s="73" t="n">
        <f aca="false">SUM(L60:L68)</f>
        <v>14141</v>
      </c>
      <c r="M70" s="74"/>
      <c r="N70" s="74"/>
      <c r="O70" s="74"/>
      <c r="P70" s="94"/>
      <c r="Q70" s="95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</row>
    <row r="71" customFormat="false" ht="13.5" hidden="false" customHeight="true" outlineLevel="0" collapsed="false">
      <c r="A71" s="67"/>
      <c r="B71" s="68"/>
      <c r="C71" s="68"/>
      <c r="D71" s="69"/>
      <c r="E71" s="70"/>
      <c r="F71" s="70"/>
      <c r="G71" s="71"/>
      <c r="H71" s="70"/>
      <c r="I71" s="70"/>
      <c r="J71" s="72"/>
      <c r="K71" s="70"/>
      <c r="L71" s="73"/>
      <c r="M71" s="74"/>
      <c r="N71" s="74"/>
      <c r="O71" s="74"/>
      <c r="P71" s="163"/>
      <c r="Q71" s="95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</row>
    <row r="72" customFormat="false" ht="27.95" hidden="true" customHeight="true" outlineLevel="0" collapsed="false">
      <c r="A72" s="23" t="s">
        <v>215</v>
      </c>
      <c r="B72" s="148"/>
      <c r="C72" s="25" t="s">
        <v>155</v>
      </c>
      <c r="D72" s="148"/>
      <c r="E72" s="25" t="s">
        <v>147</v>
      </c>
      <c r="F72" s="25" t="s">
        <v>35</v>
      </c>
      <c r="G72" s="149"/>
      <c r="H72" s="47" t="s">
        <v>216</v>
      </c>
      <c r="I72" s="150"/>
      <c r="J72" s="148"/>
      <c r="K72" s="151"/>
      <c r="L72" s="29" t="n">
        <v>18000</v>
      </c>
      <c r="M72" s="74"/>
      <c r="N72" s="74"/>
      <c r="O72" s="74"/>
      <c r="P72" s="163"/>
      <c r="Q72" s="95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</row>
    <row r="73" customFormat="false" ht="27.75" hidden="true" customHeight="true" outlineLevel="0" collapsed="false">
      <c r="A73" s="23" t="s">
        <v>37</v>
      </c>
      <c r="B73" s="148"/>
      <c r="C73" s="25" t="s">
        <v>155</v>
      </c>
      <c r="D73" s="148"/>
      <c r="E73" s="25" t="s">
        <v>29</v>
      </c>
      <c r="F73" s="25" t="s">
        <v>30</v>
      </c>
      <c r="G73" s="149"/>
      <c r="H73" s="47" t="s">
        <v>217</v>
      </c>
      <c r="I73" s="150"/>
      <c r="J73" s="148"/>
      <c r="K73" s="151"/>
      <c r="L73" s="29" t="n">
        <v>2000</v>
      </c>
      <c r="P73" s="92"/>
      <c r="Q73" s="32"/>
    </row>
    <row r="74" customFormat="false" ht="41.25" hidden="true" customHeight="true" outlineLevel="0" collapsed="false">
      <c r="A74" s="23" t="s">
        <v>174</v>
      </c>
      <c r="B74" s="164"/>
      <c r="C74" s="25" t="s">
        <v>155</v>
      </c>
      <c r="D74" s="74"/>
      <c r="E74" s="25" t="s">
        <v>59</v>
      </c>
      <c r="F74" s="25" t="s">
        <v>60</v>
      </c>
      <c r="G74" s="165"/>
      <c r="H74" s="26" t="s">
        <v>175</v>
      </c>
      <c r="I74" s="166"/>
      <c r="J74" s="167"/>
      <c r="K74" s="166"/>
      <c r="L74" s="29" t="n">
        <v>1690</v>
      </c>
      <c r="P74" s="91"/>
      <c r="Q74" s="32"/>
    </row>
    <row r="75" customFormat="false" ht="27.75" hidden="true" customHeight="true" outlineLevel="0" collapsed="false">
      <c r="A75" s="23" t="s">
        <v>75</v>
      </c>
      <c r="B75" s="24"/>
      <c r="C75" s="25" t="s">
        <v>155</v>
      </c>
      <c r="E75" s="25" t="s">
        <v>75</v>
      </c>
      <c r="F75" s="25" t="s">
        <v>75</v>
      </c>
      <c r="H75" s="26" t="s">
        <v>214</v>
      </c>
      <c r="I75" s="27"/>
      <c r="J75" s="28"/>
      <c r="K75" s="27"/>
      <c r="L75" s="29" t="n">
        <f aca="false">612</f>
        <v>612</v>
      </c>
      <c r="P75" s="92"/>
      <c r="Q75" s="32"/>
    </row>
    <row r="76" customFormat="false" ht="40.5" hidden="true" customHeight="true" outlineLevel="0" collapsed="false">
      <c r="A76" s="23" t="s">
        <v>152</v>
      </c>
      <c r="B76" s="24"/>
      <c r="C76" s="25" t="s">
        <v>155</v>
      </c>
      <c r="E76" s="25" t="s">
        <v>29</v>
      </c>
      <c r="F76" s="25" t="s">
        <v>30</v>
      </c>
      <c r="H76" s="26" t="s">
        <v>218</v>
      </c>
      <c r="I76" s="27"/>
      <c r="J76" s="28"/>
      <c r="K76" s="27"/>
      <c r="L76" s="29" t="n">
        <f aca="false">571+51</f>
        <v>622</v>
      </c>
      <c r="P76" s="92"/>
      <c r="Q76" s="32"/>
    </row>
    <row r="77" customFormat="false" ht="27.75" hidden="true" customHeight="true" outlineLevel="0" collapsed="false">
      <c r="A77" s="23" t="s">
        <v>50</v>
      </c>
      <c r="B77" s="24"/>
      <c r="C77" s="25" t="s">
        <v>155</v>
      </c>
      <c r="E77" s="25" t="s">
        <v>219</v>
      </c>
      <c r="F77" s="25" t="s">
        <v>30</v>
      </c>
      <c r="H77" s="26" t="s">
        <v>220</v>
      </c>
      <c r="I77" s="27"/>
      <c r="J77" s="28"/>
      <c r="K77" s="27"/>
      <c r="L77" s="29" t="n">
        <v>133</v>
      </c>
      <c r="P77" s="92"/>
      <c r="Q77" s="32"/>
    </row>
    <row r="78" customFormat="false" ht="27.75" hidden="true" customHeight="true" outlineLevel="0" collapsed="false">
      <c r="A78" s="23" t="s">
        <v>92</v>
      </c>
      <c r="B78" s="24"/>
      <c r="C78" s="25" t="s">
        <v>155</v>
      </c>
      <c r="E78" s="25" t="s">
        <v>93</v>
      </c>
      <c r="F78" s="25" t="s">
        <v>30</v>
      </c>
      <c r="H78" s="26" t="s">
        <v>167</v>
      </c>
      <c r="I78" s="27"/>
      <c r="J78" s="28"/>
      <c r="K78" s="27"/>
      <c r="L78" s="89" t="n">
        <f aca="false">-83-162</f>
        <v>-245</v>
      </c>
      <c r="P78" s="92"/>
      <c r="Q78" s="32"/>
    </row>
    <row r="79" customFormat="false" ht="27.95" hidden="false" customHeight="true" outlineLevel="0" collapsed="false">
      <c r="A79" s="67" t="s">
        <v>221</v>
      </c>
      <c r="B79" s="68"/>
      <c r="C79" s="68"/>
      <c r="D79" s="69"/>
      <c r="E79" s="70"/>
      <c r="F79" s="70"/>
      <c r="G79" s="71"/>
      <c r="H79" s="70"/>
      <c r="I79" s="70"/>
      <c r="J79" s="72"/>
      <c r="K79" s="70"/>
      <c r="L79" s="73" t="n">
        <f aca="false">SUM(L72:L78)</f>
        <v>22812</v>
      </c>
      <c r="M79" s="74"/>
      <c r="N79" s="74"/>
      <c r="O79" s="74"/>
      <c r="P79" s="94"/>
      <c r="Q79" s="95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</row>
    <row r="80" customFormat="false" ht="27.95" hidden="false" customHeight="true" outlineLevel="0" collapsed="false">
      <c r="A80" s="168" t="s">
        <v>215</v>
      </c>
      <c r="B80" s="169"/>
      <c r="C80" s="169" t="s">
        <v>222</v>
      </c>
      <c r="D80" s="170"/>
      <c r="E80" s="171" t="s">
        <v>147</v>
      </c>
      <c r="F80" s="171" t="s">
        <v>223</v>
      </c>
      <c r="G80" s="172"/>
      <c r="H80" s="171"/>
      <c r="I80" s="171"/>
      <c r="J80" s="173"/>
      <c r="K80" s="171"/>
      <c r="L80" s="174" t="n">
        <v>3500</v>
      </c>
      <c r="M80" s="74"/>
      <c r="N80" s="74"/>
      <c r="O80" s="74"/>
      <c r="P80" s="94"/>
      <c r="Q80" s="95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</row>
    <row r="81" customFormat="false" ht="27.95" hidden="false" customHeight="true" outlineLevel="0" collapsed="false">
      <c r="A81" s="168" t="s">
        <v>224</v>
      </c>
      <c r="B81" s="164"/>
      <c r="C81" s="164" t="s">
        <v>222</v>
      </c>
      <c r="D81" s="74"/>
      <c r="E81" s="166" t="s">
        <v>93</v>
      </c>
      <c r="F81" s="166" t="s">
        <v>30</v>
      </c>
      <c r="G81" s="165"/>
      <c r="H81" s="166"/>
      <c r="I81" s="166"/>
      <c r="J81" s="167"/>
      <c r="K81" s="166"/>
      <c r="L81" s="175" t="n">
        <v>3000</v>
      </c>
      <c r="M81" s="74"/>
      <c r="N81" s="74"/>
      <c r="O81" s="74"/>
      <c r="P81" s="94"/>
      <c r="Q81" s="95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</row>
    <row r="82" customFormat="false" ht="27.95" hidden="false" customHeight="true" outlineLevel="0" collapsed="false">
      <c r="A82" s="168" t="s">
        <v>225</v>
      </c>
      <c r="B82" s="164"/>
      <c r="C82" s="164" t="s">
        <v>222</v>
      </c>
      <c r="D82" s="74"/>
      <c r="E82" s="166" t="s">
        <v>147</v>
      </c>
      <c r="F82" s="166" t="s">
        <v>223</v>
      </c>
      <c r="G82" s="165"/>
      <c r="H82" s="166"/>
      <c r="I82" s="166"/>
      <c r="J82" s="167"/>
      <c r="K82" s="166"/>
      <c r="L82" s="175" t="n">
        <v>500</v>
      </c>
      <c r="M82" s="74"/>
      <c r="N82" s="74"/>
      <c r="O82" s="74"/>
      <c r="P82" s="94"/>
      <c r="Q82" s="95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</row>
    <row r="83" customFormat="false" ht="27.95" hidden="false" customHeight="true" outlineLevel="0" collapsed="false">
      <c r="A83" s="168" t="s">
        <v>177</v>
      </c>
      <c r="B83" s="164"/>
      <c r="C83" s="164" t="s">
        <v>222</v>
      </c>
      <c r="D83" s="74"/>
      <c r="E83" s="166" t="s">
        <v>25</v>
      </c>
      <c r="F83" s="166" t="s">
        <v>26</v>
      </c>
      <c r="G83" s="165"/>
      <c r="H83" s="166"/>
      <c r="I83" s="166"/>
      <c r="J83" s="167"/>
      <c r="K83" s="166"/>
      <c r="L83" s="175" t="n">
        <v>200</v>
      </c>
      <c r="M83" s="74"/>
      <c r="N83" s="74"/>
      <c r="O83" s="74"/>
      <c r="P83" s="94"/>
      <c r="Q83" s="95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</row>
    <row r="84" customFormat="false" ht="27.95" hidden="false" customHeight="true" outlineLevel="0" collapsed="false">
      <c r="A84" s="168" t="s">
        <v>226</v>
      </c>
      <c r="B84" s="164"/>
      <c r="C84" s="164" t="s">
        <v>222</v>
      </c>
      <c r="D84" s="74"/>
      <c r="E84" s="166" t="s">
        <v>130</v>
      </c>
      <c r="F84" s="166" t="s">
        <v>16</v>
      </c>
      <c r="G84" s="165"/>
      <c r="H84" s="166"/>
      <c r="I84" s="166"/>
      <c r="J84" s="167"/>
      <c r="K84" s="166"/>
      <c r="L84" s="175" t="n">
        <v>122</v>
      </c>
      <c r="M84" s="74"/>
      <c r="N84" s="74"/>
      <c r="O84" s="74"/>
      <c r="P84" s="94"/>
      <c r="Q84" s="95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</row>
    <row r="85" customFormat="false" ht="27.95" hidden="false" customHeight="true" outlineLevel="0" collapsed="false">
      <c r="A85" s="168" t="s">
        <v>227</v>
      </c>
      <c r="B85" s="164"/>
      <c r="C85" s="164" t="s">
        <v>222</v>
      </c>
      <c r="D85" s="74"/>
      <c r="E85" s="166" t="s">
        <v>40</v>
      </c>
      <c r="F85" s="166" t="s">
        <v>30</v>
      </c>
      <c r="G85" s="165"/>
      <c r="H85" s="166"/>
      <c r="I85" s="166"/>
      <c r="J85" s="167"/>
      <c r="K85" s="166"/>
      <c r="L85" s="175" t="n">
        <v>114</v>
      </c>
      <c r="M85" s="74"/>
      <c r="N85" s="74"/>
      <c r="O85" s="74"/>
      <c r="P85" s="94"/>
      <c r="Q85" s="95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</row>
    <row r="86" customFormat="false" ht="27.95" hidden="false" customHeight="true" outlineLevel="0" collapsed="false">
      <c r="A86" s="168" t="s">
        <v>228</v>
      </c>
      <c r="B86" s="164"/>
      <c r="C86" s="164" t="s">
        <v>222</v>
      </c>
      <c r="D86" s="74"/>
      <c r="E86" s="166" t="s">
        <v>75</v>
      </c>
      <c r="F86" s="166"/>
      <c r="G86" s="165"/>
      <c r="H86" s="166"/>
      <c r="I86" s="166"/>
      <c r="J86" s="167"/>
      <c r="K86" s="166"/>
      <c r="L86" s="175" t="n">
        <v>4</v>
      </c>
      <c r="M86" s="74"/>
      <c r="N86" s="74"/>
      <c r="O86" s="74"/>
      <c r="P86" s="94"/>
      <c r="Q86" s="95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</row>
    <row r="87" customFormat="false" ht="27.95" hidden="false" customHeight="true" outlineLevel="0" collapsed="false">
      <c r="A87" s="168" t="s">
        <v>229</v>
      </c>
      <c r="B87" s="164"/>
      <c r="C87" s="164" t="s">
        <v>222</v>
      </c>
      <c r="D87" s="74"/>
      <c r="E87" s="166" t="s">
        <v>75</v>
      </c>
      <c r="F87" s="166"/>
      <c r="G87" s="165"/>
      <c r="H87" s="166"/>
      <c r="I87" s="166"/>
      <c r="J87" s="167"/>
      <c r="K87" s="166"/>
      <c r="L87" s="175" t="n">
        <v>4</v>
      </c>
      <c r="M87" s="74"/>
      <c r="N87" s="74"/>
      <c r="O87" s="74"/>
      <c r="P87" s="94"/>
      <c r="Q87" s="95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</row>
    <row r="88" customFormat="false" ht="27.95" hidden="false" customHeight="true" outlineLevel="0" collapsed="false">
      <c r="A88" s="176"/>
      <c r="B88" s="164"/>
      <c r="C88" s="164"/>
      <c r="D88" s="74"/>
      <c r="E88" s="166"/>
      <c r="F88" s="166"/>
      <c r="G88" s="165"/>
      <c r="H88" s="166"/>
      <c r="I88" s="166"/>
      <c r="J88" s="167"/>
      <c r="K88" s="166"/>
      <c r="L88" s="175"/>
      <c r="M88" s="74"/>
      <c r="N88" s="74"/>
      <c r="O88" s="74"/>
      <c r="P88" s="94"/>
      <c r="Q88" s="95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</row>
    <row r="89" customFormat="false" ht="27.95" hidden="false" customHeight="true" outlineLevel="0" collapsed="false">
      <c r="A89" s="67" t="s">
        <v>230</v>
      </c>
      <c r="B89" s="68"/>
      <c r="C89" s="68"/>
      <c r="D89" s="69"/>
      <c r="E89" s="70"/>
      <c r="F89" s="70"/>
      <c r="G89" s="71"/>
      <c r="H89" s="70"/>
      <c r="I89" s="70"/>
      <c r="J89" s="72"/>
      <c r="K89" s="70"/>
      <c r="L89" s="73" t="n">
        <f aca="false">SUM(L80:L88)</f>
        <v>7444</v>
      </c>
      <c r="M89" s="74"/>
      <c r="N89" s="74"/>
      <c r="O89" s="74"/>
      <c r="P89" s="94"/>
      <c r="Q89" s="95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</row>
    <row r="90" customFormat="false" ht="27.95" hidden="false" customHeight="true" outlineLevel="0" collapsed="false">
      <c r="A90" s="177"/>
      <c r="B90" s="178"/>
      <c r="C90" s="178"/>
      <c r="D90" s="179"/>
      <c r="E90" s="180"/>
      <c r="F90" s="180"/>
      <c r="G90" s="181"/>
      <c r="H90" s="180"/>
      <c r="I90" s="180"/>
      <c r="J90" s="182"/>
      <c r="K90" s="180"/>
      <c r="L90" s="183"/>
      <c r="M90" s="74"/>
      <c r="N90" s="74"/>
      <c r="O90" s="74"/>
      <c r="P90" s="94"/>
      <c r="Q90" s="95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</row>
    <row r="91" customFormat="false" ht="27.95" hidden="false" customHeight="true" outlineLevel="0" collapsed="false">
      <c r="A91" s="67" t="s">
        <v>100</v>
      </c>
      <c r="B91" s="68"/>
      <c r="C91" s="68"/>
      <c r="D91" s="69"/>
      <c r="E91" s="70"/>
      <c r="F91" s="70"/>
      <c r="G91" s="71"/>
      <c r="H91" s="70"/>
      <c r="I91" s="70"/>
      <c r="J91" s="72"/>
      <c r="K91" s="70"/>
      <c r="L91" s="73" t="n">
        <f aca="false">+L59+L70+L79</f>
        <v>62601</v>
      </c>
      <c r="M91" s="74"/>
      <c r="N91" s="74"/>
      <c r="O91" s="74"/>
      <c r="P91" s="94"/>
      <c r="Q91" s="75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</row>
    <row r="92" customFormat="false" ht="38.25" hidden="true" customHeight="true" outlineLevel="0" collapsed="false">
      <c r="A92" s="23" t="s">
        <v>101</v>
      </c>
      <c r="B92" s="27"/>
      <c r="C92" s="25" t="s">
        <v>14</v>
      </c>
      <c r="D92" s="47"/>
      <c r="E92" s="25" t="s">
        <v>15</v>
      </c>
      <c r="F92" s="25" t="s">
        <v>30</v>
      </c>
      <c r="G92" s="47"/>
      <c r="H92" s="47" t="s">
        <v>102</v>
      </c>
      <c r="I92" s="27"/>
      <c r="J92" s="28"/>
      <c r="K92" s="27"/>
      <c r="L92" s="29" t="n">
        <v>10000</v>
      </c>
      <c r="P92" s="48"/>
    </row>
    <row r="93" customFormat="false" ht="27.95" hidden="false" customHeight="true" outlineLevel="0" collapsed="false">
      <c r="E93" s="56"/>
      <c r="F93" s="56"/>
      <c r="G93" s="56"/>
      <c r="J93" s="87"/>
      <c r="L93" s="184"/>
    </row>
    <row r="95" customFormat="false" ht="53.25" hidden="false" customHeight="true" outlineLevel="0" collapsed="false">
      <c r="P95" s="91"/>
      <c r="Q95" s="32"/>
    </row>
    <row r="96" customFormat="false" ht="27.95" hidden="false" customHeight="true" outlineLevel="0" collapsed="false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  <c r="GT96" s="88"/>
      <c r="GU96" s="88"/>
      <c r="GV96" s="88"/>
      <c r="GW96" s="88"/>
      <c r="GX96" s="88"/>
      <c r="GY96" s="88"/>
      <c r="GZ96" s="88"/>
      <c r="HA96" s="88"/>
      <c r="HB96" s="88"/>
      <c r="HC96" s="88"/>
      <c r="HD96" s="88"/>
      <c r="HE96" s="88"/>
      <c r="HF96" s="88"/>
      <c r="HG96" s="88"/>
      <c r="HH96" s="88"/>
      <c r="HI96" s="88"/>
      <c r="HJ96" s="88"/>
      <c r="HK96" s="88"/>
      <c r="HL96" s="88"/>
      <c r="HM96" s="88"/>
      <c r="HN96" s="88"/>
      <c r="HO96" s="88"/>
      <c r="HP96" s="88"/>
      <c r="HQ96" s="88"/>
      <c r="HR96" s="88"/>
      <c r="HS96" s="88"/>
      <c r="HT96" s="88"/>
      <c r="HU96" s="88"/>
      <c r="HV96" s="88"/>
      <c r="HW96" s="88"/>
      <c r="HX96" s="88"/>
      <c r="HY96" s="88"/>
      <c r="HZ96" s="88"/>
      <c r="IA96" s="88"/>
      <c r="IB96" s="88"/>
      <c r="IC96" s="88"/>
      <c r="ID96" s="88"/>
      <c r="IE96" s="88"/>
      <c r="IF96" s="88"/>
      <c r="IG96" s="88"/>
      <c r="IH96" s="88"/>
      <c r="II96" s="88"/>
      <c r="IJ96" s="88"/>
      <c r="IK96" s="88"/>
      <c r="IL96" s="88"/>
      <c r="IM96" s="88"/>
      <c r="IN96" s="88"/>
      <c r="IO96" s="88"/>
      <c r="IP96" s="88"/>
      <c r="IQ96" s="88"/>
      <c r="IR96" s="88"/>
      <c r="IS96" s="88"/>
      <c r="IT96" s="88"/>
      <c r="IU96" s="88"/>
      <c r="IV96" s="88"/>
      <c r="IW96" s="88"/>
    </row>
    <row r="97" customFormat="false" ht="27.95" hidden="false" customHeight="true" outlineLevel="0" collapsed="false">
      <c r="E97" s="56"/>
      <c r="F97" s="56"/>
      <c r="G97" s="56"/>
    </row>
    <row r="98" customFormat="false" ht="27.95" hidden="false" customHeight="true" outlineLevel="0" collapsed="false">
      <c r="E98" s="56"/>
      <c r="F98" s="56"/>
      <c r="G98" s="56"/>
    </row>
    <row r="99" customFormat="false" ht="27.95" hidden="false" customHeight="true" outlineLevel="0" collapsed="false">
      <c r="E99" s="56"/>
      <c r="F99" s="56"/>
      <c r="G99" s="56"/>
    </row>
    <row r="100" customFormat="false" ht="27.95" hidden="false" customHeight="true" outlineLevel="0" collapsed="false">
      <c r="E100" s="56"/>
      <c r="F100" s="56"/>
      <c r="G100" s="56"/>
    </row>
    <row r="101" customFormat="false" ht="27.95" hidden="false" customHeight="true" outlineLevel="0" collapsed="false">
      <c r="E101" s="56"/>
      <c r="F101" s="56"/>
      <c r="G101" s="56"/>
    </row>
    <row r="102" customFormat="false" ht="27.95" hidden="false" customHeight="true" outlineLevel="0" collapsed="false">
      <c r="E102" s="56"/>
      <c r="F102" s="56"/>
      <c r="G102" s="56"/>
    </row>
    <row r="103" customFormat="false" ht="27.95" hidden="false" customHeight="true" outlineLevel="0" collapsed="false">
      <c r="E103" s="56"/>
      <c r="F103" s="56"/>
      <c r="G10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43" colorId="64" zoomScale="75" zoomScaleNormal="75" zoomScalePageLayoutView="100" workbookViewId="0">
      <selection pane="topLeft" activeCell="S18" activeCellId="0" sqref="S18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231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tru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G11" s="2"/>
      <c r="H11" s="26" t="s">
        <v>153</v>
      </c>
      <c r="I11" s="27"/>
      <c r="J11" s="28"/>
      <c r="K11" s="27"/>
      <c r="L11" s="29" t="n">
        <v>0</v>
      </c>
      <c r="M11" s="2"/>
      <c r="N11" s="2"/>
      <c r="O11" s="2"/>
      <c r="P11" s="91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1.25" hidden="false" customHeight="true" outlineLevel="0" collapsed="false">
      <c r="A12" s="33"/>
      <c r="B12" s="34"/>
      <c r="C12" s="34"/>
      <c r="E12" s="21"/>
      <c r="F12" s="21"/>
      <c r="H12" s="21"/>
      <c r="I12" s="35"/>
      <c r="J12" s="36"/>
      <c r="K12" s="35"/>
      <c r="L12" s="37"/>
      <c r="P12" s="60"/>
      <c r="Q12" s="30"/>
    </row>
    <row r="13" customFormat="false" ht="27.95" hidden="false" customHeight="true" outlineLevel="0" collapsed="false">
      <c r="A13" s="49" t="s">
        <v>55</v>
      </c>
      <c r="B13" s="50"/>
      <c r="C13" s="50"/>
      <c r="D13" s="51"/>
      <c r="E13" s="50"/>
      <c r="F13" s="50"/>
      <c r="G13" s="51"/>
      <c r="H13" s="52"/>
      <c r="I13" s="53"/>
      <c r="J13" s="54"/>
      <c r="K13" s="53"/>
      <c r="L13" s="44" t="n">
        <f aca="false">SUM(L11:L12)</f>
        <v>0</v>
      </c>
      <c r="P13" s="60"/>
      <c r="Q13" s="30"/>
    </row>
    <row r="14" customFormat="false" ht="53.25" hidden="false" customHeight="true" outlineLevel="0" collapsed="false">
      <c r="A14" s="23" t="s">
        <v>39</v>
      </c>
      <c r="B14" s="24"/>
      <c r="C14" s="25" t="s">
        <v>155</v>
      </c>
      <c r="E14" s="25" t="s">
        <v>40</v>
      </c>
      <c r="F14" s="25" t="s">
        <v>30</v>
      </c>
      <c r="G14" s="2"/>
      <c r="H14" s="26" t="s">
        <v>111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80.25" hidden="false" customHeight="true" outlineLevel="0" collapsed="false">
      <c r="A15" s="23" t="s">
        <v>32</v>
      </c>
      <c r="B15" s="24"/>
      <c r="C15" s="25" t="s">
        <v>14</v>
      </c>
      <c r="E15" s="25" t="s">
        <v>34</v>
      </c>
      <c r="F15" s="25" t="s">
        <v>35</v>
      </c>
      <c r="G15" s="2"/>
      <c r="H15" s="26" t="s">
        <v>36</v>
      </c>
      <c r="I15" s="27"/>
      <c r="J15" s="28"/>
      <c r="K15" s="27"/>
      <c r="L15" s="29" t="n">
        <v>3000</v>
      </c>
      <c r="M15" s="2"/>
      <c r="N15" s="2"/>
      <c r="O15" s="2"/>
      <c r="P15" s="23"/>
      <c r="Q15" s="32"/>
      <c r="R15" s="2" t="s">
        <v>232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34.5" hidden="false" customHeight="true" outlineLevel="0" collapsed="false">
      <c r="A16" s="23" t="s">
        <v>45</v>
      </c>
      <c r="B16" s="24"/>
      <c r="C16" s="25" t="s">
        <v>155</v>
      </c>
      <c r="E16" s="25" t="s">
        <v>46</v>
      </c>
      <c r="F16" s="25" t="s">
        <v>30</v>
      </c>
      <c r="G16" s="2"/>
      <c r="H16" s="26" t="s">
        <v>115</v>
      </c>
      <c r="I16" s="27"/>
      <c r="J16" s="28"/>
      <c r="K16" s="27"/>
      <c r="L16" s="29" t="n">
        <v>2000</v>
      </c>
      <c r="M16" s="2"/>
      <c r="N16" s="2"/>
      <c r="O16" s="2"/>
      <c r="P16" s="91"/>
      <c r="Q16" s="59" t="s">
        <v>151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4.5" hidden="false" customHeight="true" outlineLevel="0" collapsed="false">
      <c r="A17" s="23" t="s">
        <v>174</v>
      </c>
      <c r="B17" s="24"/>
      <c r="C17" s="25" t="s">
        <v>155</v>
      </c>
      <c r="E17" s="25" t="s">
        <v>59</v>
      </c>
      <c r="F17" s="25" t="s">
        <v>60</v>
      </c>
      <c r="G17" s="2"/>
      <c r="H17" s="26" t="s">
        <v>175</v>
      </c>
      <c r="I17" s="27"/>
      <c r="J17" s="28"/>
      <c r="K17" s="27"/>
      <c r="L17" s="29" t="n">
        <v>1700</v>
      </c>
      <c r="M17" s="2"/>
      <c r="N17" s="2"/>
      <c r="O17" s="2"/>
      <c r="P17" s="91"/>
      <c r="Q17" s="59"/>
      <c r="R17" s="2" t="s">
        <v>233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2" hidden="false" customHeight="true" outlineLevel="0" collapsed="false">
      <c r="A19" s="23" t="s">
        <v>50</v>
      </c>
      <c r="B19" s="27"/>
      <c r="C19" s="25" t="s">
        <v>155</v>
      </c>
      <c r="D19" s="47"/>
      <c r="E19" s="25" t="s">
        <v>51</v>
      </c>
      <c r="F19" s="25" t="s">
        <v>30</v>
      </c>
      <c r="G19" s="47"/>
      <c r="H19" s="47" t="s">
        <v>172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SUM(L14:L20)</f>
        <v>11450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R22" s="2" t="s">
        <v>233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+L13+L21+L25</f>
        <v>20450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23" t="s">
        <v>152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163</v>
      </c>
      <c r="I44" s="27"/>
      <c r="J44" s="28"/>
      <c r="K44" s="27"/>
      <c r="L44" s="29" t="n">
        <v>3500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71.25" hidden="false" customHeight="true" outlineLevel="0" collapsed="false">
      <c r="A45" s="23" t="s">
        <v>37</v>
      </c>
      <c r="B45" s="24"/>
      <c r="C45" s="25" t="s">
        <v>14</v>
      </c>
      <c r="E45" s="25" t="s">
        <v>29</v>
      </c>
      <c r="F45" s="25" t="s">
        <v>30</v>
      </c>
      <c r="G45" s="2"/>
      <c r="H45" s="26" t="s">
        <v>110</v>
      </c>
      <c r="I45" s="27"/>
      <c r="J45" s="28"/>
      <c r="K45" s="27"/>
      <c r="L45" s="29" t="n">
        <f aca="false">2500+234</f>
        <v>2734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54.75" hidden="false" customHeight="true" outlineLevel="0" collapsed="false">
      <c r="A47" s="23" t="s">
        <v>146</v>
      </c>
      <c r="B47" s="27"/>
      <c r="C47" s="25" t="s">
        <v>14</v>
      </c>
      <c r="D47" s="47"/>
      <c r="E47" s="25" t="s">
        <v>147</v>
      </c>
      <c r="F47" s="25" t="s">
        <v>35</v>
      </c>
      <c r="G47" s="47"/>
      <c r="H47" s="47" t="s">
        <v>162</v>
      </c>
      <c r="I47" s="27"/>
      <c r="J47" s="28"/>
      <c r="K47" s="27"/>
      <c r="L47" s="29" t="n">
        <v>2000</v>
      </c>
      <c r="M47" s="2"/>
      <c r="N47" s="2"/>
      <c r="O47" s="2"/>
      <c r="P47" s="23"/>
      <c r="Q47" s="59" t="s">
        <v>149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76</v>
      </c>
      <c r="I48" s="27"/>
      <c r="J48" s="28"/>
      <c r="K48" s="27"/>
      <c r="L48" s="29" t="n">
        <v>2442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167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SUM(L44:L50)</f>
        <v>11825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+L42+L51</f>
        <v>37473</v>
      </c>
      <c r="M52" s="45"/>
      <c r="N52" s="45"/>
      <c r="O52" s="45"/>
      <c r="P52" s="93"/>
      <c r="Q52" s="66"/>
      <c r="R52" s="97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BM18" activePane="bottomLeft" state="frozen"/>
      <selection pane="topLeft" activeCell="A1" activeCellId="0" sqref="A1"/>
      <selection pane="bottomLeft" activeCell="A23" activeCellId="0" sqref="A23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false" outlineLevel="0" max="17" min="17" style="1" width="46.56"/>
    <col collapsed="false" customWidth="false" hidden="false" outlineLevel="0" max="257" min="18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103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7.7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104</v>
      </c>
      <c r="I11" s="27"/>
      <c r="J11" s="28"/>
      <c r="K11" s="27"/>
      <c r="L11" s="29" t="n">
        <v>15000</v>
      </c>
      <c r="M11" s="2"/>
      <c r="N11" s="2"/>
      <c r="O11" s="2"/>
      <c r="P11" s="32"/>
      <c r="Q11" s="48" t="s">
        <v>105</v>
      </c>
      <c r="R11" s="87" t="s">
        <v>106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107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59.2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108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109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71.25" hidden="false" customHeight="true" outlineLevel="0" collapsed="false">
      <c r="A16" s="23" t="s">
        <v>37</v>
      </c>
      <c r="B16" s="24"/>
      <c r="C16" s="25" t="s">
        <v>14</v>
      </c>
      <c r="E16" s="25" t="s">
        <v>29</v>
      </c>
      <c r="F16" s="25" t="s">
        <v>30</v>
      </c>
      <c r="G16" s="2"/>
      <c r="H16" s="26" t="s">
        <v>110</v>
      </c>
      <c r="I16" s="27"/>
      <c r="J16" s="28"/>
      <c r="K16" s="27"/>
      <c r="L16" s="29" t="n">
        <v>3000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53.25" hidden="false" customHeight="true" outlineLevel="0" collapsed="false">
      <c r="A17" s="23" t="s">
        <v>39</v>
      </c>
      <c r="B17" s="24"/>
      <c r="C17" s="25" t="s">
        <v>14</v>
      </c>
      <c r="E17" s="25" t="s">
        <v>40</v>
      </c>
      <c r="F17" s="25" t="s">
        <v>30</v>
      </c>
      <c r="G17" s="2"/>
      <c r="H17" s="26" t="s">
        <v>111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38.25" hidden="false" customHeight="true" outlineLevel="0" collapsed="false">
      <c r="A18" s="23" t="s">
        <v>42</v>
      </c>
      <c r="B18" s="24"/>
      <c r="C18" s="25" t="s">
        <v>14</v>
      </c>
      <c r="E18" s="25" t="s">
        <v>43</v>
      </c>
      <c r="F18" s="25" t="s">
        <v>30</v>
      </c>
      <c r="G18" s="2"/>
      <c r="H18" s="26" t="s">
        <v>112</v>
      </c>
      <c r="I18" s="27"/>
      <c r="J18" s="28"/>
      <c r="K18" s="27"/>
      <c r="L18" s="29" t="n">
        <v>2200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113</v>
      </c>
      <c r="B19" s="24"/>
      <c r="C19" s="25" t="s">
        <v>14</v>
      </c>
      <c r="E19" s="25" t="s">
        <v>93</v>
      </c>
      <c r="F19" s="25" t="s">
        <v>30</v>
      </c>
      <c r="G19" s="2"/>
      <c r="H19" s="26" t="s">
        <v>114</v>
      </c>
      <c r="I19" s="27"/>
      <c r="J19" s="28"/>
      <c r="K19" s="27"/>
      <c r="L19" s="29" t="n">
        <v>2100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115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116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117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118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52800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60800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119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75" hidden="false" customHeight="true" outlineLevel="0" collapsed="false">
      <c r="A51" s="23" t="s">
        <v>120</v>
      </c>
      <c r="B51" s="24"/>
      <c r="C51" s="25" t="s">
        <v>14</v>
      </c>
      <c r="E51" s="25" t="s">
        <v>51</v>
      </c>
      <c r="F51" s="25" t="s">
        <v>30</v>
      </c>
      <c r="G51" s="2"/>
      <c r="H51" s="26" t="s">
        <v>121</v>
      </c>
      <c r="I51" s="27"/>
      <c r="J51" s="28"/>
      <c r="K51" s="27"/>
      <c r="L51" s="29" t="n">
        <v>100</v>
      </c>
      <c r="M51" s="2"/>
      <c r="N51" s="2"/>
      <c r="O51" s="2"/>
      <c r="P51" s="59"/>
      <c r="Q51" s="2"/>
      <c r="R51" s="2"/>
      <c r="S51" s="2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75" hidden="false" customHeight="true" outlineLevel="0" collapsed="false">
      <c r="A52" s="23" t="s">
        <v>122</v>
      </c>
      <c r="B52" s="24"/>
      <c r="C52" s="25" t="s">
        <v>14</v>
      </c>
      <c r="E52" s="25" t="s">
        <v>60</v>
      </c>
      <c r="F52" s="25" t="s">
        <v>123</v>
      </c>
      <c r="G52" s="2"/>
      <c r="H52" s="26" t="s">
        <v>124</v>
      </c>
      <c r="I52" s="27"/>
      <c r="J52" s="28"/>
      <c r="K52" s="27"/>
      <c r="L52" s="29" t="n">
        <v>100</v>
      </c>
      <c r="M52" s="2"/>
      <c r="N52" s="2"/>
      <c r="O52" s="2"/>
      <c r="P52" s="59"/>
      <c r="Q52" s="2"/>
      <c r="R52" s="2"/>
      <c r="S52" s="26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27.75" hidden="false" customHeight="true" outlineLevel="0" collapsed="false">
      <c r="A53" s="23" t="s">
        <v>125</v>
      </c>
      <c r="B53" s="24"/>
      <c r="C53" s="25" t="s">
        <v>14</v>
      </c>
      <c r="E53" s="25" t="s">
        <v>126</v>
      </c>
      <c r="F53" s="25" t="s">
        <v>26</v>
      </c>
      <c r="G53" s="2"/>
      <c r="H53" s="26" t="s">
        <v>127</v>
      </c>
      <c r="I53" s="27"/>
      <c r="J53" s="28"/>
      <c r="K53" s="27"/>
      <c r="L53" s="29" t="n">
        <v>33</v>
      </c>
      <c r="M53" s="2"/>
      <c r="N53" s="2"/>
      <c r="O53" s="2"/>
      <c r="P53" s="59"/>
      <c r="Q53" s="2"/>
      <c r="R53" s="2"/>
      <c r="S53" s="2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27.75" hidden="false" customHeight="true" outlineLevel="0" collapsed="false">
      <c r="A54" s="23" t="s">
        <v>122</v>
      </c>
      <c r="B54" s="24"/>
      <c r="C54" s="25" t="s">
        <v>14</v>
      </c>
      <c r="E54" s="25" t="s">
        <v>60</v>
      </c>
      <c r="F54" s="25" t="s">
        <v>123</v>
      </c>
      <c r="G54" s="2"/>
      <c r="H54" s="26" t="s">
        <v>128</v>
      </c>
      <c r="I54" s="27"/>
      <c r="J54" s="28"/>
      <c r="K54" s="27"/>
      <c r="L54" s="29" t="n">
        <v>20</v>
      </c>
      <c r="M54" s="2"/>
      <c r="N54" s="2"/>
      <c r="O54" s="2"/>
      <c r="P54" s="59"/>
      <c r="Q54" s="2"/>
      <c r="R54" s="2"/>
      <c r="S54" s="26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27.75" hidden="false" customHeight="true" outlineLevel="0" collapsed="false">
      <c r="A55" s="23" t="s">
        <v>129</v>
      </c>
      <c r="B55" s="24"/>
      <c r="C55" s="25" t="s">
        <v>14</v>
      </c>
      <c r="E55" s="25" t="s">
        <v>130</v>
      </c>
      <c r="F55" s="25" t="s">
        <v>26</v>
      </c>
      <c r="G55" s="2"/>
      <c r="H55" s="26" t="s">
        <v>131</v>
      </c>
      <c r="I55" s="27"/>
      <c r="J55" s="28"/>
      <c r="K55" s="27"/>
      <c r="L55" s="29" t="n">
        <v>18</v>
      </c>
      <c r="M55" s="2"/>
      <c r="N55" s="2"/>
      <c r="O55" s="2"/>
      <c r="P55" s="59"/>
      <c r="Q55" s="2"/>
      <c r="R55" s="2"/>
      <c r="S55" s="26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27.75" hidden="false" customHeight="true" outlineLevel="0" collapsed="false">
      <c r="A56" s="23" t="s">
        <v>132</v>
      </c>
      <c r="B56" s="24"/>
      <c r="C56" s="25" t="s">
        <v>14</v>
      </c>
      <c r="E56" s="25" t="s">
        <v>130</v>
      </c>
      <c r="F56" s="25" t="s">
        <v>26</v>
      </c>
      <c r="G56" s="2"/>
      <c r="H56" s="26" t="s">
        <v>133</v>
      </c>
      <c r="I56" s="27"/>
      <c r="J56" s="28"/>
      <c r="K56" s="27"/>
      <c r="L56" s="29" t="n">
        <v>13</v>
      </c>
      <c r="M56" s="2"/>
      <c r="N56" s="2"/>
      <c r="O56" s="2"/>
      <c r="P56" s="59"/>
      <c r="Q56" s="2"/>
      <c r="R56" s="2"/>
      <c r="S56" s="2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27.75" hidden="false" customHeight="true" outlineLevel="0" collapsed="false">
      <c r="A57" s="23" t="s">
        <v>134</v>
      </c>
      <c r="B57" s="24"/>
      <c r="C57" s="25" t="s">
        <v>14</v>
      </c>
      <c r="E57" s="25" t="s">
        <v>135</v>
      </c>
      <c r="F57" s="25" t="s">
        <v>26</v>
      </c>
      <c r="G57" s="2"/>
      <c r="H57" s="26" t="s">
        <v>136</v>
      </c>
      <c r="I57" s="27"/>
      <c r="J57" s="28"/>
      <c r="K57" s="27"/>
      <c r="L57" s="29" t="n">
        <v>11</v>
      </c>
      <c r="M57" s="2"/>
      <c r="N57" s="2"/>
      <c r="O57" s="2"/>
      <c r="P57" s="59"/>
      <c r="Q57" s="2"/>
      <c r="R57" s="2"/>
      <c r="S57" s="2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27.75" hidden="false" customHeight="true" outlineLevel="0" collapsed="false">
      <c r="A58" s="23" t="s">
        <v>95</v>
      </c>
      <c r="B58" s="24"/>
      <c r="C58" s="25" t="s">
        <v>14</v>
      </c>
      <c r="E58" s="25" t="s">
        <v>137</v>
      </c>
      <c r="F58" s="25" t="s">
        <v>26</v>
      </c>
      <c r="G58" s="2"/>
      <c r="H58" s="26" t="s">
        <v>138</v>
      </c>
      <c r="I58" s="27"/>
      <c r="J58" s="28"/>
      <c r="K58" s="27"/>
      <c r="L58" s="29" t="n">
        <v>4</v>
      </c>
      <c r="M58" s="2"/>
      <c r="N58" s="2"/>
      <c r="O58" s="2"/>
      <c r="P58" s="59"/>
      <c r="Q58" s="2"/>
      <c r="R58" s="2"/>
      <c r="S58" s="2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27.75" hidden="false" customHeight="true" outlineLevel="0" collapsed="false">
      <c r="A59" s="23" t="s">
        <v>139</v>
      </c>
      <c r="B59" s="24"/>
      <c r="C59" s="25" t="s">
        <v>14</v>
      </c>
      <c r="E59" s="25" t="s">
        <v>130</v>
      </c>
      <c r="F59" s="25" t="s">
        <v>26</v>
      </c>
      <c r="G59" s="2"/>
      <c r="H59" s="26" t="s">
        <v>136</v>
      </c>
      <c r="I59" s="27"/>
      <c r="J59" s="28"/>
      <c r="K59" s="27"/>
      <c r="L59" s="29" t="n">
        <v>0.1</v>
      </c>
      <c r="M59" s="2"/>
      <c r="N59" s="2"/>
      <c r="O59" s="2"/>
      <c r="P59" s="59"/>
      <c r="Q59" s="88" t="s">
        <v>140</v>
      </c>
      <c r="R59" s="2"/>
      <c r="S59" s="2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26.25" hidden="false" customHeight="true" outlineLevel="0" collapsed="false">
      <c r="A60" s="23" t="s">
        <v>92</v>
      </c>
      <c r="B60" s="24"/>
      <c r="C60" s="25" t="s">
        <v>14</v>
      </c>
      <c r="E60" s="25"/>
      <c r="F60" s="25" t="s">
        <v>30</v>
      </c>
      <c r="G60" s="2"/>
      <c r="H60" s="26"/>
      <c r="I60" s="27"/>
      <c r="J60" s="28"/>
      <c r="K60" s="27"/>
      <c r="L60" s="89" t="n">
        <v>-250</v>
      </c>
      <c r="M60" s="2"/>
      <c r="N60" s="2"/>
      <c r="O60" s="2"/>
      <c r="P60" s="59"/>
      <c r="Q60" s="2"/>
      <c r="R60" s="2"/>
      <c r="S60" s="2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27.95" hidden="false" customHeight="true" outlineLevel="0" collapsed="false">
      <c r="A61" s="61" t="s">
        <v>99</v>
      </c>
      <c r="B61" s="62"/>
      <c r="C61" s="62"/>
      <c r="D61" s="40"/>
      <c r="E61" s="63"/>
      <c r="F61" s="63"/>
      <c r="G61" s="64"/>
      <c r="H61" s="63"/>
      <c r="I61" s="63"/>
      <c r="J61" s="65"/>
      <c r="K61" s="63"/>
      <c r="L61" s="44" t="n">
        <f aca="false">SUM(L48:L60)</f>
        <v>451.1</v>
      </c>
      <c r="M61" s="45"/>
      <c r="N61" s="45"/>
      <c r="O61" s="45"/>
      <c r="P61" s="66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</row>
    <row r="62" customFormat="false" ht="27.95" hidden="false" customHeight="true" outlineLevel="0" collapsed="false">
      <c r="A62" s="61" t="s">
        <v>100</v>
      </c>
      <c r="B62" s="62"/>
      <c r="C62" s="62"/>
      <c r="D62" s="40"/>
      <c r="E62" s="63"/>
      <c r="F62" s="63"/>
      <c r="G62" s="64"/>
      <c r="H62" s="63"/>
      <c r="I62" s="63"/>
      <c r="J62" s="65"/>
      <c r="K62" s="63"/>
      <c r="L62" s="44" t="n">
        <f aca="false">+L47+L61</f>
        <v>26099.1</v>
      </c>
      <c r="M62" s="45"/>
      <c r="N62" s="45"/>
      <c r="O62" s="45"/>
      <c r="P62" s="66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</row>
    <row r="63" customFormat="false" ht="38.25" hidden="true" customHeight="true" outlineLevel="0" collapsed="false">
      <c r="A63" s="78" t="s">
        <v>101</v>
      </c>
      <c r="B63" s="79"/>
      <c r="C63" s="80" t="s">
        <v>14</v>
      </c>
      <c r="D63" s="81"/>
      <c r="E63" s="80" t="s">
        <v>15</v>
      </c>
      <c r="F63" s="80" t="s">
        <v>30</v>
      </c>
      <c r="G63" s="81"/>
      <c r="H63" s="81" t="s">
        <v>102</v>
      </c>
      <c r="I63" s="79"/>
      <c r="J63" s="82"/>
      <c r="K63" s="79"/>
      <c r="L63" s="83" t="n">
        <v>10000</v>
      </c>
      <c r="M63" s="84"/>
      <c r="N63" s="84"/>
      <c r="O63" s="84"/>
      <c r="P63" s="85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27.95" hidden="false" customHeight="true" outlineLevel="0" collapsed="false">
      <c r="E64" s="56"/>
      <c r="F64" s="56"/>
      <c r="G64" s="56"/>
      <c r="J64" s="86"/>
    </row>
    <row r="65" customFormat="false" ht="27.95" hidden="false" customHeight="true" outlineLevel="0" collapsed="false">
      <c r="E65" s="56"/>
      <c r="F65" s="56"/>
      <c r="G65" s="56"/>
      <c r="J65" s="86"/>
    </row>
    <row r="66" customFormat="false" ht="27.95" hidden="false" customHeight="true" outlineLevel="0" collapsed="false">
      <c r="E66" s="56"/>
      <c r="F66" s="56"/>
      <c r="G66" s="56"/>
    </row>
    <row r="67" customFormat="false" ht="27.95" hidden="false" customHeight="true" outlineLevel="0" collapsed="false">
      <c r="E67" s="56"/>
      <c r="F67" s="56"/>
      <c r="G67" s="56"/>
    </row>
    <row r="68" customFormat="false" ht="27.95" hidden="false" customHeight="true" outlineLevel="0" collapsed="false">
      <c r="E68" s="56"/>
      <c r="F68" s="56"/>
      <c r="G68" s="56"/>
    </row>
    <row r="69" customFormat="false" ht="27.95" hidden="false" customHeight="true" outlineLevel="0" collapsed="false">
      <c r="E69" s="56"/>
      <c r="F69" s="56"/>
      <c r="G69" s="56"/>
    </row>
    <row r="70" customFormat="false" ht="27.95" hidden="false" customHeight="true" outlineLevel="0" collapsed="false">
      <c r="E70" s="56"/>
      <c r="F70" s="56"/>
      <c r="G70" s="56"/>
    </row>
    <row r="71" customFormat="false" ht="27.95" hidden="false" customHeight="true" outlineLevel="0" collapsed="false">
      <c r="E71" s="56"/>
      <c r="F71" s="56"/>
      <c r="G71" s="56"/>
    </row>
    <row r="72" customFormat="false" ht="27.95" hidden="false" customHeight="true" outlineLevel="0" collapsed="false">
      <c r="E72" s="56"/>
      <c r="F72" s="56"/>
      <c r="G72" s="56"/>
    </row>
    <row r="73" customFormat="false" ht="27.95" hidden="false" customHeight="true" outlineLevel="0" collapsed="false">
      <c r="E73" s="56"/>
      <c r="F73" s="56"/>
      <c r="G73" s="56"/>
    </row>
    <row r="74" customFormat="false" ht="27.95" hidden="false" customHeight="true" outlineLevel="0" collapsed="false">
      <c r="E74" s="56"/>
      <c r="F74" s="56"/>
      <c r="G7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19" colorId="64" zoomScale="100" zoomScaleNormal="100" zoomScalePageLayoutView="100" workbookViewId="0">
      <selection pane="topLeft" activeCell="B19" activeCellId="0" sqref="A1:IV16384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false" outlineLevel="0" max="17" min="17" style="1" width="65.85"/>
    <col collapsed="false" customWidth="false" hidden="false" outlineLevel="0" max="18" min="18" style="1" width="9.14"/>
    <col collapsed="false" customWidth="true" hidden="true" outlineLevel="0" max="19" min="19" style="1" width="9.06"/>
    <col collapsed="false" customWidth="false" hidden="false" outlineLevel="0" max="257" min="20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141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3.25" hidden="false" customHeight="true" outlineLevel="0" collapsed="false">
      <c r="A11" s="23" t="s">
        <v>18</v>
      </c>
      <c r="B11" s="27"/>
      <c r="C11" s="25" t="s">
        <v>14</v>
      </c>
      <c r="D11" s="47"/>
      <c r="E11" s="25" t="s">
        <v>19</v>
      </c>
      <c r="F11" s="25" t="s">
        <v>16</v>
      </c>
      <c r="G11" s="47"/>
      <c r="H11" s="47" t="s">
        <v>20</v>
      </c>
      <c r="I11" s="27"/>
      <c r="J11" s="28"/>
      <c r="K11" s="27"/>
      <c r="L11" s="29" t="n">
        <v>9000</v>
      </c>
      <c r="M11" s="2"/>
      <c r="N11" s="2"/>
      <c r="O11" s="2"/>
      <c r="P11" s="23" t="s">
        <v>21</v>
      </c>
      <c r="Q11" s="90" t="s">
        <v>21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56.25" hidden="false" customHeight="true" outlineLevel="0" collapsed="false">
      <c r="A12" s="23" t="s">
        <v>22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107</v>
      </c>
      <c r="I12" s="27"/>
      <c r="J12" s="28"/>
      <c r="K12" s="27"/>
      <c r="L12" s="29" t="n">
        <v>5000</v>
      </c>
      <c r="M12" s="2"/>
      <c r="N12" s="2"/>
      <c r="O12" s="2"/>
      <c r="P12" s="91"/>
      <c r="Q12" s="48" t="s">
        <v>143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1.75" hidden="false" customHeight="true" outlineLevel="0" collapsed="false">
      <c r="A13" s="23" t="s">
        <v>24</v>
      </c>
      <c r="B13" s="24"/>
      <c r="C13" s="25" t="s">
        <v>14</v>
      </c>
      <c r="E13" s="25" t="s">
        <v>25</v>
      </c>
      <c r="F13" s="25" t="s">
        <v>26</v>
      </c>
      <c r="G13" s="2"/>
      <c r="H13" s="26" t="s">
        <v>108</v>
      </c>
      <c r="I13" s="27"/>
      <c r="J13" s="28"/>
      <c r="K13" s="27"/>
      <c r="L13" s="29" t="n">
        <v>5000</v>
      </c>
      <c r="M13" s="2"/>
      <c r="N13" s="2"/>
      <c r="O13" s="2"/>
      <c r="P13" s="91"/>
      <c r="Q13" s="59" t="s">
        <v>144</v>
      </c>
      <c r="R13" s="2"/>
      <c r="S13" s="26" t="s">
        <v>145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71.25" hidden="false" customHeight="true" outlineLevel="0" collapsed="false">
      <c r="A14" s="23" t="s">
        <v>37</v>
      </c>
      <c r="B14" s="24"/>
      <c r="C14" s="25" t="s">
        <v>14</v>
      </c>
      <c r="E14" s="25" t="s">
        <v>29</v>
      </c>
      <c r="F14" s="25" t="s">
        <v>30</v>
      </c>
      <c r="G14" s="2"/>
      <c r="H14" s="26" t="s">
        <v>110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54.75" hidden="true" customHeight="true" outlineLevel="0" collapsed="false">
      <c r="A15" s="23" t="s">
        <v>146</v>
      </c>
      <c r="B15" s="27"/>
      <c r="C15" s="25" t="s">
        <v>14</v>
      </c>
      <c r="D15" s="47"/>
      <c r="E15" s="25" t="s">
        <v>147</v>
      </c>
      <c r="F15" s="25" t="s">
        <v>35</v>
      </c>
      <c r="G15" s="47"/>
      <c r="H15" s="47" t="s">
        <v>148</v>
      </c>
      <c r="I15" s="27"/>
      <c r="J15" s="28"/>
      <c r="K15" s="27"/>
      <c r="L15" s="29" t="n">
        <v>0</v>
      </c>
      <c r="M15" s="2"/>
      <c r="N15" s="2"/>
      <c r="O15" s="2"/>
      <c r="P15" s="23"/>
      <c r="Q15" s="59" t="s">
        <v>149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53.25" hidden="false" customHeight="true" outlineLevel="0" collapsed="false">
      <c r="A16" s="23" t="s">
        <v>39</v>
      </c>
      <c r="B16" s="24"/>
      <c r="C16" s="25" t="s">
        <v>14</v>
      </c>
      <c r="E16" s="25" t="s">
        <v>40</v>
      </c>
      <c r="F16" s="25" t="s">
        <v>30</v>
      </c>
      <c r="G16" s="2"/>
      <c r="H16" s="26" t="s">
        <v>111</v>
      </c>
      <c r="I16" s="27"/>
      <c r="J16" s="28"/>
      <c r="K16" s="27"/>
      <c r="L16" s="29" t="n">
        <v>3000</v>
      </c>
      <c r="M16" s="2"/>
      <c r="N16" s="2"/>
      <c r="O16" s="2"/>
      <c r="P16" s="91"/>
      <c r="Q16" s="3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8.25" hidden="false" customHeight="true" outlineLevel="0" collapsed="false">
      <c r="A17" s="23" t="s">
        <v>42</v>
      </c>
      <c r="B17" s="24"/>
      <c r="C17" s="25" t="s">
        <v>14</v>
      </c>
      <c r="E17" s="25" t="s">
        <v>43</v>
      </c>
      <c r="F17" s="25" t="s">
        <v>30</v>
      </c>
      <c r="G17" s="2"/>
      <c r="H17" s="26" t="s">
        <v>112</v>
      </c>
      <c r="I17" s="27"/>
      <c r="J17" s="28"/>
      <c r="K17" s="27"/>
      <c r="L17" s="29" t="n">
        <v>2200</v>
      </c>
      <c r="M17" s="2"/>
      <c r="N17" s="2"/>
      <c r="O17" s="2"/>
      <c r="P17" s="91"/>
      <c r="Q17" s="3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7.25" hidden="false" customHeight="true" outlineLevel="0" collapsed="false">
      <c r="A18" s="23" t="s">
        <v>113</v>
      </c>
      <c r="B18" s="27"/>
      <c r="C18" s="25" t="s">
        <v>14</v>
      </c>
      <c r="D18" s="47"/>
      <c r="E18" s="25" t="s">
        <v>93</v>
      </c>
      <c r="F18" s="25" t="s">
        <v>30</v>
      </c>
      <c r="G18" s="47"/>
      <c r="H18" s="47" t="s">
        <v>150</v>
      </c>
      <c r="I18" s="27"/>
      <c r="J18" s="28"/>
      <c r="K18" s="27"/>
      <c r="L18" s="29" t="n">
        <v>2100</v>
      </c>
      <c r="M18" s="2"/>
      <c r="N18" s="2"/>
      <c r="O18" s="2"/>
      <c r="P18" s="23" t="s">
        <v>21</v>
      </c>
      <c r="Q18" s="3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78" hidden="false" customHeight="true" outlineLevel="0" collapsed="false">
      <c r="A19" s="23" t="s">
        <v>45</v>
      </c>
      <c r="B19" s="24"/>
      <c r="C19" s="25" t="s">
        <v>14</v>
      </c>
      <c r="E19" s="25" t="s">
        <v>46</v>
      </c>
      <c r="F19" s="25" t="s">
        <v>30</v>
      </c>
      <c r="G19" s="2"/>
      <c r="H19" s="26" t="s">
        <v>115</v>
      </c>
      <c r="I19" s="27"/>
      <c r="J19" s="28"/>
      <c r="K19" s="27"/>
      <c r="L19" s="29" t="n">
        <v>2000</v>
      </c>
      <c r="M19" s="2"/>
      <c r="N19" s="2"/>
      <c r="O19" s="2"/>
      <c r="P19" s="91"/>
      <c r="Q19" s="59" t="s">
        <v>151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27.95" hidden="false" customHeight="true" outlineLevel="0" collapsed="false">
      <c r="A20" s="23" t="s">
        <v>152</v>
      </c>
      <c r="B20" s="24"/>
      <c r="C20" s="25" t="s">
        <v>14</v>
      </c>
      <c r="E20" s="25" t="s">
        <v>29</v>
      </c>
      <c r="F20" s="25" t="s">
        <v>30</v>
      </c>
      <c r="G20" s="2"/>
      <c r="H20" s="26" t="s">
        <v>153</v>
      </c>
      <c r="I20" s="27"/>
      <c r="J20" s="28"/>
      <c r="K20" s="27"/>
      <c r="L20" s="29" t="n">
        <v>1500</v>
      </c>
      <c r="M20" s="2"/>
      <c r="N20" s="2"/>
      <c r="O20" s="2"/>
      <c r="P20" s="91"/>
      <c r="Q20" s="3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116</v>
      </c>
      <c r="I21" s="27"/>
      <c r="J21" s="28"/>
      <c r="K21" s="27"/>
      <c r="L21" s="29" t="n">
        <v>1000</v>
      </c>
      <c r="M21" s="2"/>
      <c r="N21" s="2"/>
      <c r="O21" s="2"/>
      <c r="P21" s="91"/>
      <c r="Q21" s="3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154</v>
      </c>
      <c r="I22" s="27"/>
      <c r="J22" s="28"/>
      <c r="K22" s="27"/>
      <c r="L22" s="29" t="n">
        <v>750</v>
      </c>
      <c r="M22" s="2"/>
      <c r="N22" s="2"/>
      <c r="O22" s="2"/>
      <c r="P22" s="23" t="s">
        <v>21</v>
      </c>
      <c r="Q22" s="3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118</v>
      </c>
      <c r="I23" s="27"/>
      <c r="J23" s="28"/>
      <c r="K23" s="27"/>
      <c r="L23" s="29" t="n">
        <v>250</v>
      </c>
      <c r="M23" s="2"/>
      <c r="N23" s="2"/>
      <c r="O23" s="2"/>
      <c r="P23" s="91"/>
      <c r="Q23" s="3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60"/>
      <c r="Q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34800</v>
      </c>
      <c r="P25" s="60"/>
      <c r="Q25" s="30"/>
    </row>
    <row r="26" customFormat="false" ht="27.95" hidden="false" customHeight="true" outlineLevel="0" collapsed="false">
      <c r="A26" s="23" t="s">
        <v>152</v>
      </c>
      <c r="B26" s="24"/>
      <c r="C26" s="25" t="s">
        <v>155</v>
      </c>
      <c r="E26" s="25" t="s">
        <v>29</v>
      </c>
      <c r="F26" s="25" t="s">
        <v>30</v>
      </c>
      <c r="G26" s="2"/>
      <c r="H26" s="26" t="s">
        <v>156</v>
      </c>
      <c r="I26" s="27"/>
      <c r="J26" s="28"/>
      <c r="K26" s="27"/>
      <c r="L26" s="29" t="n">
        <v>2500</v>
      </c>
      <c r="M26" s="2"/>
      <c r="N26" s="2"/>
      <c r="O26" s="2"/>
      <c r="P26" s="91"/>
      <c r="Q26" s="3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1.25" hidden="false" customHeight="true" outlineLevel="0" collapsed="false">
      <c r="A27" s="55"/>
      <c r="E27" s="56"/>
      <c r="F27" s="56"/>
      <c r="G27" s="56"/>
      <c r="H27" s="56"/>
      <c r="I27" s="56"/>
      <c r="J27" s="57"/>
      <c r="K27" s="56"/>
      <c r="L27" s="58"/>
      <c r="P27" s="60"/>
      <c r="Q27" s="30"/>
    </row>
    <row r="28" customFormat="false" ht="16.5" hidden="false" customHeight="true" outlineLevel="0" collapsed="false">
      <c r="A28" s="49" t="s">
        <v>56</v>
      </c>
      <c r="B28" s="50"/>
      <c r="C28" s="50"/>
      <c r="D28" s="51"/>
      <c r="E28" s="50"/>
      <c r="F28" s="50"/>
      <c r="G28" s="51"/>
      <c r="H28" s="52"/>
      <c r="I28" s="53"/>
      <c r="J28" s="54"/>
      <c r="K28" s="53"/>
      <c r="L28" s="44" t="n">
        <f aca="false">SUM(L26:L27)</f>
        <v>2500</v>
      </c>
      <c r="P28" s="60"/>
      <c r="Q28" s="30"/>
    </row>
    <row r="29" customFormat="false" ht="51" hidden="false" customHeight="true" outlineLevel="0" collapsed="false">
      <c r="A29" s="23" t="s">
        <v>57</v>
      </c>
      <c r="B29" s="24"/>
      <c r="C29" s="25" t="s">
        <v>58</v>
      </c>
      <c r="E29" s="25" t="s">
        <v>59</v>
      </c>
      <c r="F29" s="25" t="s">
        <v>60</v>
      </c>
      <c r="G29" s="2"/>
      <c r="H29" s="26" t="s">
        <v>61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R29" s="2"/>
      <c r="S29" s="2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true" outlineLevel="0" collapsed="false">
      <c r="A30" s="60"/>
      <c r="E30" s="56"/>
      <c r="F30" s="56"/>
      <c r="G30" s="56"/>
      <c r="H30" s="56"/>
      <c r="I30" s="56"/>
      <c r="J30" s="57"/>
      <c r="K30" s="56"/>
      <c r="L30" s="58"/>
      <c r="P30" s="60"/>
      <c r="Q30" s="30"/>
    </row>
    <row r="31" customFormat="false" ht="16.5" hidden="false" customHeight="true" outlineLevel="0" collapsed="false">
      <c r="A31" s="49" t="s">
        <v>63</v>
      </c>
      <c r="B31" s="50"/>
      <c r="C31" s="50"/>
      <c r="D31" s="51"/>
      <c r="E31" s="50"/>
      <c r="F31" s="50"/>
      <c r="G31" s="51"/>
      <c r="H31" s="52"/>
      <c r="I31" s="53"/>
      <c r="J31" s="54"/>
      <c r="K31" s="53"/>
      <c r="L31" s="44" t="n">
        <f aca="false">SUM(L29:L30)</f>
        <v>8000</v>
      </c>
      <c r="P31" s="60"/>
      <c r="Q31" s="30"/>
    </row>
    <row r="32" customFormat="false" ht="12.75" hidden="false" customHeight="true" outlineLevel="0" collapsed="false">
      <c r="A32" s="60"/>
      <c r="E32" s="56"/>
      <c r="F32" s="56"/>
      <c r="G32" s="56"/>
      <c r="H32" s="56"/>
      <c r="I32" s="56"/>
      <c r="J32" s="57"/>
      <c r="K32" s="56"/>
      <c r="L32" s="58"/>
      <c r="P32" s="60"/>
      <c r="Q32" s="30"/>
    </row>
    <row r="33" customFormat="false" ht="27.95" hidden="false" customHeight="true" outlineLevel="0" collapsed="false">
      <c r="A33" s="61" t="s">
        <v>64</v>
      </c>
      <c r="B33" s="62"/>
      <c r="C33" s="62"/>
      <c r="D33" s="40"/>
      <c r="E33" s="63"/>
      <c r="F33" s="63"/>
      <c r="G33" s="64"/>
      <c r="H33" s="63"/>
      <c r="I33" s="63"/>
      <c r="J33" s="65"/>
      <c r="K33" s="63"/>
      <c r="L33" s="44" t="n">
        <f aca="false">+L25+L28+L31</f>
        <v>45300</v>
      </c>
      <c r="M33" s="45"/>
      <c r="N33" s="45"/>
      <c r="O33" s="45"/>
      <c r="P33" s="93"/>
      <c r="Q33" s="46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</row>
    <row r="34" customFormat="false" ht="27.95" hidden="false" customHeight="true" outlineLevel="0" collapsed="false">
      <c r="A34" s="67"/>
      <c r="B34" s="68"/>
      <c r="C34" s="68"/>
      <c r="D34" s="69"/>
      <c r="E34" s="70"/>
      <c r="F34" s="70"/>
      <c r="G34" s="71"/>
      <c r="H34" s="70"/>
      <c r="I34" s="70"/>
      <c r="J34" s="72"/>
      <c r="K34" s="70"/>
      <c r="L34" s="73"/>
      <c r="M34" s="74"/>
      <c r="N34" s="74"/>
      <c r="O34" s="74"/>
      <c r="P34" s="94"/>
      <c r="Q34" s="95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</row>
    <row r="35" customFormat="false" ht="51" hidden="true" customHeight="true" outlineLevel="0" collapsed="false">
      <c r="A35" s="23" t="s">
        <v>57</v>
      </c>
      <c r="B35" s="24"/>
      <c r="C35" s="25" t="s">
        <v>33</v>
      </c>
      <c r="E35" s="25" t="s">
        <v>59</v>
      </c>
      <c r="F35" s="25" t="s">
        <v>60</v>
      </c>
      <c r="G35" s="2"/>
      <c r="H35" s="26" t="s">
        <v>65</v>
      </c>
      <c r="I35" s="27"/>
      <c r="J35" s="28" t="n">
        <v>0.7</v>
      </c>
      <c r="K35" s="27"/>
      <c r="L35" s="29" t="n">
        <v>8000</v>
      </c>
      <c r="M35" s="2"/>
      <c r="N35" s="2"/>
      <c r="O35" s="2"/>
      <c r="P35" s="92" t="s">
        <v>62</v>
      </c>
      <c r="Q35" s="3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52.5" hidden="true" customHeight="true" outlineLevel="0" collapsed="false">
      <c r="A36" s="23" t="s">
        <v>66</v>
      </c>
      <c r="B36" s="24"/>
      <c r="C36" s="25" t="s">
        <v>33</v>
      </c>
      <c r="E36" s="25" t="s">
        <v>67</v>
      </c>
      <c r="F36" s="25" t="s">
        <v>16</v>
      </c>
      <c r="G36" s="2"/>
      <c r="H36" s="26" t="s">
        <v>68</v>
      </c>
      <c r="I36" s="27"/>
      <c r="J36" s="28"/>
      <c r="K36" s="27"/>
      <c r="L36" s="29" t="n">
        <v>5000</v>
      </c>
      <c r="M36" s="2"/>
      <c r="N36" s="2"/>
      <c r="O36" s="2"/>
      <c r="P36" s="92" t="s">
        <v>69</v>
      </c>
      <c r="Q36" s="32"/>
      <c r="R36" s="2"/>
      <c r="S36" s="2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13</v>
      </c>
      <c r="B37" s="24"/>
      <c r="C37" s="25" t="s">
        <v>33</v>
      </c>
      <c r="E37" s="25" t="s">
        <v>15</v>
      </c>
      <c r="F37" s="25" t="s">
        <v>16</v>
      </c>
      <c r="G37" s="2"/>
      <c r="H37" s="26" t="s">
        <v>70</v>
      </c>
      <c r="I37" s="27"/>
      <c r="J37" s="28"/>
      <c r="K37" s="27"/>
      <c r="L37" s="29" t="n">
        <v>3000</v>
      </c>
      <c r="M37" s="2"/>
      <c r="N37" s="2"/>
      <c r="O37" s="2"/>
      <c r="P37" s="91"/>
      <c r="Q37" s="3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71</v>
      </c>
      <c r="B38" s="24"/>
      <c r="C38" s="25" t="s">
        <v>33</v>
      </c>
      <c r="E38" s="25" t="s">
        <v>72</v>
      </c>
      <c r="F38" s="25" t="s">
        <v>30</v>
      </c>
      <c r="G38" s="2"/>
      <c r="H38" s="26" t="s">
        <v>73</v>
      </c>
      <c r="I38" s="27"/>
      <c r="J38" s="28"/>
      <c r="K38" s="27"/>
      <c r="L38" s="29" t="n">
        <v>2509</v>
      </c>
      <c r="P38" s="60"/>
      <c r="Q38" s="30"/>
    </row>
    <row r="39" customFormat="false" ht="52.5" hidden="true" customHeight="true" outlineLevel="0" collapsed="false">
      <c r="A39" s="23" t="s">
        <v>74</v>
      </c>
      <c r="B39" s="24"/>
      <c r="C39" s="25" t="s">
        <v>33</v>
      </c>
      <c r="E39" s="25" t="s">
        <v>75</v>
      </c>
      <c r="F39" s="25" t="s">
        <v>75</v>
      </c>
      <c r="G39" s="2"/>
      <c r="H39" s="26" t="s">
        <v>76</v>
      </c>
      <c r="I39" s="27"/>
      <c r="J39" s="28"/>
      <c r="K39" s="27"/>
      <c r="L39" s="29" t="n">
        <f aca="false">1678+175+4+234+50+8+18+13+9+8+16+17+8+1+50+3+55+1+5+1+50</f>
        <v>2404</v>
      </c>
      <c r="M39" s="2"/>
      <c r="N39" s="2"/>
      <c r="O39" s="2"/>
      <c r="P39" s="26"/>
      <c r="Q39" s="32"/>
      <c r="R39" s="76"/>
      <c r="S39" s="2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78</v>
      </c>
      <c r="I40" s="27"/>
      <c r="J40" s="28"/>
      <c r="K40" s="27"/>
      <c r="L40" s="29" t="n">
        <v>1300</v>
      </c>
      <c r="M40" s="2"/>
      <c r="N40" s="2"/>
      <c r="O40" s="2"/>
      <c r="P40" s="91"/>
      <c r="Q40" s="3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71</v>
      </c>
      <c r="B41" s="24"/>
      <c r="C41" s="25" t="s">
        <v>33</v>
      </c>
      <c r="E41" s="25" t="s">
        <v>72</v>
      </c>
      <c r="F41" s="25" t="s">
        <v>30</v>
      </c>
      <c r="G41" s="2"/>
      <c r="H41" s="26" t="s">
        <v>79</v>
      </c>
      <c r="I41" s="27"/>
      <c r="J41" s="28"/>
      <c r="K41" s="27"/>
      <c r="L41" s="29" t="n">
        <v>1000</v>
      </c>
      <c r="M41" s="2"/>
      <c r="N41" s="2"/>
      <c r="O41" s="2"/>
      <c r="P41" s="91"/>
      <c r="Q41" s="3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80</v>
      </c>
      <c r="B42" s="24"/>
      <c r="C42" s="25" t="s">
        <v>33</v>
      </c>
      <c r="E42" s="25" t="s">
        <v>81</v>
      </c>
      <c r="F42" s="25" t="s">
        <v>16</v>
      </c>
      <c r="G42" s="2"/>
      <c r="H42" s="26" t="s">
        <v>82</v>
      </c>
      <c r="I42" s="27"/>
      <c r="J42" s="28"/>
      <c r="K42" s="27"/>
      <c r="L42" s="29" t="n">
        <f aca="false">686+15</f>
        <v>701</v>
      </c>
      <c r="M42" s="2"/>
      <c r="N42" s="2"/>
      <c r="O42" s="2"/>
      <c r="P42" s="91"/>
      <c r="Q42" s="3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83</v>
      </c>
      <c r="B43" s="24"/>
      <c r="C43" s="25" t="s">
        <v>33</v>
      </c>
      <c r="E43" s="25" t="s">
        <v>84</v>
      </c>
      <c r="F43" s="25" t="s">
        <v>26</v>
      </c>
      <c r="G43" s="2"/>
      <c r="H43" s="26" t="s">
        <v>85</v>
      </c>
      <c r="I43" s="27"/>
      <c r="J43" s="28"/>
      <c r="K43" s="27"/>
      <c r="L43" s="29" t="n">
        <v>600</v>
      </c>
      <c r="M43" s="2"/>
      <c r="N43" s="2"/>
      <c r="O43" s="2"/>
      <c r="P43" s="91"/>
      <c r="Q43" s="3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86</v>
      </c>
      <c r="B44" s="24"/>
      <c r="C44" s="25" t="s">
        <v>33</v>
      </c>
      <c r="E44" s="25" t="s">
        <v>87</v>
      </c>
      <c r="F44" s="25" t="s">
        <v>16</v>
      </c>
      <c r="G44" s="2"/>
      <c r="H44" s="26" t="s">
        <v>88</v>
      </c>
      <c r="I44" s="27"/>
      <c r="J44" s="28"/>
      <c r="K44" s="27"/>
      <c r="L44" s="29" t="n">
        <v>500</v>
      </c>
      <c r="M44" s="2"/>
      <c r="N44" s="2"/>
      <c r="O44" s="2"/>
      <c r="P44" s="91"/>
      <c r="Q44" s="3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89</v>
      </c>
      <c r="B45" s="24"/>
      <c r="C45" s="25" t="s">
        <v>33</v>
      </c>
      <c r="E45" s="25" t="s">
        <v>29</v>
      </c>
      <c r="F45" s="25" t="s">
        <v>30</v>
      </c>
      <c r="G45" s="2"/>
      <c r="H45" s="26" t="s">
        <v>90</v>
      </c>
      <c r="I45" s="27"/>
      <c r="J45" s="28"/>
      <c r="K45" s="27"/>
      <c r="L45" s="29" t="n">
        <v>500</v>
      </c>
      <c r="M45" s="2"/>
      <c r="N45" s="2"/>
      <c r="O45" s="2"/>
      <c r="P45" s="91"/>
      <c r="Q45" s="3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77</v>
      </c>
      <c r="B46" s="24"/>
      <c r="C46" s="25" t="s">
        <v>33</v>
      </c>
      <c r="E46" s="25" t="s">
        <v>40</v>
      </c>
      <c r="F46" s="25" t="s">
        <v>30</v>
      </c>
      <c r="G46" s="2"/>
      <c r="H46" s="26" t="s">
        <v>91</v>
      </c>
      <c r="I46" s="27"/>
      <c r="J46" s="28"/>
      <c r="K46" s="27"/>
      <c r="L46" s="29" t="n">
        <v>384</v>
      </c>
      <c r="M46" s="2"/>
      <c r="N46" s="2"/>
      <c r="O46" s="2"/>
      <c r="P46" s="91"/>
      <c r="Q46" s="3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true" customHeight="true" outlineLevel="0" collapsed="false">
      <c r="A47" s="23" t="s">
        <v>92</v>
      </c>
      <c r="B47" s="24"/>
      <c r="C47" s="25" t="s">
        <v>33</v>
      </c>
      <c r="E47" s="25" t="s">
        <v>93</v>
      </c>
      <c r="F47" s="25" t="s">
        <v>30</v>
      </c>
      <c r="G47" s="2"/>
      <c r="H47" s="26" t="s">
        <v>92</v>
      </c>
      <c r="I47" s="27"/>
      <c r="J47" s="28"/>
      <c r="K47" s="27"/>
      <c r="L47" s="77" t="n">
        <v>-250</v>
      </c>
      <c r="M47" s="2"/>
      <c r="N47" s="2"/>
      <c r="O47" s="2"/>
      <c r="P47" s="91"/>
      <c r="Q47" s="3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95" hidden="false" customHeight="true" outlineLevel="0" collapsed="false">
      <c r="A48" s="61" t="s">
        <v>94</v>
      </c>
      <c r="B48" s="62"/>
      <c r="C48" s="62"/>
      <c r="D48" s="40"/>
      <c r="E48" s="63"/>
      <c r="F48" s="63"/>
      <c r="G48" s="64"/>
      <c r="H48" s="63"/>
      <c r="I48" s="63"/>
      <c r="J48" s="65"/>
      <c r="K48" s="63"/>
      <c r="L48" s="44" t="n">
        <f aca="false">SUM(L35:L47)</f>
        <v>25648</v>
      </c>
      <c r="M48" s="45"/>
      <c r="N48" s="45"/>
      <c r="O48" s="45"/>
      <c r="P48" s="93"/>
      <c r="Q48" s="4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  <c r="IW48" s="45"/>
    </row>
    <row r="49" customFormat="false" ht="27.75" hidden="false" customHeight="true" outlineLevel="0" collapsed="false">
      <c r="A49" s="23" t="s">
        <v>75</v>
      </c>
      <c r="B49" s="24"/>
      <c r="C49" s="25" t="s">
        <v>14</v>
      </c>
      <c r="E49" s="25" t="s">
        <v>75</v>
      </c>
      <c r="F49" s="25" t="s">
        <v>75</v>
      </c>
      <c r="G49" s="2"/>
      <c r="H49" s="26" t="s">
        <v>157</v>
      </c>
      <c r="I49" s="27"/>
      <c r="J49" s="28"/>
      <c r="K49" s="27"/>
      <c r="L49" s="29" t="n">
        <f aca="false">114+701</f>
        <v>815</v>
      </c>
      <c r="M49" s="2"/>
      <c r="N49" s="2"/>
      <c r="O49" s="2"/>
      <c r="P49" s="92"/>
      <c r="Q49" s="3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80</v>
      </c>
      <c r="B50" s="24"/>
      <c r="C50" s="25" t="s">
        <v>14</v>
      </c>
      <c r="E50" s="25"/>
      <c r="F50" s="25" t="s">
        <v>16</v>
      </c>
      <c r="G50" s="2"/>
      <c r="H50" s="26" t="s">
        <v>158</v>
      </c>
      <c r="I50" s="27"/>
      <c r="J50" s="28"/>
      <c r="K50" s="27"/>
      <c r="L50" s="89" t="n">
        <v>-701</v>
      </c>
      <c r="M50" s="2"/>
      <c r="N50" s="2"/>
      <c r="O50" s="2"/>
      <c r="P50" s="92"/>
      <c r="Q50" s="3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6.25" hidden="false" customHeight="true" outlineLevel="0" collapsed="false">
      <c r="A51" s="23" t="s">
        <v>92</v>
      </c>
      <c r="B51" s="24"/>
      <c r="C51" s="25" t="s">
        <v>14</v>
      </c>
      <c r="E51" s="25" t="s">
        <v>93</v>
      </c>
      <c r="F51" s="25" t="s">
        <v>30</v>
      </c>
      <c r="G51" s="2"/>
      <c r="H51" s="26" t="s">
        <v>159</v>
      </c>
      <c r="I51" s="27"/>
      <c r="J51" s="28"/>
      <c r="K51" s="27"/>
      <c r="L51" s="89" t="n">
        <v>-250</v>
      </c>
      <c r="M51" s="2"/>
      <c r="N51" s="2"/>
      <c r="O51" s="2"/>
      <c r="P51" s="92"/>
      <c r="Q51" s="32"/>
      <c r="R51" s="2"/>
      <c r="S51" s="2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false" customHeight="true" outlineLevel="0" collapsed="false">
      <c r="A52" s="61" t="s">
        <v>99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SUM(L49:L51)</f>
        <v>-136</v>
      </c>
      <c r="M52" s="45"/>
      <c r="N52" s="45"/>
      <c r="O52" s="45"/>
      <c r="P52" s="93"/>
      <c r="Q52" s="4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27.95" hidden="false" customHeight="true" outlineLevel="0" collapsed="false">
      <c r="A53" s="61" t="s">
        <v>100</v>
      </c>
      <c r="B53" s="62"/>
      <c r="C53" s="62"/>
      <c r="D53" s="40"/>
      <c r="E53" s="63"/>
      <c r="F53" s="63"/>
      <c r="G53" s="64"/>
      <c r="H53" s="63"/>
      <c r="I53" s="63"/>
      <c r="J53" s="65"/>
      <c r="K53" s="63"/>
      <c r="L53" s="44" t="n">
        <f aca="false">+L48+L52</f>
        <v>25512</v>
      </c>
      <c r="M53" s="45"/>
      <c r="N53" s="45"/>
      <c r="O53" s="45"/>
      <c r="P53" s="93"/>
      <c r="Q53" s="6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</row>
    <row r="54" customFormat="false" ht="38.25" hidden="true" customHeight="true" outlineLevel="0" collapsed="false">
      <c r="A54" s="78" t="s">
        <v>101</v>
      </c>
      <c r="B54" s="79"/>
      <c r="C54" s="80" t="s">
        <v>14</v>
      </c>
      <c r="D54" s="81"/>
      <c r="E54" s="80" t="s">
        <v>15</v>
      </c>
      <c r="F54" s="80" t="s">
        <v>30</v>
      </c>
      <c r="G54" s="81"/>
      <c r="H54" s="81" t="s">
        <v>102</v>
      </c>
      <c r="I54" s="79"/>
      <c r="J54" s="82"/>
      <c r="K54" s="79"/>
      <c r="L54" s="83" t="n">
        <v>10000</v>
      </c>
      <c r="M54" s="84"/>
      <c r="N54" s="84"/>
      <c r="O54" s="84"/>
      <c r="P54" s="85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  <c r="J56" s="8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  <row r="65" customFormat="false" ht="27.95" hidden="false" customHeight="true" outlineLevel="0" collapsed="false">
      <c r="E65" s="56"/>
      <c r="F65" s="56"/>
      <c r="G65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Q12" activeCellId="0" sqref="Q12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fals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160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3.25" hidden="false" customHeight="true" outlineLevel="0" collapsed="false">
      <c r="A11" s="23" t="s">
        <v>18</v>
      </c>
      <c r="B11" s="27"/>
      <c r="C11" s="25" t="s">
        <v>14</v>
      </c>
      <c r="D11" s="47"/>
      <c r="E11" s="25" t="s">
        <v>19</v>
      </c>
      <c r="F11" s="25" t="s">
        <v>16</v>
      </c>
      <c r="G11" s="47"/>
      <c r="H11" s="47" t="s">
        <v>20</v>
      </c>
      <c r="I11" s="27"/>
      <c r="J11" s="28"/>
      <c r="K11" s="27"/>
      <c r="L11" s="29" t="n">
        <v>9000</v>
      </c>
      <c r="M11" s="2"/>
      <c r="N11" s="2"/>
      <c r="O11" s="2"/>
      <c r="P11" s="23" t="s">
        <v>21</v>
      </c>
      <c r="Q11" s="90" t="s">
        <v>21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22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107</v>
      </c>
      <c r="I12" s="27"/>
      <c r="J12" s="28"/>
      <c r="K12" s="27"/>
      <c r="L12" s="29" t="n">
        <v>5000</v>
      </c>
      <c r="M12" s="2"/>
      <c r="N12" s="2"/>
      <c r="O12" s="2"/>
      <c r="P12" s="91"/>
      <c r="Q12" s="48" t="s">
        <v>161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1.75" hidden="false" customHeight="true" outlineLevel="0" collapsed="false">
      <c r="A13" s="23" t="s">
        <v>24</v>
      </c>
      <c r="B13" s="24"/>
      <c r="C13" s="25" t="s">
        <v>14</v>
      </c>
      <c r="E13" s="25" t="s">
        <v>25</v>
      </c>
      <c r="F13" s="25" t="s">
        <v>26</v>
      </c>
      <c r="G13" s="2"/>
      <c r="H13" s="26" t="s">
        <v>108</v>
      </c>
      <c r="I13" s="27"/>
      <c r="J13" s="28"/>
      <c r="K13" s="27"/>
      <c r="L13" s="29" t="n">
        <v>5000</v>
      </c>
      <c r="M13" s="2"/>
      <c r="N13" s="2"/>
      <c r="O13" s="2"/>
      <c r="P13" s="91"/>
      <c r="Q13" s="59" t="s">
        <v>144</v>
      </c>
      <c r="S13" s="26" t="s">
        <v>145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71.25" hidden="false" customHeight="true" outlineLevel="0" collapsed="false">
      <c r="A14" s="23" t="s">
        <v>37</v>
      </c>
      <c r="B14" s="24"/>
      <c r="C14" s="25" t="s">
        <v>14</v>
      </c>
      <c r="E14" s="25" t="s">
        <v>29</v>
      </c>
      <c r="F14" s="25" t="s">
        <v>30</v>
      </c>
      <c r="G14" s="2"/>
      <c r="H14" s="26" t="s">
        <v>110</v>
      </c>
      <c r="I14" s="27"/>
      <c r="J14" s="28"/>
      <c r="K14" s="27"/>
      <c r="L14" s="29" t="n">
        <v>3000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53.25" hidden="false" customHeight="true" outlineLevel="0" collapsed="false">
      <c r="A15" s="23" t="s">
        <v>39</v>
      </c>
      <c r="B15" s="24"/>
      <c r="C15" s="25" t="s">
        <v>14</v>
      </c>
      <c r="E15" s="25" t="s">
        <v>40</v>
      </c>
      <c r="F15" s="25" t="s">
        <v>30</v>
      </c>
      <c r="G15" s="2"/>
      <c r="H15" s="26" t="s">
        <v>111</v>
      </c>
      <c r="I15" s="27"/>
      <c r="J15" s="28"/>
      <c r="K15" s="27"/>
      <c r="L15" s="29" t="n">
        <v>3000</v>
      </c>
      <c r="M15" s="2"/>
      <c r="N15" s="2"/>
      <c r="O15" s="2"/>
      <c r="P15" s="91"/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7.25" hidden="false" customHeight="true" outlineLevel="0" collapsed="false">
      <c r="A16" s="23" t="s">
        <v>113</v>
      </c>
      <c r="B16" s="27"/>
      <c r="C16" s="25" t="s">
        <v>14</v>
      </c>
      <c r="D16" s="47"/>
      <c r="E16" s="25" t="s">
        <v>93</v>
      </c>
      <c r="F16" s="25" t="s">
        <v>30</v>
      </c>
      <c r="G16" s="47"/>
      <c r="H16" s="47" t="s">
        <v>150</v>
      </c>
      <c r="I16" s="27"/>
      <c r="J16" s="28"/>
      <c r="K16" s="27"/>
      <c r="L16" s="29" t="n">
        <v>2100</v>
      </c>
      <c r="M16" s="2"/>
      <c r="N16" s="2"/>
      <c r="O16" s="2"/>
      <c r="P16" s="23" t="s">
        <v>21</v>
      </c>
      <c r="Q16" s="32"/>
    </row>
    <row r="17" customFormat="false" ht="54.75" hidden="false" customHeight="true" outlineLevel="0" collapsed="false">
      <c r="A17" s="23" t="s">
        <v>146</v>
      </c>
      <c r="B17" s="27"/>
      <c r="C17" s="25" t="s">
        <v>14</v>
      </c>
      <c r="D17" s="47"/>
      <c r="E17" s="25" t="s">
        <v>147</v>
      </c>
      <c r="F17" s="25" t="s">
        <v>35</v>
      </c>
      <c r="G17" s="47"/>
      <c r="H17" s="47" t="s">
        <v>162</v>
      </c>
      <c r="I17" s="27"/>
      <c r="J17" s="28"/>
      <c r="K17" s="27"/>
      <c r="L17" s="29" t="n">
        <v>1000</v>
      </c>
      <c r="M17" s="2"/>
      <c r="N17" s="2"/>
      <c r="O17" s="2"/>
      <c r="P17" s="23"/>
      <c r="Q17" s="59" t="s">
        <v>149</v>
      </c>
    </row>
    <row r="18" customFormat="false" ht="27.95" hidden="true" customHeight="true" outlineLevel="0" collapsed="false">
      <c r="A18" s="23" t="s">
        <v>152</v>
      </c>
      <c r="B18" s="24"/>
      <c r="C18" s="25" t="s">
        <v>14</v>
      </c>
      <c r="E18" s="25" t="s">
        <v>29</v>
      </c>
      <c r="F18" s="25" t="s">
        <v>30</v>
      </c>
      <c r="G18" s="2"/>
      <c r="H18" s="26" t="s">
        <v>153</v>
      </c>
      <c r="I18" s="27"/>
      <c r="J18" s="28"/>
      <c r="K18" s="27"/>
      <c r="L18" s="29" t="n">
        <v>0</v>
      </c>
      <c r="M18" s="2"/>
      <c r="N18" s="2"/>
      <c r="O18" s="2"/>
      <c r="P18" s="91"/>
      <c r="Q18" s="32"/>
    </row>
    <row r="19" customFormat="false" ht="41.25" hidden="false" customHeight="true" outlineLevel="0" collapsed="false">
      <c r="A19" s="23" t="s">
        <v>48</v>
      </c>
      <c r="B19" s="24"/>
      <c r="C19" s="25" t="s">
        <v>14</v>
      </c>
      <c r="E19" s="25" t="s">
        <v>29</v>
      </c>
      <c r="F19" s="25" t="s">
        <v>30</v>
      </c>
      <c r="G19" s="2"/>
      <c r="H19" s="26" t="s">
        <v>116</v>
      </c>
      <c r="I19" s="27"/>
      <c r="J19" s="28"/>
      <c r="K19" s="27"/>
      <c r="L19" s="29" t="n">
        <v>1000</v>
      </c>
      <c r="M19" s="2"/>
      <c r="N19" s="2"/>
      <c r="O19" s="2"/>
      <c r="P19" s="91"/>
      <c r="Q19" s="32"/>
    </row>
    <row r="20" customFormat="false" ht="65.25" hidden="false" customHeight="true" outlineLevel="0" collapsed="false">
      <c r="A20" s="23" t="s">
        <v>50</v>
      </c>
      <c r="B20" s="27"/>
      <c r="C20" s="25" t="s">
        <v>14</v>
      </c>
      <c r="D20" s="47"/>
      <c r="E20" s="25" t="s">
        <v>51</v>
      </c>
      <c r="F20" s="25" t="s">
        <v>30</v>
      </c>
      <c r="G20" s="47"/>
      <c r="H20" s="47" t="s">
        <v>154</v>
      </c>
      <c r="I20" s="27"/>
      <c r="J20" s="28"/>
      <c r="K20" s="27"/>
      <c r="L20" s="29" t="n">
        <v>750</v>
      </c>
      <c r="M20" s="2"/>
      <c r="N20" s="2"/>
      <c r="O20" s="2"/>
      <c r="P20" s="23" t="s">
        <v>21</v>
      </c>
      <c r="Q20" s="32"/>
    </row>
    <row r="21" customFormat="false" ht="41.25" hidden="false" customHeight="true" outlineLevel="0" collapsed="false">
      <c r="A21" s="23" t="s">
        <v>50</v>
      </c>
      <c r="B21" s="24"/>
      <c r="C21" s="25" t="s">
        <v>14</v>
      </c>
      <c r="E21" s="25" t="s">
        <v>53</v>
      </c>
      <c r="F21" s="25" t="s">
        <v>30</v>
      </c>
      <c r="G21" s="2"/>
      <c r="H21" s="26" t="s">
        <v>118</v>
      </c>
      <c r="I21" s="27"/>
      <c r="J21" s="28"/>
      <c r="K21" s="27"/>
      <c r="L21" s="29" t="n">
        <v>250</v>
      </c>
      <c r="M21" s="2"/>
      <c r="N21" s="2"/>
      <c r="O21" s="2"/>
      <c r="P21" s="91"/>
      <c r="Q21" s="32"/>
    </row>
    <row r="22" customFormat="false" ht="11.25" hidden="false" customHeight="true" outlineLevel="0" collapsed="false">
      <c r="A22" s="33"/>
      <c r="B22" s="34"/>
      <c r="C22" s="34"/>
      <c r="E22" s="21"/>
      <c r="F22" s="21"/>
      <c r="H22" s="21"/>
      <c r="I22" s="35"/>
      <c r="J22" s="36"/>
      <c r="K22" s="35"/>
      <c r="L22" s="37"/>
      <c r="P22" s="60"/>
      <c r="Q22" s="30"/>
    </row>
    <row r="23" customFormat="false" ht="27.95" hidden="false" customHeight="true" outlineLevel="0" collapsed="false">
      <c r="A23" s="49" t="s">
        <v>55</v>
      </c>
      <c r="B23" s="50"/>
      <c r="C23" s="50"/>
      <c r="D23" s="51"/>
      <c r="E23" s="50"/>
      <c r="F23" s="50"/>
      <c r="G23" s="51"/>
      <c r="H23" s="52"/>
      <c r="I23" s="53"/>
      <c r="J23" s="54"/>
      <c r="K23" s="53"/>
      <c r="L23" s="44" t="n">
        <f aca="false">SUM(L11:L22)</f>
        <v>30100</v>
      </c>
      <c r="P23" s="60"/>
      <c r="Q23" s="30"/>
    </row>
    <row r="24" customFormat="false" ht="27.95" hidden="false" customHeight="true" outlineLevel="0" collapsed="false">
      <c r="A24" s="23" t="s">
        <v>152</v>
      </c>
      <c r="B24" s="24"/>
      <c r="C24" s="25" t="s">
        <v>155</v>
      </c>
      <c r="E24" s="25" t="s">
        <v>29</v>
      </c>
      <c r="F24" s="25" t="s">
        <v>30</v>
      </c>
      <c r="G24" s="2"/>
      <c r="H24" s="26" t="s">
        <v>163</v>
      </c>
      <c r="I24" s="27"/>
      <c r="J24" s="28"/>
      <c r="K24" s="27"/>
      <c r="L24" s="29" t="n">
        <v>3500</v>
      </c>
      <c r="M24" s="2"/>
      <c r="N24" s="2"/>
      <c r="O24" s="2"/>
      <c r="P24" s="91"/>
      <c r="Q24" s="32"/>
    </row>
    <row r="25" customFormat="false" ht="80.25" hidden="false" customHeight="true" outlineLevel="0" collapsed="false">
      <c r="A25" s="23" t="s">
        <v>45</v>
      </c>
      <c r="B25" s="24"/>
      <c r="C25" s="25" t="s">
        <v>155</v>
      </c>
      <c r="E25" s="25" t="s">
        <v>46</v>
      </c>
      <c r="F25" s="25" t="s">
        <v>30</v>
      </c>
      <c r="G25" s="2"/>
      <c r="H25" s="26" t="s">
        <v>115</v>
      </c>
      <c r="I25" s="27"/>
      <c r="J25" s="28"/>
      <c r="K25" s="27"/>
      <c r="L25" s="29" t="n">
        <v>2000</v>
      </c>
      <c r="M25" s="2"/>
      <c r="N25" s="2"/>
      <c r="O25" s="2"/>
      <c r="P25" s="91"/>
      <c r="Q25" s="59" t="s">
        <v>151</v>
      </c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f aca="false">SUM(L24:L26)</f>
        <v>5500</v>
      </c>
      <c r="P27" s="60"/>
      <c r="Q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92" t="s">
        <v>62</v>
      </c>
      <c r="Q28" s="32"/>
      <c r="S28" s="26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60"/>
      <c r="Q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60"/>
      <c r="Q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60"/>
      <c r="Q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+L23+L27+L30</f>
        <v>43600</v>
      </c>
      <c r="M32" s="45"/>
      <c r="N32" s="45"/>
      <c r="O32" s="45"/>
      <c r="P32" s="93"/>
      <c r="Q32" s="46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94"/>
      <c r="Q33" s="95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92" t="s">
        <v>62</v>
      </c>
      <c r="Q34" s="32"/>
      <c r="S34" s="26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92" t="s">
        <v>69</v>
      </c>
      <c r="Q35" s="32"/>
      <c r="S35" s="26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60"/>
      <c r="Q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32"/>
      <c r="R38" s="76"/>
      <c r="S38" s="26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91"/>
      <c r="Q42" s="3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91"/>
      <c r="Q43" s="3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91"/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93"/>
      <c r="Q47" s="46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164</v>
      </c>
      <c r="I48" s="27"/>
      <c r="J48" s="28"/>
      <c r="K48" s="27"/>
      <c r="L48" s="29" t="n">
        <v>871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159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-80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25568</v>
      </c>
      <c r="M52" s="45"/>
      <c r="N52" s="45"/>
      <c r="O52" s="45"/>
      <c r="P52" s="93"/>
      <c r="Q52" s="66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:IV19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165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51.75" hidden="false" customHeight="true" outlineLevel="0" collapsed="false">
      <c r="A11" s="23" t="s">
        <v>24</v>
      </c>
      <c r="B11" s="24"/>
      <c r="C11" s="25" t="s">
        <v>14</v>
      </c>
      <c r="E11" s="25" t="s">
        <v>25</v>
      </c>
      <c r="F11" s="25" t="s">
        <v>26</v>
      </c>
      <c r="G11" s="2"/>
      <c r="H11" s="26" t="s">
        <v>108</v>
      </c>
      <c r="I11" s="27"/>
      <c r="J11" s="28"/>
      <c r="K11" s="27"/>
      <c r="L11" s="29" t="n">
        <v>5000</v>
      </c>
      <c r="M11" s="2"/>
      <c r="N11" s="2"/>
      <c r="O11" s="2"/>
      <c r="P11" s="91"/>
      <c r="Q11" s="59" t="s">
        <v>144</v>
      </c>
      <c r="S11" s="26" t="s">
        <v>145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53.25" hidden="false" customHeight="true" outlineLevel="0" collapsed="false">
      <c r="A12" s="23" t="s">
        <v>39</v>
      </c>
      <c r="B12" s="24"/>
      <c r="C12" s="25" t="s">
        <v>14</v>
      </c>
      <c r="E12" s="25" t="s">
        <v>40</v>
      </c>
      <c r="F12" s="25" t="s">
        <v>30</v>
      </c>
      <c r="G12" s="2"/>
      <c r="H12" s="26" t="s">
        <v>111</v>
      </c>
      <c r="I12" s="27"/>
      <c r="J12" s="28"/>
      <c r="K12" s="27"/>
      <c r="L12" s="29" t="n">
        <v>3000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80.25" hidden="false" customHeight="true" outlineLevel="0" collapsed="false">
      <c r="A13" s="23" t="s">
        <v>32</v>
      </c>
      <c r="B13" s="24"/>
      <c r="C13" s="25" t="s">
        <v>14</v>
      </c>
      <c r="E13" s="25" t="s">
        <v>34</v>
      </c>
      <c r="F13" s="25" t="s">
        <v>35</v>
      </c>
      <c r="G13" s="2"/>
      <c r="H13" s="26" t="s">
        <v>36</v>
      </c>
      <c r="I13" s="27"/>
      <c r="J13" s="28"/>
      <c r="K13" s="27"/>
      <c r="L13" s="29" t="n">
        <v>3000</v>
      </c>
      <c r="M13" s="2"/>
      <c r="N13" s="2"/>
      <c r="O13" s="2"/>
      <c r="P13" s="23"/>
      <c r="Q13" s="3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71.25" hidden="false" customHeight="true" outlineLevel="0" collapsed="false">
      <c r="A14" s="23" t="s">
        <v>37</v>
      </c>
      <c r="B14" s="24"/>
      <c r="C14" s="25" t="s">
        <v>14</v>
      </c>
      <c r="E14" s="25" t="s">
        <v>29</v>
      </c>
      <c r="F14" s="25" t="s">
        <v>30</v>
      </c>
      <c r="G14" s="2"/>
      <c r="H14" s="26" t="s">
        <v>110</v>
      </c>
      <c r="I14" s="27"/>
      <c r="J14" s="28"/>
      <c r="K14" s="27"/>
      <c r="L14" s="29" t="n">
        <v>2500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47.25" hidden="false" customHeight="true" outlineLevel="0" collapsed="false">
      <c r="A15" s="23" t="s">
        <v>113</v>
      </c>
      <c r="B15" s="27"/>
      <c r="C15" s="25" t="s">
        <v>14</v>
      </c>
      <c r="D15" s="47"/>
      <c r="E15" s="25" t="s">
        <v>93</v>
      </c>
      <c r="F15" s="25" t="s">
        <v>30</v>
      </c>
      <c r="G15" s="47"/>
      <c r="H15" s="47" t="s">
        <v>150</v>
      </c>
      <c r="I15" s="27"/>
      <c r="J15" s="28"/>
      <c r="K15" s="27"/>
      <c r="L15" s="29" t="n">
        <v>2100</v>
      </c>
      <c r="M15" s="2"/>
      <c r="N15" s="2"/>
      <c r="O15" s="2"/>
      <c r="P15" s="23" t="s">
        <v>21</v>
      </c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54.75" hidden="false" customHeight="true" outlineLevel="0" collapsed="false">
      <c r="A16" s="23" t="s">
        <v>146</v>
      </c>
      <c r="B16" s="27"/>
      <c r="C16" s="25" t="s">
        <v>14</v>
      </c>
      <c r="D16" s="47"/>
      <c r="E16" s="25" t="s">
        <v>147</v>
      </c>
      <c r="F16" s="25" t="s">
        <v>35</v>
      </c>
      <c r="G16" s="47"/>
      <c r="H16" s="47" t="s">
        <v>162</v>
      </c>
      <c r="I16" s="27"/>
      <c r="J16" s="28"/>
      <c r="K16" s="27"/>
      <c r="L16" s="29" t="n">
        <v>1000</v>
      </c>
      <c r="M16" s="2"/>
      <c r="N16" s="2"/>
      <c r="O16" s="2"/>
      <c r="P16" s="23"/>
      <c r="Q16" s="59" t="s">
        <v>149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27.95" hidden="true" customHeight="true" outlineLevel="0" collapsed="false">
      <c r="A17" s="23" t="s">
        <v>152</v>
      </c>
      <c r="B17" s="24"/>
      <c r="C17" s="25" t="s">
        <v>14</v>
      </c>
      <c r="E17" s="25" t="s">
        <v>29</v>
      </c>
      <c r="F17" s="25" t="s">
        <v>30</v>
      </c>
      <c r="G17" s="2"/>
      <c r="H17" s="26" t="s">
        <v>153</v>
      </c>
      <c r="I17" s="27"/>
      <c r="J17" s="28"/>
      <c r="K17" s="27"/>
      <c r="L17" s="29" t="n">
        <v>0</v>
      </c>
      <c r="M17" s="2"/>
      <c r="N17" s="2"/>
      <c r="O17" s="2"/>
      <c r="P17" s="91"/>
      <c r="Q17" s="3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14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65.25" hidden="false" customHeight="true" outlineLevel="0" collapsed="false">
      <c r="A19" s="23" t="s">
        <v>50</v>
      </c>
      <c r="B19" s="27"/>
      <c r="C19" s="25" t="s">
        <v>14</v>
      </c>
      <c r="D19" s="47"/>
      <c r="E19" s="25" t="s">
        <v>51</v>
      </c>
      <c r="F19" s="25" t="s">
        <v>30</v>
      </c>
      <c r="G19" s="47"/>
      <c r="H19" s="47" t="s">
        <v>154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50</v>
      </c>
      <c r="B20" s="24"/>
      <c r="C20" s="25" t="s">
        <v>14</v>
      </c>
      <c r="E20" s="25" t="s">
        <v>53</v>
      </c>
      <c r="F20" s="25" t="s">
        <v>30</v>
      </c>
      <c r="G20" s="2"/>
      <c r="H20" s="26" t="s">
        <v>118</v>
      </c>
      <c r="I20" s="27"/>
      <c r="J20" s="28"/>
      <c r="K20" s="27"/>
      <c r="L20" s="29" t="n">
        <v>250</v>
      </c>
      <c r="M20" s="2"/>
      <c r="N20" s="2"/>
      <c r="O20" s="2"/>
      <c r="P20" s="91"/>
      <c r="Q20" s="3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1.25" hidden="false" customHeight="true" outlineLevel="0" collapsed="false">
      <c r="A21" s="33"/>
      <c r="B21" s="34"/>
      <c r="C21" s="34"/>
      <c r="E21" s="21"/>
      <c r="F21" s="21"/>
      <c r="H21" s="21"/>
      <c r="I21" s="35"/>
      <c r="J21" s="36"/>
      <c r="K21" s="35"/>
      <c r="L21" s="37"/>
      <c r="P21" s="60"/>
      <c r="Q21" s="30"/>
    </row>
    <row r="22" customFormat="false" ht="27.95" hidden="false" customHeight="true" outlineLevel="0" collapsed="false">
      <c r="A22" s="49" t="s">
        <v>55</v>
      </c>
      <c r="B22" s="50"/>
      <c r="C22" s="50"/>
      <c r="D22" s="51"/>
      <c r="E22" s="50"/>
      <c r="F22" s="50"/>
      <c r="G22" s="51"/>
      <c r="H22" s="52"/>
      <c r="I22" s="53"/>
      <c r="J22" s="54"/>
      <c r="K22" s="53"/>
      <c r="L22" s="44" t="n">
        <f aca="false">SUM(L11:L21)</f>
        <v>18600</v>
      </c>
      <c r="P22" s="60"/>
      <c r="Q22" s="30"/>
    </row>
    <row r="23" customFormat="false" ht="27.95" hidden="false" customHeight="true" outlineLevel="0" collapsed="false">
      <c r="A23" s="23" t="s">
        <v>152</v>
      </c>
      <c r="B23" s="24"/>
      <c r="C23" s="25" t="s">
        <v>155</v>
      </c>
      <c r="E23" s="25" t="s">
        <v>29</v>
      </c>
      <c r="F23" s="25" t="s">
        <v>30</v>
      </c>
      <c r="G23" s="2"/>
      <c r="H23" s="26" t="s">
        <v>163</v>
      </c>
      <c r="I23" s="27"/>
      <c r="J23" s="28"/>
      <c r="K23" s="27"/>
      <c r="L23" s="29" t="n">
        <v>3500</v>
      </c>
      <c r="M23" s="2"/>
      <c r="N23" s="2"/>
      <c r="O23" s="2"/>
      <c r="P23" s="91"/>
      <c r="Q23" s="3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80.25" hidden="false" customHeight="true" outlineLevel="0" collapsed="false">
      <c r="A24" s="23" t="s">
        <v>45</v>
      </c>
      <c r="B24" s="24"/>
      <c r="C24" s="25" t="s">
        <v>155</v>
      </c>
      <c r="E24" s="25" t="s">
        <v>46</v>
      </c>
      <c r="F24" s="25" t="s">
        <v>30</v>
      </c>
      <c r="G24" s="2"/>
      <c r="H24" s="26" t="s">
        <v>115</v>
      </c>
      <c r="I24" s="27"/>
      <c r="J24" s="28"/>
      <c r="K24" s="27"/>
      <c r="L24" s="29" t="n">
        <v>2000</v>
      </c>
      <c r="M24" s="2"/>
      <c r="N24" s="2"/>
      <c r="O24" s="2"/>
      <c r="P24" s="91"/>
      <c r="Q24" s="59" t="s">
        <v>151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1.25" hidden="false" customHeight="true" outlineLevel="0" collapsed="false">
      <c r="A25" s="55"/>
      <c r="E25" s="56"/>
      <c r="F25" s="56"/>
      <c r="G25" s="56"/>
      <c r="H25" s="56"/>
      <c r="I25" s="56"/>
      <c r="J25" s="57"/>
      <c r="K25" s="56"/>
      <c r="L25" s="58"/>
      <c r="P25" s="60"/>
      <c r="Q25" s="30"/>
    </row>
    <row r="26" customFormat="false" ht="16.5" hidden="false" customHeight="true" outlineLevel="0" collapsed="false">
      <c r="A26" s="49" t="s">
        <v>56</v>
      </c>
      <c r="B26" s="50"/>
      <c r="C26" s="50"/>
      <c r="D26" s="51"/>
      <c r="E26" s="50"/>
      <c r="F26" s="50"/>
      <c r="G26" s="51"/>
      <c r="H26" s="52"/>
      <c r="I26" s="53"/>
      <c r="J26" s="54"/>
      <c r="K26" s="53"/>
      <c r="L26" s="44" t="n">
        <f aca="false">SUM(L23:L25)</f>
        <v>5500</v>
      </c>
      <c r="P26" s="60"/>
      <c r="Q26" s="30"/>
    </row>
    <row r="27" customFormat="false" ht="53.25" hidden="false" customHeight="true" outlineLevel="0" collapsed="false">
      <c r="A27" s="23" t="s">
        <v>18</v>
      </c>
      <c r="B27" s="27"/>
      <c r="C27" s="25" t="s">
        <v>58</v>
      </c>
      <c r="D27" s="47"/>
      <c r="E27" s="25" t="s">
        <v>19</v>
      </c>
      <c r="F27" s="25" t="s">
        <v>16</v>
      </c>
      <c r="G27" s="47"/>
      <c r="H27" s="47" t="s">
        <v>20</v>
      </c>
      <c r="I27" s="27"/>
      <c r="J27" s="28"/>
      <c r="K27" s="27"/>
      <c r="L27" s="29" t="n">
        <v>9000</v>
      </c>
      <c r="M27" s="2"/>
      <c r="N27" s="2"/>
      <c r="O27" s="2"/>
      <c r="P27" s="23" t="s">
        <v>21</v>
      </c>
      <c r="Q27" s="90" t="s">
        <v>21</v>
      </c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1000</v>
      </c>
      <c r="M28" s="2"/>
      <c r="N28" s="2"/>
      <c r="O28" s="2"/>
      <c r="P28" s="92" t="s">
        <v>62</v>
      </c>
      <c r="Q28" s="32"/>
      <c r="S28" s="26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60"/>
      <c r="Q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SUM(L27:L29)</f>
        <v>10000</v>
      </c>
      <c r="P30" s="60"/>
      <c r="Q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60"/>
      <c r="Q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+L22+L26+L30</f>
        <v>34100</v>
      </c>
      <c r="M32" s="45"/>
      <c r="N32" s="45"/>
      <c r="O32" s="45"/>
      <c r="P32" s="93"/>
      <c r="Q32" s="46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94"/>
      <c r="Q33" s="95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92" t="s">
        <v>62</v>
      </c>
      <c r="Q34" s="32"/>
      <c r="S34" s="26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92" t="s">
        <v>69</v>
      </c>
      <c r="Q35" s="32"/>
      <c r="S35" s="26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60"/>
      <c r="Q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32"/>
      <c r="R38" s="76"/>
      <c r="S38" s="26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91"/>
      <c r="Q42" s="3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91"/>
      <c r="Q43" s="3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91"/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93"/>
      <c r="Q47" s="46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166</v>
      </c>
      <c r="I48" s="27"/>
      <c r="J48" s="28"/>
      <c r="K48" s="27"/>
      <c r="L48" s="29" t="n">
        <v>1071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167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120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25768</v>
      </c>
      <c r="M52" s="45"/>
      <c r="N52" s="45"/>
      <c r="O52" s="45"/>
      <c r="P52" s="93"/>
      <c r="Q52" s="66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20" colorId="64" zoomScale="75" zoomScaleNormal="75" zoomScalePageLayoutView="100" workbookViewId="0">
      <selection pane="topLeft" activeCell="G20" activeCellId="0" sqref="G20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168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80.25" hidden="false" customHeight="true" outlineLevel="0" collapsed="false">
      <c r="A11" s="23" t="s">
        <v>32</v>
      </c>
      <c r="B11" s="24"/>
      <c r="C11" s="25" t="s">
        <v>14</v>
      </c>
      <c r="E11" s="25" t="s">
        <v>34</v>
      </c>
      <c r="F11" s="25" t="s">
        <v>35</v>
      </c>
      <c r="G11" s="2"/>
      <c r="H11" s="26" t="s">
        <v>36</v>
      </c>
      <c r="I11" s="27"/>
      <c r="J11" s="28"/>
      <c r="K11" s="27"/>
      <c r="L11" s="29" t="n">
        <v>3000</v>
      </c>
      <c r="M11" s="2"/>
      <c r="N11" s="2"/>
      <c r="O11" s="2"/>
      <c r="P11" s="23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71.25" hidden="false" customHeight="true" outlineLevel="0" collapsed="false">
      <c r="A12" s="23" t="s">
        <v>37</v>
      </c>
      <c r="B12" s="24"/>
      <c r="C12" s="25" t="s">
        <v>14</v>
      </c>
      <c r="E12" s="25" t="s">
        <v>29</v>
      </c>
      <c r="F12" s="25" t="s">
        <v>30</v>
      </c>
      <c r="G12" s="2"/>
      <c r="H12" s="26" t="s">
        <v>110</v>
      </c>
      <c r="I12" s="27"/>
      <c r="J12" s="28"/>
      <c r="K12" s="27"/>
      <c r="L12" s="29" t="n">
        <v>2500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4.75" hidden="false" customHeight="true" outlineLevel="0" collapsed="false">
      <c r="A13" s="23" t="s">
        <v>146</v>
      </c>
      <c r="B13" s="27"/>
      <c r="C13" s="25" t="s">
        <v>14</v>
      </c>
      <c r="D13" s="47"/>
      <c r="E13" s="25" t="s">
        <v>147</v>
      </c>
      <c r="F13" s="25" t="s">
        <v>35</v>
      </c>
      <c r="G13" s="47"/>
      <c r="H13" s="47" t="s">
        <v>162</v>
      </c>
      <c r="I13" s="27"/>
      <c r="J13" s="28"/>
      <c r="K13" s="27"/>
      <c r="L13" s="29" t="n">
        <v>2000</v>
      </c>
      <c r="M13" s="2"/>
      <c r="N13" s="2"/>
      <c r="O13" s="2"/>
      <c r="P13" s="23"/>
      <c r="Q13" s="59" t="s">
        <v>149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41.25" hidden="false" customHeight="true" outlineLevel="0" collapsed="false">
      <c r="A14" s="23" t="s">
        <v>50</v>
      </c>
      <c r="B14" s="24"/>
      <c r="C14" s="25" t="s">
        <v>14</v>
      </c>
      <c r="E14" s="25" t="s">
        <v>53</v>
      </c>
      <c r="F14" s="25" t="s">
        <v>30</v>
      </c>
      <c r="G14" s="2"/>
      <c r="H14" s="26" t="s">
        <v>118</v>
      </c>
      <c r="I14" s="27"/>
      <c r="J14" s="28"/>
      <c r="K14" s="27"/>
      <c r="L14" s="29" t="n">
        <v>250</v>
      </c>
      <c r="M14" s="2"/>
      <c r="N14" s="2"/>
      <c r="O14" s="2"/>
      <c r="P14" s="91"/>
      <c r="Q14" s="3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27.95" hidden="true" customHeight="true" outlineLevel="0" collapsed="false">
      <c r="A15" s="23" t="s">
        <v>152</v>
      </c>
      <c r="B15" s="24"/>
      <c r="C15" s="25" t="s">
        <v>14</v>
      </c>
      <c r="E15" s="25" t="s">
        <v>29</v>
      </c>
      <c r="F15" s="25" t="s">
        <v>30</v>
      </c>
      <c r="G15" s="2"/>
      <c r="H15" s="26" t="s">
        <v>153</v>
      </c>
      <c r="I15" s="27"/>
      <c r="J15" s="28"/>
      <c r="K15" s="27"/>
      <c r="L15" s="29" t="n">
        <v>0</v>
      </c>
      <c r="M15" s="2"/>
      <c r="N15" s="2"/>
      <c r="O15" s="2"/>
      <c r="P15" s="91"/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1.25" hidden="false" customHeight="true" outlineLevel="0" collapsed="false">
      <c r="A16" s="33"/>
      <c r="B16" s="34"/>
      <c r="C16" s="34"/>
      <c r="E16" s="21"/>
      <c r="F16" s="21"/>
      <c r="H16" s="21"/>
      <c r="I16" s="35"/>
      <c r="J16" s="36"/>
      <c r="K16" s="35"/>
      <c r="L16" s="37"/>
      <c r="P16" s="60"/>
      <c r="Q16" s="30"/>
    </row>
    <row r="17" customFormat="false" ht="27.95" hidden="false" customHeight="true" outlineLevel="0" collapsed="false">
      <c r="A17" s="49" t="s">
        <v>55</v>
      </c>
      <c r="B17" s="50"/>
      <c r="C17" s="50"/>
      <c r="D17" s="51"/>
      <c r="E17" s="50"/>
      <c r="F17" s="50"/>
      <c r="G17" s="51"/>
      <c r="H17" s="52"/>
      <c r="I17" s="53"/>
      <c r="J17" s="54"/>
      <c r="K17" s="53"/>
      <c r="L17" s="44" t="n">
        <f aca="false">SUM(L11:L16)</f>
        <v>7750</v>
      </c>
      <c r="P17" s="60"/>
      <c r="Q17" s="30"/>
    </row>
    <row r="18" customFormat="false" ht="27.95" hidden="false" customHeight="true" outlineLevel="0" collapsed="false">
      <c r="A18" s="23" t="s">
        <v>152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163</v>
      </c>
      <c r="I18" s="27"/>
      <c r="J18" s="28"/>
      <c r="K18" s="27"/>
      <c r="L18" s="29" t="n">
        <v>3500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53.25" hidden="false" customHeight="true" outlineLevel="0" collapsed="false">
      <c r="A19" s="23" t="s">
        <v>39</v>
      </c>
      <c r="B19" s="24"/>
      <c r="C19" s="25" t="s">
        <v>155</v>
      </c>
      <c r="E19" s="25" t="s">
        <v>40</v>
      </c>
      <c r="F19" s="25" t="s">
        <v>30</v>
      </c>
      <c r="G19" s="2"/>
      <c r="H19" s="26" t="s">
        <v>111</v>
      </c>
      <c r="I19" s="27"/>
      <c r="J19" s="28"/>
      <c r="K19" s="27"/>
      <c r="L19" s="29" t="n">
        <v>3000</v>
      </c>
      <c r="M19" s="2"/>
      <c r="N19" s="2"/>
      <c r="O19" s="2"/>
      <c r="P19" s="91"/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80.25" hidden="false" customHeight="true" outlineLevel="0" collapsed="false">
      <c r="A20" s="23" t="s">
        <v>45</v>
      </c>
      <c r="B20" s="24"/>
      <c r="C20" s="25" t="s">
        <v>155</v>
      </c>
      <c r="E20" s="25" t="s">
        <v>46</v>
      </c>
      <c r="F20" s="25" t="s">
        <v>30</v>
      </c>
      <c r="G20" s="2"/>
      <c r="H20" s="26" t="s">
        <v>115</v>
      </c>
      <c r="I20" s="27"/>
      <c r="J20" s="28"/>
      <c r="K20" s="27"/>
      <c r="L20" s="29" t="n">
        <v>2000</v>
      </c>
      <c r="M20" s="2"/>
      <c r="N20" s="2"/>
      <c r="O20" s="2"/>
      <c r="P20" s="91"/>
      <c r="Q20" s="59" t="s">
        <v>151</v>
      </c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155</v>
      </c>
      <c r="E21" s="25" t="s">
        <v>29</v>
      </c>
      <c r="F21" s="25" t="s">
        <v>30</v>
      </c>
      <c r="G21" s="2"/>
      <c r="H21" s="26" t="s">
        <v>116</v>
      </c>
      <c r="I21" s="27"/>
      <c r="J21" s="28"/>
      <c r="K21" s="27"/>
      <c r="L21" s="29" t="n">
        <v>1000</v>
      </c>
      <c r="M21" s="2"/>
      <c r="N21" s="2"/>
      <c r="O21" s="2"/>
      <c r="P21" s="91"/>
      <c r="Q21" s="3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1.25" hidden="false" customHeight="true" outlineLevel="0" collapsed="false">
      <c r="A22" s="55"/>
      <c r="E22" s="56"/>
      <c r="F22" s="56"/>
      <c r="G22" s="56"/>
      <c r="H22" s="56"/>
      <c r="I22" s="56"/>
      <c r="J22" s="57"/>
      <c r="K22" s="56"/>
      <c r="L22" s="58"/>
      <c r="P22" s="60"/>
      <c r="Q22" s="30"/>
    </row>
    <row r="23" customFormat="false" ht="16.5" hidden="false" customHeight="true" outlineLevel="0" collapsed="false">
      <c r="A23" s="49" t="s">
        <v>56</v>
      </c>
      <c r="B23" s="50"/>
      <c r="C23" s="50"/>
      <c r="D23" s="51"/>
      <c r="E23" s="50"/>
      <c r="F23" s="50"/>
      <c r="G23" s="51"/>
      <c r="H23" s="52"/>
      <c r="I23" s="53"/>
      <c r="J23" s="54"/>
      <c r="K23" s="53"/>
      <c r="L23" s="44" t="n">
        <f aca="false">SUM(L18:L22)</f>
        <v>9500</v>
      </c>
      <c r="P23" s="60"/>
      <c r="Q23" s="30"/>
    </row>
    <row r="24" customFormat="false" ht="53.25" hidden="false" customHeight="true" outlineLevel="0" collapsed="false">
      <c r="A24" s="23" t="s">
        <v>18</v>
      </c>
      <c r="B24" s="27"/>
      <c r="C24" s="25" t="s">
        <v>58</v>
      </c>
      <c r="D24" s="47"/>
      <c r="E24" s="25" t="s">
        <v>19</v>
      </c>
      <c r="F24" s="25" t="s">
        <v>16</v>
      </c>
      <c r="G24" s="47"/>
      <c r="H24" s="47" t="s">
        <v>20</v>
      </c>
      <c r="I24" s="27"/>
      <c r="J24" s="28"/>
      <c r="K24" s="27"/>
      <c r="L24" s="29" t="n">
        <v>9000</v>
      </c>
      <c r="M24" s="2"/>
      <c r="N24" s="2"/>
      <c r="O24" s="2"/>
      <c r="P24" s="23" t="s">
        <v>21</v>
      </c>
      <c r="Q24" s="90" t="s">
        <v>21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51" hidden="false" customHeight="true" outlineLevel="0" collapsed="false">
      <c r="A25" s="23" t="s">
        <v>57</v>
      </c>
      <c r="B25" s="24"/>
      <c r="C25" s="25" t="s">
        <v>58</v>
      </c>
      <c r="E25" s="25" t="s">
        <v>59</v>
      </c>
      <c r="F25" s="25" t="s">
        <v>60</v>
      </c>
      <c r="G25" s="2"/>
      <c r="H25" s="26" t="s">
        <v>61</v>
      </c>
      <c r="I25" s="27"/>
      <c r="J25" s="28" t="n">
        <v>0.7</v>
      </c>
      <c r="K25" s="27"/>
      <c r="L25" s="31" t="n">
        <v>0</v>
      </c>
      <c r="M25" s="2"/>
      <c r="N25" s="2"/>
      <c r="O25" s="2"/>
      <c r="P25" s="92" t="s">
        <v>62</v>
      </c>
      <c r="Q25" s="32"/>
      <c r="S25" s="26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16.5" hidden="false" customHeight="true" outlineLevel="0" collapsed="false">
      <c r="A27" s="49" t="s">
        <v>63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f aca="false">SUM(L24:L26)</f>
        <v>9000</v>
      </c>
      <c r="P27" s="60"/>
      <c r="Q27" s="30"/>
    </row>
    <row r="28" customFormat="false" ht="12.75" hidden="false" customHeight="true" outlineLevel="0" collapsed="false">
      <c r="A28" s="60"/>
      <c r="E28" s="56"/>
      <c r="F28" s="56"/>
      <c r="G28" s="56"/>
      <c r="H28" s="56"/>
      <c r="I28" s="56"/>
      <c r="J28" s="57"/>
      <c r="K28" s="56"/>
      <c r="L28" s="58"/>
      <c r="P28" s="60"/>
      <c r="Q28" s="30"/>
    </row>
    <row r="29" customFormat="false" ht="27.95" hidden="false" customHeight="true" outlineLevel="0" collapsed="false">
      <c r="A29" s="61" t="s">
        <v>64</v>
      </c>
      <c r="B29" s="62"/>
      <c r="C29" s="62"/>
      <c r="D29" s="40"/>
      <c r="E29" s="63"/>
      <c r="F29" s="63"/>
      <c r="G29" s="64"/>
      <c r="H29" s="63"/>
      <c r="I29" s="63"/>
      <c r="J29" s="65"/>
      <c r="K29" s="63"/>
      <c r="L29" s="44" t="n">
        <f aca="false">+L17+L23+L27</f>
        <v>26250</v>
      </c>
      <c r="M29" s="45"/>
      <c r="N29" s="45"/>
      <c r="O29" s="45"/>
      <c r="P29" s="93"/>
      <c r="Q29" s="46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27.95" hidden="false" customHeight="true" outlineLevel="0" collapsed="false">
      <c r="A30" s="67"/>
      <c r="B30" s="68"/>
      <c r="C30" s="68"/>
      <c r="D30" s="69"/>
      <c r="E30" s="70"/>
      <c r="F30" s="70"/>
      <c r="G30" s="71"/>
      <c r="H30" s="70"/>
      <c r="I30" s="70"/>
      <c r="J30" s="72"/>
      <c r="K30" s="70"/>
      <c r="L30" s="73"/>
      <c r="M30" s="74"/>
      <c r="N30" s="74"/>
      <c r="O30" s="74"/>
      <c r="P30" s="94"/>
      <c r="Q30" s="95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</row>
    <row r="31" customFormat="false" ht="51" hidden="true" customHeight="true" outlineLevel="0" collapsed="false">
      <c r="A31" s="23" t="s">
        <v>57</v>
      </c>
      <c r="B31" s="24"/>
      <c r="C31" s="25" t="s">
        <v>33</v>
      </c>
      <c r="E31" s="25" t="s">
        <v>59</v>
      </c>
      <c r="F31" s="25" t="s">
        <v>60</v>
      </c>
      <c r="G31" s="2"/>
      <c r="H31" s="26" t="s">
        <v>65</v>
      </c>
      <c r="I31" s="27"/>
      <c r="J31" s="28" t="n">
        <v>0.7</v>
      </c>
      <c r="K31" s="27"/>
      <c r="L31" s="29" t="n">
        <v>8000</v>
      </c>
      <c r="M31" s="2"/>
      <c r="N31" s="2"/>
      <c r="O31" s="2"/>
      <c r="P31" s="92" t="s">
        <v>62</v>
      </c>
      <c r="Q31" s="32"/>
      <c r="S31" s="26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52.5" hidden="true" customHeight="true" outlineLevel="0" collapsed="false">
      <c r="A32" s="23" t="s">
        <v>66</v>
      </c>
      <c r="B32" s="24"/>
      <c r="C32" s="25" t="s">
        <v>33</v>
      </c>
      <c r="E32" s="25" t="s">
        <v>67</v>
      </c>
      <c r="F32" s="25" t="s">
        <v>16</v>
      </c>
      <c r="G32" s="2"/>
      <c r="H32" s="26" t="s">
        <v>68</v>
      </c>
      <c r="I32" s="27"/>
      <c r="J32" s="28"/>
      <c r="K32" s="27"/>
      <c r="L32" s="29" t="n">
        <v>5000</v>
      </c>
      <c r="M32" s="2"/>
      <c r="N32" s="2"/>
      <c r="O32" s="2"/>
      <c r="P32" s="92" t="s">
        <v>69</v>
      </c>
      <c r="Q32" s="32"/>
      <c r="S32" s="26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27.95" hidden="true" customHeight="true" outlineLevel="0" collapsed="false">
      <c r="A33" s="23" t="s">
        <v>13</v>
      </c>
      <c r="B33" s="24"/>
      <c r="C33" s="25" t="s">
        <v>33</v>
      </c>
      <c r="E33" s="25" t="s">
        <v>15</v>
      </c>
      <c r="F33" s="25" t="s">
        <v>16</v>
      </c>
      <c r="G33" s="2"/>
      <c r="H33" s="26" t="s">
        <v>70</v>
      </c>
      <c r="I33" s="27"/>
      <c r="J33" s="28"/>
      <c r="K33" s="27"/>
      <c r="L33" s="29" t="n">
        <v>3000</v>
      </c>
      <c r="M33" s="2"/>
      <c r="N33" s="2"/>
      <c r="O33" s="2"/>
      <c r="P33" s="91"/>
      <c r="Q33" s="3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71</v>
      </c>
      <c r="B34" s="24"/>
      <c r="C34" s="25" t="s">
        <v>33</v>
      </c>
      <c r="E34" s="25" t="s">
        <v>72</v>
      </c>
      <c r="F34" s="25" t="s">
        <v>30</v>
      </c>
      <c r="G34" s="2"/>
      <c r="H34" s="26" t="s">
        <v>73</v>
      </c>
      <c r="I34" s="27"/>
      <c r="J34" s="28"/>
      <c r="K34" s="27"/>
      <c r="L34" s="29" t="n">
        <v>2509</v>
      </c>
      <c r="P34" s="60"/>
      <c r="Q34" s="30"/>
    </row>
    <row r="35" customFormat="false" ht="52.5" hidden="true" customHeight="true" outlineLevel="0" collapsed="false">
      <c r="A35" s="23" t="s">
        <v>74</v>
      </c>
      <c r="B35" s="24"/>
      <c r="C35" s="25" t="s">
        <v>33</v>
      </c>
      <c r="E35" s="25" t="s">
        <v>75</v>
      </c>
      <c r="F35" s="25" t="s">
        <v>75</v>
      </c>
      <c r="G35" s="2"/>
      <c r="H35" s="26" t="s">
        <v>76</v>
      </c>
      <c r="I35" s="27"/>
      <c r="J35" s="28"/>
      <c r="K35" s="27"/>
      <c r="L35" s="29" t="n">
        <f aca="false">1678+175+4+234+50+8+18+13+9+8+16+17+8+1+50+3+55+1+5+1+50</f>
        <v>2404</v>
      </c>
      <c r="M35" s="2"/>
      <c r="N35" s="2"/>
      <c r="O35" s="2"/>
      <c r="P35" s="26"/>
      <c r="Q35" s="32"/>
      <c r="R35" s="76"/>
      <c r="S35" s="26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77</v>
      </c>
      <c r="B36" s="24"/>
      <c r="C36" s="25" t="s">
        <v>33</v>
      </c>
      <c r="E36" s="25" t="s">
        <v>40</v>
      </c>
      <c r="F36" s="25" t="s">
        <v>30</v>
      </c>
      <c r="G36" s="2"/>
      <c r="H36" s="26" t="s">
        <v>78</v>
      </c>
      <c r="I36" s="27"/>
      <c r="J36" s="28"/>
      <c r="K36" s="27"/>
      <c r="L36" s="29" t="n">
        <v>1300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79</v>
      </c>
      <c r="I37" s="27"/>
      <c r="J37" s="28"/>
      <c r="K37" s="27"/>
      <c r="L37" s="29" t="n">
        <v>1000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80</v>
      </c>
      <c r="B38" s="24"/>
      <c r="C38" s="25" t="s">
        <v>33</v>
      </c>
      <c r="E38" s="25" t="s">
        <v>81</v>
      </c>
      <c r="F38" s="25" t="s">
        <v>16</v>
      </c>
      <c r="G38" s="2"/>
      <c r="H38" s="26" t="s">
        <v>82</v>
      </c>
      <c r="I38" s="27"/>
      <c r="J38" s="28"/>
      <c r="K38" s="27"/>
      <c r="L38" s="29" t="n">
        <f aca="false">686+15</f>
        <v>701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83</v>
      </c>
      <c r="B39" s="24"/>
      <c r="C39" s="25" t="s">
        <v>33</v>
      </c>
      <c r="E39" s="25" t="s">
        <v>84</v>
      </c>
      <c r="F39" s="25" t="s">
        <v>26</v>
      </c>
      <c r="G39" s="2"/>
      <c r="H39" s="26" t="s">
        <v>85</v>
      </c>
      <c r="I39" s="27"/>
      <c r="J39" s="28"/>
      <c r="K39" s="27"/>
      <c r="L39" s="29" t="n">
        <v>600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86</v>
      </c>
      <c r="B40" s="24"/>
      <c r="C40" s="25" t="s">
        <v>33</v>
      </c>
      <c r="E40" s="25" t="s">
        <v>87</v>
      </c>
      <c r="F40" s="25" t="s">
        <v>16</v>
      </c>
      <c r="G40" s="2"/>
      <c r="H40" s="26" t="s">
        <v>88</v>
      </c>
      <c r="I40" s="27"/>
      <c r="J40" s="28"/>
      <c r="K40" s="27"/>
      <c r="L40" s="29" t="n">
        <v>500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89</v>
      </c>
      <c r="B41" s="24"/>
      <c r="C41" s="25" t="s">
        <v>33</v>
      </c>
      <c r="E41" s="25" t="s">
        <v>29</v>
      </c>
      <c r="F41" s="25" t="s">
        <v>30</v>
      </c>
      <c r="G41" s="2"/>
      <c r="H41" s="26" t="s">
        <v>90</v>
      </c>
      <c r="I41" s="27"/>
      <c r="J41" s="28"/>
      <c r="K41" s="27"/>
      <c r="L41" s="29" t="n">
        <v>500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77</v>
      </c>
      <c r="B42" s="24"/>
      <c r="C42" s="25" t="s">
        <v>33</v>
      </c>
      <c r="E42" s="25" t="s">
        <v>40</v>
      </c>
      <c r="F42" s="25" t="s">
        <v>30</v>
      </c>
      <c r="G42" s="2"/>
      <c r="H42" s="26" t="s">
        <v>91</v>
      </c>
      <c r="I42" s="27"/>
      <c r="J42" s="28"/>
      <c r="K42" s="27"/>
      <c r="L42" s="29" t="n">
        <v>384</v>
      </c>
      <c r="M42" s="2"/>
      <c r="N42" s="2"/>
      <c r="O42" s="2"/>
      <c r="P42" s="91"/>
      <c r="Q42" s="3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92</v>
      </c>
      <c r="B43" s="24"/>
      <c r="C43" s="25" t="s">
        <v>33</v>
      </c>
      <c r="E43" s="25" t="s">
        <v>93</v>
      </c>
      <c r="F43" s="25" t="s">
        <v>30</v>
      </c>
      <c r="G43" s="2"/>
      <c r="H43" s="26" t="s">
        <v>92</v>
      </c>
      <c r="I43" s="27"/>
      <c r="J43" s="28"/>
      <c r="K43" s="27"/>
      <c r="L43" s="77" t="n">
        <v>-250</v>
      </c>
      <c r="M43" s="2"/>
      <c r="N43" s="2"/>
      <c r="O43" s="2"/>
      <c r="P43" s="91"/>
      <c r="Q43" s="3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61" t="s">
        <v>94</v>
      </c>
      <c r="B44" s="62"/>
      <c r="C44" s="62"/>
      <c r="D44" s="40"/>
      <c r="E44" s="63"/>
      <c r="F44" s="63"/>
      <c r="G44" s="64"/>
      <c r="H44" s="63"/>
      <c r="I44" s="63"/>
      <c r="J44" s="65"/>
      <c r="K44" s="63"/>
      <c r="L44" s="44" t="n">
        <f aca="false">SUM(L31:L43)</f>
        <v>25648</v>
      </c>
      <c r="M44" s="45"/>
      <c r="N44" s="45"/>
      <c r="O44" s="45"/>
      <c r="P44" s="93"/>
      <c r="Q44" s="46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</row>
    <row r="45" customFormat="false" ht="12" hidden="false" customHeight="true" outlineLevel="0" collapsed="false">
      <c r="A45" s="23"/>
      <c r="B45" s="24"/>
      <c r="C45" s="25"/>
      <c r="E45" s="25"/>
      <c r="F45" s="25"/>
      <c r="G45" s="2"/>
      <c r="H45" s="26"/>
      <c r="I45" s="27"/>
      <c r="J45" s="28"/>
      <c r="K45" s="27"/>
      <c r="L45" s="29"/>
      <c r="M45" s="2"/>
      <c r="N45" s="2"/>
      <c r="O45" s="2"/>
      <c r="P45" s="92"/>
      <c r="Q45" s="32"/>
      <c r="S45" s="26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 t="s">
        <v>169</v>
      </c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75" hidden="false" customHeight="true" outlineLevel="0" collapsed="false">
      <c r="A47" s="23" t="s">
        <v>75</v>
      </c>
      <c r="B47" s="24"/>
      <c r="C47" s="25" t="s">
        <v>14</v>
      </c>
      <c r="E47" s="25" t="s">
        <v>75</v>
      </c>
      <c r="F47" s="25" t="s">
        <v>75</v>
      </c>
      <c r="G47" s="2"/>
      <c r="H47" s="26" t="s">
        <v>76</v>
      </c>
      <c r="I47" s="27"/>
      <c r="J47" s="28"/>
      <c r="K47" s="27"/>
      <c r="L47" s="29" t="n">
        <v>1271</v>
      </c>
      <c r="M47" s="2"/>
      <c r="N47" s="2"/>
      <c r="O47" s="2"/>
      <c r="P47" s="92"/>
      <c r="Q47" s="32"/>
      <c r="S47" s="26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80</v>
      </c>
      <c r="B48" s="24"/>
      <c r="C48" s="25" t="s">
        <v>14</v>
      </c>
      <c r="E48" s="25"/>
      <c r="F48" s="25" t="s">
        <v>16</v>
      </c>
      <c r="G48" s="2"/>
      <c r="H48" s="26" t="s">
        <v>158</v>
      </c>
      <c r="I48" s="27"/>
      <c r="J48" s="28"/>
      <c r="K48" s="27"/>
      <c r="L48" s="89" t="n">
        <v>-701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 t="s">
        <v>93</v>
      </c>
      <c r="F49" s="25" t="s">
        <v>30</v>
      </c>
      <c r="G49" s="2"/>
      <c r="H49" s="26" t="s">
        <v>167</v>
      </c>
      <c r="I49" s="27"/>
      <c r="J49" s="28"/>
      <c r="K49" s="27"/>
      <c r="L49" s="89" t="n">
        <v>-250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SUM(L46:L49)</f>
        <v>2420</v>
      </c>
      <c r="M50" s="45"/>
      <c r="N50" s="45"/>
      <c r="O50" s="45"/>
      <c r="P50" s="93"/>
      <c r="Q50" s="46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+L44+L50</f>
        <v>28068</v>
      </c>
      <c r="M51" s="45"/>
      <c r="N51" s="45"/>
      <c r="O51" s="45"/>
      <c r="P51" s="93"/>
      <c r="Q51" s="6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18" min="18" style="2" width="9.14"/>
    <col collapsed="false" customWidth="true" hidden="true" outlineLevel="0" max="19" min="19" style="2" width="9.06"/>
    <col collapsed="false" customWidth="false" hidden="false" outlineLevel="0" max="45" min="20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170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80.25" hidden="false" customHeight="true" outlineLevel="0" collapsed="false">
      <c r="A11" s="23" t="s">
        <v>32</v>
      </c>
      <c r="B11" s="24"/>
      <c r="C11" s="25" t="s">
        <v>14</v>
      </c>
      <c r="E11" s="25" t="s">
        <v>34</v>
      </c>
      <c r="F11" s="25" t="s">
        <v>35</v>
      </c>
      <c r="G11" s="2"/>
      <c r="H11" s="26" t="s">
        <v>36</v>
      </c>
      <c r="I11" s="27"/>
      <c r="J11" s="28"/>
      <c r="K11" s="27"/>
      <c r="L11" s="29" t="n">
        <v>3000</v>
      </c>
      <c r="M11" s="2"/>
      <c r="N11" s="2"/>
      <c r="O11" s="2"/>
      <c r="P11" s="23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41.25" hidden="false" customHeight="true" outlineLevel="0" collapsed="false">
      <c r="A12" s="23" t="s">
        <v>50</v>
      </c>
      <c r="B12" s="24"/>
      <c r="C12" s="25" t="s">
        <v>14</v>
      </c>
      <c r="E12" s="25" t="s">
        <v>53</v>
      </c>
      <c r="F12" s="25" t="s">
        <v>30</v>
      </c>
      <c r="G12" s="2"/>
      <c r="H12" s="26" t="s">
        <v>118</v>
      </c>
      <c r="I12" s="27"/>
      <c r="J12" s="28"/>
      <c r="K12" s="27"/>
      <c r="L12" s="29" t="n">
        <v>250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true" customHeight="true" outlineLevel="0" collapsed="false">
      <c r="A13" s="23" t="s">
        <v>152</v>
      </c>
      <c r="B13" s="24"/>
      <c r="C13" s="25" t="s">
        <v>14</v>
      </c>
      <c r="E13" s="25" t="s">
        <v>29</v>
      </c>
      <c r="F13" s="25" t="s">
        <v>30</v>
      </c>
      <c r="G13" s="2"/>
      <c r="H13" s="26" t="s">
        <v>153</v>
      </c>
      <c r="I13" s="27"/>
      <c r="J13" s="28"/>
      <c r="K13" s="27"/>
      <c r="L13" s="29" t="n">
        <v>0</v>
      </c>
      <c r="M13" s="2"/>
      <c r="N13" s="2"/>
      <c r="O13" s="2"/>
      <c r="P13" s="91"/>
      <c r="Q13" s="3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1.25" hidden="false" customHeight="true" outlineLevel="0" collapsed="false">
      <c r="A14" s="33"/>
      <c r="B14" s="34"/>
      <c r="C14" s="34"/>
      <c r="E14" s="21"/>
      <c r="F14" s="21"/>
      <c r="H14" s="21"/>
      <c r="I14" s="35"/>
      <c r="J14" s="36"/>
      <c r="K14" s="35"/>
      <c r="L14" s="37"/>
      <c r="P14" s="60"/>
      <c r="Q14" s="30"/>
    </row>
    <row r="15" customFormat="false" ht="27.95" hidden="false" customHeight="true" outlineLevel="0" collapsed="false">
      <c r="A15" s="49" t="s">
        <v>55</v>
      </c>
      <c r="B15" s="50"/>
      <c r="C15" s="50"/>
      <c r="D15" s="51"/>
      <c r="E15" s="50"/>
      <c r="F15" s="50"/>
      <c r="G15" s="51"/>
      <c r="H15" s="52"/>
      <c r="I15" s="53"/>
      <c r="J15" s="54"/>
      <c r="K15" s="53"/>
      <c r="L15" s="44" t="n">
        <f aca="false">SUM(L11:L14)</f>
        <v>3250</v>
      </c>
      <c r="P15" s="60"/>
      <c r="Q15" s="30"/>
    </row>
    <row r="16" customFormat="false" ht="27.95" hidden="false" customHeight="true" outlineLevel="0" collapsed="false">
      <c r="A16" s="23" t="s">
        <v>152</v>
      </c>
      <c r="B16" s="24"/>
      <c r="C16" s="25" t="s">
        <v>155</v>
      </c>
      <c r="E16" s="25" t="s">
        <v>29</v>
      </c>
      <c r="F16" s="25" t="s">
        <v>30</v>
      </c>
      <c r="G16" s="2"/>
      <c r="H16" s="26" t="s">
        <v>163</v>
      </c>
      <c r="I16" s="27"/>
      <c r="J16" s="28"/>
      <c r="K16" s="27"/>
      <c r="L16" s="29" t="n">
        <v>3500</v>
      </c>
      <c r="M16" s="2"/>
      <c r="N16" s="2"/>
      <c r="O16" s="2"/>
      <c r="P16" s="91"/>
      <c r="Q16" s="3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53.25" hidden="false" customHeight="true" outlineLevel="0" collapsed="false">
      <c r="A17" s="23" t="s">
        <v>39</v>
      </c>
      <c r="B17" s="24"/>
      <c r="C17" s="25" t="s">
        <v>155</v>
      </c>
      <c r="E17" s="25" t="s">
        <v>40</v>
      </c>
      <c r="F17" s="25" t="s">
        <v>30</v>
      </c>
      <c r="G17" s="2"/>
      <c r="H17" s="26" t="s">
        <v>111</v>
      </c>
      <c r="I17" s="27"/>
      <c r="J17" s="28"/>
      <c r="K17" s="27"/>
      <c r="L17" s="29" t="n">
        <v>3000</v>
      </c>
      <c r="M17" s="2"/>
      <c r="N17" s="2"/>
      <c r="O17" s="2"/>
      <c r="P17" s="91"/>
      <c r="Q17" s="3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34.5" hidden="false" customHeight="true" outlineLevel="0" collapsed="false">
      <c r="A18" s="23" t="s">
        <v>45</v>
      </c>
      <c r="B18" s="24"/>
      <c r="C18" s="25" t="s">
        <v>155</v>
      </c>
      <c r="E18" s="25" t="s">
        <v>46</v>
      </c>
      <c r="F18" s="25" t="s">
        <v>30</v>
      </c>
      <c r="G18" s="2"/>
      <c r="H18" s="26" t="s">
        <v>115</v>
      </c>
      <c r="I18" s="27"/>
      <c r="J18" s="28"/>
      <c r="K18" s="27"/>
      <c r="L18" s="29" t="n">
        <v>2000</v>
      </c>
      <c r="M18" s="2"/>
      <c r="N18" s="2"/>
      <c r="O18" s="2"/>
      <c r="P18" s="91"/>
      <c r="Q18" s="59" t="s">
        <v>151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1.25" hidden="false" customHeight="true" outlineLevel="0" collapsed="false">
      <c r="A19" s="23" t="s">
        <v>48</v>
      </c>
      <c r="B19" s="24"/>
      <c r="C19" s="25" t="s">
        <v>155</v>
      </c>
      <c r="E19" s="25" t="s">
        <v>29</v>
      </c>
      <c r="F19" s="25" t="s">
        <v>30</v>
      </c>
      <c r="G19" s="2"/>
      <c r="H19" s="26" t="s">
        <v>116</v>
      </c>
      <c r="I19" s="27"/>
      <c r="J19" s="28"/>
      <c r="K19" s="27"/>
      <c r="L19" s="29" t="n">
        <v>1000</v>
      </c>
      <c r="M19" s="2"/>
      <c r="N19" s="2"/>
      <c r="O19" s="2"/>
      <c r="P19" s="91"/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SUM(L16:L20)</f>
        <v>9500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+L15+L21+L25</f>
        <v>21750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71.25" hidden="false" customHeight="true" outlineLevel="0" collapsed="false">
      <c r="A44" s="23" t="s">
        <v>37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110</v>
      </c>
      <c r="I44" s="27"/>
      <c r="J44" s="28"/>
      <c r="K44" s="27"/>
      <c r="L44" s="29" t="n">
        <v>2500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47.25" hidden="false" customHeight="true" outlineLevel="0" collapsed="false">
      <c r="A45" s="23" t="s">
        <v>113</v>
      </c>
      <c r="B45" s="27"/>
      <c r="C45" s="25" t="s">
        <v>14</v>
      </c>
      <c r="D45" s="47"/>
      <c r="E45" s="25" t="s">
        <v>93</v>
      </c>
      <c r="F45" s="25" t="s">
        <v>30</v>
      </c>
      <c r="G45" s="47"/>
      <c r="H45" s="47" t="s">
        <v>150</v>
      </c>
      <c r="I45" s="27"/>
      <c r="J45" s="28"/>
      <c r="K45" s="27"/>
      <c r="L45" s="29" t="n">
        <v>2100</v>
      </c>
      <c r="M45" s="2"/>
      <c r="N45" s="2"/>
      <c r="O45" s="2"/>
      <c r="P45" s="23" t="s">
        <v>21</v>
      </c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54.75" hidden="false" customHeight="true" outlineLevel="0" collapsed="false">
      <c r="A46" s="23" t="s">
        <v>146</v>
      </c>
      <c r="B46" s="27"/>
      <c r="C46" s="25" t="s">
        <v>14</v>
      </c>
      <c r="D46" s="47"/>
      <c r="E46" s="25" t="s">
        <v>147</v>
      </c>
      <c r="F46" s="25" t="s">
        <v>35</v>
      </c>
      <c r="G46" s="47"/>
      <c r="H46" s="47" t="s">
        <v>162</v>
      </c>
      <c r="I46" s="27"/>
      <c r="J46" s="28"/>
      <c r="K46" s="27"/>
      <c r="L46" s="29" t="n">
        <v>2000</v>
      </c>
      <c r="M46" s="2"/>
      <c r="N46" s="2"/>
      <c r="O46" s="2"/>
      <c r="P46" s="23"/>
      <c r="Q46" s="59" t="s">
        <v>149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75" hidden="false" customHeight="true" outlineLevel="0" collapsed="false">
      <c r="A47" s="23" t="s">
        <v>75</v>
      </c>
      <c r="B47" s="24"/>
      <c r="C47" s="25" t="s">
        <v>14</v>
      </c>
      <c r="E47" s="25" t="s">
        <v>75</v>
      </c>
      <c r="F47" s="25" t="s">
        <v>75</v>
      </c>
      <c r="G47" s="2"/>
      <c r="H47" s="26" t="s">
        <v>76</v>
      </c>
      <c r="I47" s="27"/>
      <c r="J47" s="28"/>
      <c r="K47" s="27"/>
      <c r="L47" s="29" t="n">
        <f aca="false">1399+234</f>
        <v>1633</v>
      </c>
      <c r="M47" s="2"/>
      <c r="N47" s="2"/>
      <c r="O47" s="2"/>
      <c r="P47" s="92"/>
      <c r="Q47" s="32"/>
      <c r="S47" s="26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80</v>
      </c>
      <c r="B48" s="24"/>
      <c r="C48" s="25" t="s">
        <v>14</v>
      </c>
      <c r="E48" s="25"/>
      <c r="F48" s="25" t="s">
        <v>16</v>
      </c>
      <c r="G48" s="2"/>
      <c r="H48" s="26" t="s">
        <v>158</v>
      </c>
      <c r="I48" s="27"/>
      <c r="J48" s="28"/>
      <c r="K48" s="27"/>
      <c r="L48" s="89" t="n">
        <v>-701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 t="s">
        <v>93</v>
      </c>
      <c r="F49" s="25" t="s">
        <v>30</v>
      </c>
      <c r="G49" s="2"/>
      <c r="H49" s="26" t="s">
        <v>167</v>
      </c>
      <c r="I49" s="27"/>
      <c r="J49" s="28"/>
      <c r="K49" s="27"/>
      <c r="L49" s="89" t="n">
        <v>-250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SUM(L44:L49)</f>
        <v>7282</v>
      </c>
      <c r="M50" s="45"/>
      <c r="N50" s="45"/>
      <c r="O50" s="45"/>
      <c r="P50" s="93"/>
      <c r="Q50" s="46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+L42+L50</f>
        <v>32930</v>
      </c>
      <c r="M51" s="45"/>
      <c r="N51" s="45"/>
      <c r="O51" s="45"/>
      <c r="P51" s="93"/>
      <c r="Q51" s="6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152</v>
      </c>
      <c r="B11" s="24"/>
      <c r="C11" s="25" t="s">
        <v>14</v>
      </c>
      <c r="E11" s="25" t="s">
        <v>29</v>
      </c>
      <c r="F11" s="25" t="s">
        <v>30</v>
      </c>
      <c r="G11" s="2"/>
      <c r="H11" s="26" t="s">
        <v>163</v>
      </c>
      <c r="I11" s="27"/>
      <c r="J11" s="28"/>
      <c r="K11" s="27"/>
      <c r="L11" s="29" t="n">
        <v>3500</v>
      </c>
      <c r="M11" s="2"/>
      <c r="N11" s="2"/>
      <c r="O11" s="2"/>
      <c r="P11" s="91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80.25" hidden="false" customHeight="true" outlineLevel="0" collapsed="false">
      <c r="A12" s="23" t="s">
        <v>32</v>
      </c>
      <c r="B12" s="24"/>
      <c r="C12" s="25" t="s">
        <v>14</v>
      </c>
      <c r="E12" s="25" t="s">
        <v>34</v>
      </c>
      <c r="F12" s="25" t="s">
        <v>35</v>
      </c>
      <c r="G12" s="2"/>
      <c r="H12" s="26" t="s">
        <v>36</v>
      </c>
      <c r="I12" s="27"/>
      <c r="J12" s="28"/>
      <c r="K12" s="27"/>
      <c r="L12" s="29" t="n">
        <v>3000</v>
      </c>
      <c r="M12" s="2"/>
      <c r="N12" s="2"/>
      <c r="O12" s="2"/>
      <c r="P12" s="23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true" customHeight="true" outlineLevel="0" collapsed="false">
      <c r="A13" s="23" t="s">
        <v>152</v>
      </c>
      <c r="B13" s="24"/>
      <c r="C13" s="25" t="s">
        <v>14</v>
      </c>
      <c r="E13" s="25" t="s">
        <v>29</v>
      </c>
      <c r="F13" s="25" t="s">
        <v>30</v>
      </c>
      <c r="G13" s="2"/>
      <c r="H13" s="26" t="s">
        <v>153</v>
      </c>
      <c r="I13" s="27"/>
      <c r="J13" s="28"/>
      <c r="K13" s="27"/>
      <c r="L13" s="29" t="n">
        <v>0</v>
      </c>
      <c r="M13" s="2"/>
      <c r="N13" s="2"/>
      <c r="O13" s="2"/>
      <c r="P13" s="91"/>
      <c r="Q13" s="3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1.25" hidden="false" customHeight="true" outlineLevel="0" collapsed="false">
      <c r="A14" s="33"/>
      <c r="B14" s="34"/>
      <c r="C14" s="34"/>
      <c r="E14" s="21"/>
      <c r="F14" s="21"/>
      <c r="H14" s="21"/>
      <c r="I14" s="35"/>
      <c r="J14" s="36"/>
      <c r="K14" s="35"/>
      <c r="L14" s="37"/>
      <c r="P14" s="60"/>
      <c r="Q14" s="30"/>
    </row>
    <row r="15" customFormat="false" ht="27.95" hidden="false" customHeight="true" outlineLevel="0" collapsed="false">
      <c r="A15" s="49" t="s">
        <v>55</v>
      </c>
      <c r="B15" s="50"/>
      <c r="C15" s="50"/>
      <c r="D15" s="51"/>
      <c r="E15" s="50"/>
      <c r="F15" s="50"/>
      <c r="G15" s="51"/>
      <c r="H15" s="52"/>
      <c r="I15" s="53"/>
      <c r="J15" s="54"/>
      <c r="K15" s="53"/>
      <c r="L15" s="44" t="n">
        <f aca="false">SUM(L11:L14)</f>
        <v>6500</v>
      </c>
      <c r="P15" s="60"/>
      <c r="Q15" s="30"/>
    </row>
    <row r="16" customFormat="false" ht="53.25" hidden="false" customHeight="true" outlineLevel="0" collapsed="false">
      <c r="A16" s="23" t="s">
        <v>39</v>
      </c>
      <c r="B16" s="24"/>
      <c r="C16" s="25" t="s">
        <v>155</v>
      </c>
      <c r="E16" s="25" t="s">
        <v>40</v>
      </c>
      <c r="F16" s="25" t="s">
        <v>30</v>
      </c>
      <c r="G16" s="2"/>
      <c r="H16" s="26" t="s">
        <v>111</v>
      </c>
      <c r="I16" s="27"/>
      <c r="J16" s="28"/>
      <c r="K16" s="27"/>
      <c r="L16" s="29" t="n">
        <v>3000</v>
      </c>
      <c r="M16" s="2"/>
      <c r="N16" s="2"/>
      <c r="O16" s="2"/>
      <c r="P16" s="91"/>
      <c r="Q16" s="3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4.5" hidden="false" customHeight="true" outlineLevel="0" collapsed="false">
      <c r="A17" s="23" t="s">
        <v>45</v>
      </c>
      <c r="B17" s="24"/>
      <c r="C17" s="25" t="s">
        <v>155</v>
      </c>
      <c r="E17" s="25" t="s">
        <v>46</v>
      </c>
      <c r="F17" s="25" t="s">
        <v>30</v>
      </c>
      <c r="G17" s="2"/>
      <c r="H17" s="26" t="s">
        <v>115</v>
      </c>
      <c r="I17" s="27"/>
      <c r="J17" s="28"/>
      <c r="K17" s="27"/>
      <c r="L17" s="29" t="n">
        <v>2000</v>
      </c>
      <c r="M17" s="2"/>
      <c r="N17" s="2"/>
      <c r="O17" s="2"/>
      <c r="P17" s="91"/>
      <c r="Q17" s="59" t="s">
        <v>151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2" hidden="false" customHeight="true" outlineLevel="0" collapsed="false">
      <c r="A19" s="23" t="s">
        <v>50</v>
      </c>
      <c r="B19" s="27"/>
      <c r="C19" s="25" t="s">
        <v>155</v>
      </c>
      <c r="D19" s="47"/>
      <c r="E19" s="25" t="s">
        <v>51</v>
      </c>
      <c r="F19" s="25" t="s">
        <v>30</v>
      </c>
      <c r="G19" s="47"/>
      <c r="H19" s="47" t="s">
        <v>172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SUM(L16:L20)</f>
        <v>6750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+L15+L21+L25</f>
        <v>22250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71.25" hidden="false" customHeight="true" outlineLevel="0" collapsed="false">
      <c r="A44" s="23" t="s">
        <v>37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110</v>
      </c>
      <c r="I44" s="27"/>
      <c r="J44" s="28"/>
      <c r="K44" s="27"/>
      <c r="L44" s="29" t="n">
        <v>2500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47.25" hidden="false" customHeight="true" outlineLevel="0" collapsed="false">
      <c r="A45" s="23" t="s">
        <v>113</v>
      </c>
      <c r="B45" s="27"/>
      <c r="C45" s="25" t="s">
        <v>14</v>
      </c>
      <c r="D45" s="47"/>
      <c r="E45" s="25" t="s">
        <v>93</v>
      </c>
      <c r="F45" s="25" t="s">
        <v>30</v>
      </c>
      <c r="G45" s="47"/>
      <c r="H45" s="47" t="s">
        <v>150</v>
      </c>
      <c r="I45" s="27"/>
      <c r="J45" s="28"/>
      <c r="K45" s="27"/>
      <c r="L45" s="29" t="n">
        <v>2100</v>
      </c>
      <c r="M45" s="2"/>
      <c r="N45" s="2"/>
      <c r="O45" s="2"/>
      <c r="P45" s="23" t="s">
        <v>21</v>
      </c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54.75" hidden="false" customHeight="true" outlineLevel="0" collapsed="false">
      <c r="A46" s="23" t="s">
        <v>146</v>
      </c>
      <c r="B46" s="27"/>
      <c r="C46" s="25" t="s">
        <v>14</v>
      </c>
      <c r="D46" s="47"/>
      <c r="E46" s="25" t="s">
        <v>147</v>
      </c>
      <c r="F46" s="25" t="s">
        <v>35</v>
      </c>
      <c r="G46" s="47"/>
      <c r="H46" s="47" t="s">
        <v>162</v>
      </c>
      <c r="I46" s="27"/>
      <c r="J46" s="28"/>
      <c r="K46" s="27"/>
      <c r="L46" s="29" t="n">
        <v>2000</v>
      </c>
      <c r="M46" s="2"/>
      <c r="N46" s="2"/>
      <c r="O46" s="2"/>
      <c r="P46" s="23"/>
      <c r="Q46" s="59" t="s">
        <v>149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75" hidden="false" customHeight="true" outlineLevel="0" collapsed="false">
      <c r="A47" s="23" t="s">
        <v>75</v>
      </c>
      <c r="B47" s="24"/>
      <c r="C47" s="25" t="s">
        <v>14</v>
      </c>
      <c r="E47" s="25" t="s">
        <v>75</v>
      </c>
      <c r="F47" s="25" t="s">
        <v>75</v>
      </c>
      <c r="G47" s="2"/>
      <c r="H47" s="26" t="s">
        <v>76</v>
      </c>
      <c r="I47" s="27"/>
      <c r="J47" s="28"/>
      <c r="K47" s="27"/>
      <c r="L47" s="29" t="n">
        <f aca="false">1737+195</f>
        <v>1932</v>
      </c>
      <c r="M47" s="2"/>
      <c r="N47" s="2"/>
      <c r="O47" s="2"/>
      <c r="P47" s="92"/>
      <c r="Q47" s="32"/>
      <c r="S47" s="26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80</v>
      </c>
      <c r="B48" s="24"/>
      <c r="C48" s="25" t="s">
        <v>14</v>
      </c>
      <c r="E48" s="25"/>
      <c r="F48" s="25" t="s">
        <v>16</v>
      </c>
      <c r="G48" s="2"/>
      <c r="H48" s="26" t="s">
        <v>158</v>
      </c>
      <c r="I48" s="27"/>
      <c r="J48" s="28"/>
      <c r="K48" s="27"/>
      <c r="L48" s="89" t="n">
        <v>-701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92</v>
      </c>
      <c r="B49" s="24"/>
      <c r="C49" s="25" t="s">
        <v>14</v>
      </c>
      <c r="E49" s="25" t="s">
        <v>93</v>
      </c>
      <c r="F49" s="25" t="s">
        <v>30</v>
      </c>
      <c r="G49" s="2"/>
      <c r="H49" s="26" t="s">
        <v>167</v>
      </c>
      <c r="I49" s="27"/>
      <c r="J49" s="28"/>
      <c r="K49" s="27"/>
      <c r="L49" s="89" t="n">
        <v>-250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false" customHeight="true" outlineLevel="0" collapsed="false">
      <c r="A50" s="61" t="s">
        <v>99</v>
      </c>
      <c r="B50" s="62"/>
      <c r="C50" s="62"/>
      <c r="D50" s="40"/>
      <c r="E50" s="63"/>
      <c r="F50" s="63"/>
      <c r="G50" s="64"/>
      <c r="H50" s="63"/>
      <c r="I50" s="63"/>
      <c r="J50" s="65"/>
      <c r="K50" s="63"/>
      <c r="L50" s="44" t="n">
        <f aca="false">SUM(L44:L49)</f>
        <v>7581</v>
      </c>
      <c r="M50" s="45"/>
      <c r="N50" s="45"/>
      <c r="O50" s="45"/>
      <c r="P50" s="93"/>
      <c r="Q50" s="46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</row>
    <row r="51" customFormat="false" ht="27.95" hidden="false" customHeight="true" outlineLevel="0" collapsed="false">
      <c r="A51" s="61" t="s">
        <v>100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+L42+L50</f>
        <v>33229</v>
      </c>
      <c r="M51" s="45"/>
      <c r="N51" s="45"/>
      <c r="O51" s="45"/>
      <c r="P51" s="93"/>
      <c r="Q51" s="66"/>
      <c r="R51" s="97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38.25" hidden="true" customHeight="true" outlineLevel="0" collapsed="false">
      <c r="A52" s="78" t="s">
        <v>101</v>
      </c>
      <c r="B52" s="79"/>
      <c r="C52" s="80" t="s">
        <v>14</v>
      </c>
      <c r="D52" s="81"/>
      <c r="E52" s="80" t="s">
        <v>15</v>
      </c>
      <c r="F52" s="80" t="s">
        <v>30</v>
      </c>
      <c r="G52" s="81"/>
      <c r="H52" s="81" t="s">
        <v>102</v>
      </c>
      <c r="I52" s="79"/>
      <c r="J52" s="82"/>
      <c r="K52" s="79"/>
      <c r="L52" s="83" t="n">
        <v>10000</v>
      </c>
      <c r="M52" s="84"/>
      <c r="N52" s="84"/>
      <c r="O52" s="84"/>
      <c r="P52" s="85"/>
      <c r="Q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7.95" hidden="false" customHeight="true" outlineLevel="0" collapsed="false">
      <c r="E53" s="56"/>
      <c r="F53" s="56"/>
      <c r="G53" s="56"/>
      <c r="J53" s="86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23" colorId="64" zoomScale="75" zoomScaleNormal="75" zoomScalePageLayoutView="100" workbookViewId="0">
      <selection pane="topLeft" activeCell="L48" activeCellId="0" sqref="L48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false" outlineLevel="0" max="13" min="13" style="1" width="3.28"/>
    <col collapsed="false" customWidth="true" hidden="true" outlineLevel="0" max="14" min="14" style="1" width="36.42"/>
    <col collapsed="false" customWidth="true" hidden="false" outlineLevel="0" max="15" min="15" style="1" width="3.14"/>
    <col collapsed="false" customWidth="true" hidden="true" outlineLevel="0" max="16" min="16" style="1" width="46.14"/>
    <col collapsed="false" customWidth="true" hidden="true" outlineLevel="0" max="17" min="17" style="1" width="65.85"/>
    <col collapsed="false" customWidth="false" hidden="false" outlineLevel="0" max="45" min="18" style="2" width="9.14"/>
    <col collapsed="false" customWidth="false" hidden="false" outlineLevel="0" max="257" min="46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173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6.7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19" t="s">
        <v>142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80.25" hidden="false" customHeight="true" outlineLevel="0" collapsed="false">
      <c r="A11" s="23" t="s">
        <v>32</v>
      </c>
      <c r="B11" s="24"/>
      <c r="C11" s="25" t="s">
        <v>14</v>
      </c>
      <c r="E11" s="25" t="s">
        <v>34</v>
      </c>
      <c r="F11" s="25" t="s">
        <v>35</v>
      </c>
      <c r="G11" s="2"/>
      <c r="H11" s="26" t="s">
        <v>36</v>
      </c>
      <c r="I11" s="27"/>
      <c r="J11" s="28"/>
      <c r="K11" s="27"/>
      <c r="L11" s="29" t="n">
        <v>3000</v>
      </c>
      <c r="M11" s="2"/>
      <c r="N11" s="2"/>
      <c r="O11" s="2"/>
      <c r="P11" s="23"/>
      <c r="Q11" s="3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27.95" hidden="true" customHeight="true" outlineLevel="0" collapsed="false">
      <c r="A12" s="23" t="s">
        <v>152</v>
      </c>
      <c r="B12" s="24"/>
      <c r="C12" s="25" t="s">
        <v>14</v>
      </c>
      <c r="E12" s="25" t="s">
        <v>29</v>
      </c>
      <c r="F12" s="25" t="s">
        <v>30</v>
      </c>
      <c r="G12" s="2"/>
      <c r="H12" s="26" t="s">
        <v>153</v>
      </c>
      <c r="I12" s="27"/>
      <c r="J12" s="28"/>
      <c r="K12" s="27"/>
      <c r="L12" s="29" t="n">
        <v>0</v>
      </c>
      <c r="M12" s="2"/>
      <c r="N12" s="2"/>
      <c r="O12" s="2"/>
      <c r="P12" s="91"/>
      <c r="Q12" s="3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1.25" hidden="false" customHeight="true" outlineLevel="0" collapsed="false">
      <c r="A13" s="33"/>
      <c r="B13" s="34"/>
      <c r="C13" s="34"/>
      <c r="E13" s="21"/>
      <c r="F13" s="21"/>
      <c r="H13" s="21"/>
      <c r="I13" s="35"/>
      <c r="J13" s="36"/>
      <c r="K13" s="35"/>
      <c r="L13" s="37"/>
      <c r="P13" s="60"/>
      <c r="Q13" s="30"/>
    </row>
    <row r="14" customFormat="false" ht="27.95" hidden="false" customHeight="true" outlineLevel="0" collapsed="false">
      <c r="A14" s="49" t="s">
        <v>55</v>
      </c>
      <c r="B14" s="50"/>
      <c r="C14" s="50"/>
      <c r="D14" s="51"/>
      <c r="E14" s="50"/>
      <c r="F14" s="50"/>
      <c r="G14" s="51"/>
      <c r="H14" s="52"/>
      <c r="I14" s="53"/>
      <c r="J14" s="54"/>
      <c r="K14" s="53"/>
      <c r="L14" s="44" t="n">
        <f aca="false">SUM(L11:L13)</f>
        <v>3000</v>
      </c>
      <c r="P14" s="60"/>
      <c r="Q14" s="30"/>
    </row>
    <row r="15" customFormat="false" ht="53.25" hidden="false" customHeight="true" outlineLevel="0" collapsed="false">
      <c r="A15" s="23" t="s">
        <v>39</v>
      </c>
      <c r="B15" s="24"/>
      <c r="C15" s="25" t="s">
        <v>155</v>
      </c>
      <c r="E15" s="25" t="s">
        <v>40</v>
      </c>
      <c r="F15" s="25" t="s">
        <v>30</v>
      </c>
      <c r="G15" s="2"/>
      <c r="H15" s="26" t="s">
        <v>111</v>
      </c>
      <c r="I15" s="27"/>
      <c r="J15" s="28"/>
      <c r="K15" s="27"/>
      <c r="L15" s="29" t="n">
        <v>3000</v>
      </c>
      <c r="M15" s="2"/>
      <c r="N15" s="2"/>
      <c r="O15" s="2"/>
      <c r="P15" s="91"/>
      <c r="Q15" s="3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34.5" hidden="false" customHeight="true" outlineLevel="0" collapsed="false">
      <c r="A16" s="23" t="s">
        <v>45</v>
      </c>
      <c r="B16" s="24"/>
      <c r="C16" s="25" t="s">
        <v>155</v>
      </c>
      <c r="E16" s="25" t="s">
        <v>46</v>
      </c>
      <c r="F16" s="25" t="s">
        <v>30</v>
      </c>
      <c r="G16" s="2"/>
      <c r="H16" s="26" t="s">
        <v>115</v>
      </c>
      <c r="I16" s="27"/>
      <c r="J16" s="28"/>
      <c r="K16" s="27"/>
      <c r="L16" s="29" t="n">
        <v>2000</v>
      </c>
      <c r="M16" s="2"/>
      <c r="N16" s="2"/>
      <c r="O16" s="2"/>
      <c r="P16" s="91"/>
      <c r="Q16" s="59" t="s">
        <v>151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34.5" hidden="false" customHeight="true" outlineLevel="0" collapsed="false">
      <c r="A17" s="23" t="s">
        <v>174</v>
      </c>
      <c r="B17" s="24"/>
      <c r="C17" s="25" t="s">
        <v>155</v>
      </c>
      <c r="E17" s="25" t="s">
        <v>59</v>
      </c>
      <c r="F17" s="25" t="s">
        <v>60</v>
      </c>
      <c r="G17" s="2"/>
      <c r="H17" s="26" t="s">
        <v>175</v>
      </c>
      <c r="I17" s="27"/>
      <c r="J17" s="28"/>
      <c r="K17" s="27"/>
      <c r="L17" s="29" t="n">
        <v>1700</v>
      </c>
      <c r="M17" s="2"/>
      <c r="N17" s="2"/>
      <c r="O17" s="2"/>
      <c r="P17" s="91"/>
      <c r="Q17" s="59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48</v>
      </c>
      <c r="B18" s="24"/>
      <c r="C18" s="25" t="s">
        <v>155</v>
      </c>
      <c r="E18" s="25" t="s">
        <v>29</v>
      </c>
      <c r="F18" s="25" t="s">
        <v>30</v>
      </c>
      <c r="G18" s="2"/>
      <c r="H18" s="26" t="s">
        <v>116</v>
      </c>
      <c r="I18" s="27"/>
      <c r="J18" s="28"/>
      <c r="K18" s="27"/>
      <c r="L18" s="29" t="n">
        <v>1000</v>
      </c>
      <c r="M18" s="2"/>
      <c r="N18" s="2"/>
      <c r="O18" s="2"/>
      <c r="P18" s="91"/>
      <c r="Q18" s="3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2" hidden="false" customHeight="true" outlineLevel="0" collapsed="false">
      <c r="A19" s="23" t="s">
        <v>50</v>
      </c>
      <c r="B19" s="27"/>
      <c r="C19" s="25" t="s">
        <v>155</v>
      </c>
      <c r="D19" s="47"/>
      <c r="E19" s="25" t="s">
        <v>51</v>
      </c>
      <c r="F19" s="25" t="s">
        <v>30</v>
      </c>
      <c r="G19" s="47"/>
      <c r="H19" s="47" t="s">
        <v>172</v>
      </c>
      <c r="I19" s="27"/>
      <c r="J19" s="28"/>
      <c r="K19" s="27"/>
      <c r="L19" s="29" t="n">
        <v>750</v>
      </c>
      <c r="M19" s="2"/>
      <c r="N19" s="2"/>
      <c r="O19" s="2"/>
      <c r="P19" s="23" t="s">
        <v>21</v>
      </c>
      <c r="Q19" s="3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1.25" hidden="false" customHeight="true" outlineLevel="0" collapsed="false">
      <c r="A20" s="55"/>
      <c r="E20" s="56"/>
      <c r="F20" s="56"/>
      <c r="G20" s="56"/>
      <c r="H20" s="56"/>
      <c r="I20" s="56"/>
      <c r="J20" s="57"/>
      <c r="K20" s="56"/>
      <c r="L20" s="58"/>
      <c r="P20" s="60"/>
      <c r="Q20" s="30"/>
    </row>
    <row r="21" customFormat="false" ht="16.5" hidden="false" customHeight="true" outlineLevel="0" collapsed="false">
      <c r="A21" s="49" t="s">
        <v>56</v>
      </c>
      <c r="B21" s="50"/>
      <c r="C21" s="50"/>
      <c r="D21" s="51"/>
      <c r="E21" s="50"/>
      <c r="F21" s="50"/>
      <c r="G21" s="51"/>
      <c r="H21" s="52"/>
      <c r="I21" s="53"/>
      <c r="J21" s="54"/>
      <c r="K21" s="53"/>
      <c r="L21" s="44" t="n">
        <f aca="false">SUM(L15:L20)</f>
        <v>8450</v>
      </c>
      <c r="P21" s="60"/>
      <c r="Q21" s="30"/>
    </row>
    <row r="22" customFormat="false" ht="53.25" hidden="false" customHeight="true" outlineLevel="0" collapsed="false">
      <c r="A22" s="23" t="s">
        <v>18</v>
      </c>
      <c r="B22" s="27"/>
      <c r="C22" s="25" t="s">
        <v>58</v>
      </c>
      <c r="D22" s="47"/>
      <c r="E22" s="25" t="s">
        <v>59</v>
      </c>
      <c r="F22" s="25" t="s">
        <v>16</v>
      </c>
      <c r="G22" s="47"/>
      <c r="H22" s="47" t="s">
        <v>20</v>
      </c>
      <c r="I22" s="27"/>
      <c r="J22" s="28"/>
      <c r="K22" s="27"/>
      <c r="L22" s="29" t="n">
        <v>9000</v>
      </c>
      <c r="M22" s="2"/>
      <c r="N22" s="2"/>
      <c r="O22" s="2"/>
      <c r="P22" s="23" t="s">
        <v>21</v>
      </c>
      <c r="Q22" s="90" t="s">
        <v>21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51" hidden="false" customHeight="true" outlineLevel="0" collapsed="false">
      <c r="A23" s="23" t="s">
        <v>57</v>
      </c>
      <c r="B23" s="24"/>
      <c r="C23" s="25" t="s">
        <v>58</v>
      </c>
      <c r="E23" s="25" t="s">
        <v>59</v>
      </c>
      <c r="F23" s="25" t="s">
        <v>60</v>
      </c>
      <c r="G23" s="2"/>
      <c r="H23" s="26" t="s">
        <v>61</v>
      </c>
      <c r="I23" s="27"/>
      <c r="J23" s="28" t="n">
        <v>0.7</v>
      </c>
      <c r="K23" s="27"/>
      <c r="L23" s="31" t="n">
        <v>0</v>
      </c>
      <c r="M23" s="2"/>
      <c r="N23" s="2"/>
      <c r="O23" s="2"/>
      <c r="P23" s="92" t="s">
        <v>62</v>
      </c>
      <c r="Q23" s="32"/>
      <c r="S23" s="26"/>
    </row>
    <row r="24" customFormat="false" ht="12.75" hidden="false" customHeight="true" outlineLevel="0" collapsed="false">
      <c r="A24" s="60"/>
      <c r="E24" s="56"/>
      <c r="F24" s="56"/>
      <c r="G24" s="56"/>
      <c r="H24" s="56"/>
      <c r="I24" s="56"/>
      <c r="J24" s="57"/>
      <c r="K24" s="56"/>
      <c r="L24" s="58"/>
      <c r="P24" s="60"/>
      <c r="Q24" s="30"/>
    </row>
    <row r="25" customFormat="false" ht="16.5" hidden="false" customHeight="true" outlineLevel="0" collapsed="false">
      <c r="A25" s="49" t="s">
        <v>63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SUM(L22:L24)</f>
        <v>9000</v>
      </c>
      <c r="P25" s="60"/>
      <c r="Q25" s="30"/>
    </row>
    <row r="26" customFormat="false" ht="12.75" hidden="false" customHeight="true" outlineLevel="0" collapsed="false">
      <c r="A26" s="60"/>
      <c r="E26" s="56"/>
      <c r="F26" s="56"/>
      <c r="G26" s="56"/>
      <c r="H26" s="56"/>
      <c r="I26" s="56"/>
      <c r="J26" s="57"/>
      <c r="K26" s="56"/>
      <c r="L26" s="58"/>
      <c r="P26" s="60"/>
      <c r="Q26" s="30"/>
    </row>
    <row r="27" customFormat="false" ht="27.95" hidden="false" customHeight="true" outlineLevel="0" collapsed="false">
      <c r="A27" s="61" t="s">
        <v>64</v>
      </c>
      <c r="B27" s="62"/>
      <c r="C27" s="62"/>
      <c r="D27" s="40"/>
      <c r="E27" s="63"/>
      <c r="F27" s="63"/>
      <c r="G27" s="64"/>
      <c r="H27" s="63"/>
      <c r="I27" s="63"/>
      <c r="J27" s="65"/>
      <c r="K27" s="63"/>
      <c r="L27" s="44" t="n">
        <f aca="false">+L14+L21+L25</f>
        <v>20450</v>
      </c>
      <c r="M27" s="45"/>
      <c r="N27" s="45"/>
      <c r="O27" s="45"/>
      <c r="P27" s="93"/>
      <c r="Q27" s="4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27.95" hidden="false" customHeight="true" outlineLevel="0" collapsed="false">
      <c r="A28" s="67"/>
      <c r="B28" s="68"/>
      <c r="C28" s="68"/>
      <c r="D28" s="69"/>
      <c r="E28" s="70"/>
      <c r="F28" s="70"/>
      <c r="G28" s="71"/>
      <c r="H28" s="70"/>
      <c r="I28" s="70"/>
      <c r="J28" s="72"/>
      <c r="K28" s="70"/>
      <c r="L28" s="73"/>
      <c r="M28" s="74"/>
      <c r="N28" s="74"/>
      <c r="O28" s="74"/>
      <c r="P28" s="94"/>
      <c r="Q28" s="9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</row>
    <row r="29" customFormat="false" ht="51" hidden="true" customHeight="true" outlineLevel="0" collapsed="false">
      <c r="A29" s="23" t="s">
        <v>57</v>
      </c>
      <c r="B29" s="24"/>
      <c r="C29" s="25" t="s">
        <v>33</v>
      </c>
      <c r="E29" s="25" t="s">
        <v>59</v>
      </c>
      <c r="F29" s="25" t="s">
        <v>60</v>
      </c>
      <c r="G29" s="2"/>
      <c r="H29" s="26" t="s">
        <v>65</v>
      </c>
      <c r="I29" s="27"/>
      <c r="J29" s="28" t="n">
        <v>0.7</v>
      </c>
      <c r="K29" s="27"/>
      <c r="L29" s="29" t="n">
        <v>8000</v>
      </c>
      <c r="M29" s="2"/>
      <c r="N29" s="2"/>
      <c r="O29" s="2"/>
      <c r="P29" s="92" t="s">
        <v>62</v>
      </c>
      <c r="Q29" s="32"/>
      <c r="S29" s="2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52.5" hidden="true" customHeight="true" outlineLevel="0" collapsed="false">
      <c r="A30" s="23" t="s">
        <v>66</v>
      </c>
      <c r="B30" s="24"/>
      <c r="C30" s="25" t="s">
        <v>33</v>
      </c>
      <c r="E30" s="25" t="s">
        <v>67</v>
      </c>
      <c r="F30" s="25" t="s">
        <v>16</v>
      </c>
      <c r="G30" s="2"/>
      <c r="H30" s="26" t="s">
        <v>68</v>
      </c>
      <c r="I30" s="27"/>
      <c r="J30" s="28"/>
      <c r="K30" s="27"/>
      <c r="L30" s="29" t="n">
        <v>5000</v>
      </c>
      <c r="M30" s="2"/>
      <c r="N30" s="2"/>
      <c r="O30" s="2"/>
      <c r="P30" s="92" t="s">
        <v>69</v>
      </c>
      <c r="Q30" s="32"/>
      <c r="S30" s="2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27.95" hidden="true" customHeight="true" outlineLevel="0" collapsed="false">
      <c r="A31" s="23" t="s">
        <v>13</v>
      </c>
      <c r="B31" s="24"/>
      <c r="C31" s="25" t="s">
        <v>33</v>
      </c>
      <c r="E31" s="25" t="s">
        <v>15</v>
      </c>
      <c r="F31" s="25" t="s">
        <v>16</v>
      </c>
      <c r="G31" s="2"/>
      <c r="H31" s="26" t="s">
        <v>70</v>
      </c>
      <c r="I31" s="27"/>
      <c r="J31" s="28"/>
      <c r="K31" s="27"/>
      <c r="L31" s="29" t="n">
        <v>3000</v>
      </c>
      <c r="M31" s="2"/>
      <c r="N31" s="2"/>
      <c r="O31" s="2"/>
      <c r="P31" s="91"/>
      <c r="Q31" s="3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27.95" hidden="true" customHeight="true" outlineLevel="0" collapsed="false">
      <c r="A32" s="23" t="s">
        <v>71</v>
      </c>
      <c r="B32" s="24"/>
      <c r="C32" s="25" t="s">
        <v>33</v>
      </c>
      <c r="E32" s="25" t="s">
        <v>72</v>
      </c>
      <c r="F32" s="25" t="s">
        <v>30</v>
      </c>
      <c r="G32" s="2"/>
      <c r="H32" s="26" t="s">
        <v>73</v>
      </c>
      <c r="I32" s="27"/>
      <c r="J32" s="28"/>
      <c r="K32" s="27"/>
      <c r="L32" s="29" t="n">
        <v>2509</v>
      </c>
      <c r="P32" s="60"/>
      <c r="Q32" s="30"/>
    </row>
    <row r="33" customFormat="false" ht="52.5" hidden="true" customHeight="true" outlineLevel="0" collapsed="false">
      <c r="A33" s="23" t="s">
        <v>74</v>
      </c>
      <c r="B33" s="24"/>
      <c r="C33" s="25" t="s">
        <v>33</v>
      </c>
      <c r="E33" s="25" t="s">
        <v>75</v>
      </c>
      <c r="F33" s="25" t="s">
        <v>75</v>
      </c>
      <c r="G33" s="2"/>
      <c r="H33" s="26" t="s">
        <v>76</v>
      </c>
      <c r="I33" s="27"/>
      <c r="J33" s="28"/>
      <c r="K33" s="27"/>
      <c r="L33" s="29" t="n">
        <f aca="false">1678+175+4+234+50+8+18+13+9+8+16+17+8+1+50+3+55+1+5+1+50</f>
        <v>2404</v>
      </c>
      <c r="M33" s="2"/>
      <c r="N33" s="2"/>
      <c r="O33" s="2"/>
      <c r="P33" s="26"/>
      <c r="Q33" s="32"/>
      <c r="R33" s="76"/>
      <c r="S33" s="26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27.95" hidden="true" customHeight="true" outlineLevel="0" collapsed="false">
      <c r="A34" s="23" t="s">
        <v>77</v>
      </c>
      <c r="B34" s="24"/>
      <c r="C34" s="25" t="s">
        <v>33</v>
      </c>
      <c r="E34" s="25" t="s">
        <v>40</v>
      </c>
      <c r="F34" s="25" t="s">
        <v>30</v>
      </c>
      <c r="G34" s="2"/>
      <c r="H34" s="26" t="s">
        <v>78</v>
      </c>
      <c r="I34" s="27"/>
      <c r="J34" s="28"/>
      <c r="K34" s="27"/>
      <c r="L34" s="29" t="n">
        <v>1300</v>
      </c>
      <c r="M34" s="2"/>
      <c r="N34" s="2"/>
      <c r="O34" s="2"/>
      <c r="P34" s="91"/>
      <c r="Q34" s="3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7.95" hidden="true" customHeight="true" outlineLevel="0" collapsed="false">
      <c r="A35" s="23" t="s">
        <v>71</v>
      </c>
      <c r="B35" s="24"/>
      <c r="C35" s="25" t="s">
        <v>33</v>
      </c>
      <c r="E35" s="25" t="s">
        <v>72</v>
      </c>
      <c r="F35" s="25" t="s">
        <v>30</v>
      </c>
      <c r="G35" s="2"/>
      <c r="H35" s="26" t="s">
        <v>79</v>
      </c>
      <c r="I35" s="27"/>
      <c r="J35" s="28"/>
      <c r="K35" s="27"/>
      <c r="L35" s="29" t="n">
        <v>1000</v>
      </c>
      <c r="M35" s="2"/>
      <c r="N35" s="2"/>
      <c r="O35" s="2"/>
      <c r="P35" s="91"/>
      <c r="Q35" s="3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80</v>
      </c>
      <c r="B36" s="24"/>
      <c r="C36" s="25" t="s">
        <v>33</v>
      </c>
      <c r="E36" s="25" t="s">
        <v>81</v>
      </c>
      <c r="F36" s="25" t="s">
        <v>16</v>
      </c>
      <c r="G36" s="2"/>
      <c r="H36" s="26" t="s">
        <v>82</v>
      </c>
      <c r="I36" s="27"/>
      <c r="J36" s="28"/>
      <c r="K36" s="27"/>
      <c r="L36" s="29" t="n">
        <f aca="false">686+15</f>
        <v>701</v>
      </c>
      <c r="M36" s="2"/>
      <c r="N36" s="2"/>
      <c r="O36" s="2"/>
      <c r="P36" s="91"/>
      <c r="Q36" s="3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83</v>
      </c>
      <c r="B37" s="24"/>
      <c r="C37" s="25" t="s">
        <v>33</v>
      </c>
      <c r="E37" s="25" t="s">
        <v>84</v>
      </c>
      <c r="F37" s="25" t="s">
        <v>26</v>
      </c>
      <c r="G37" s="2"/>
      <c r="H37" s="26" t="s">
        <v>85</v>
      </c>
      <c r="I37" s="27"/>
      <c r="J37" s="28"/>
      <c r="K37" s="27"/>
      <c r="L37" s="29" t="n">
        <v>600</v>
      </c>
      <c r="M37" s="2"/>
      <c r="N37" s="2"/>
      <c r="O37" s="2"/>
      <c r="P37" s="91"/>
      <c r="Q37" s="3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7.95" hidden="true" customHeight="true" outlineLevel="0" collapsed="false">
      <c r="A38" s="23" t="s">
        <v>86</v>
      </c>
      <c r="B38" s="24"/>
      <c r="C38" s="25" t="s">
        <v>33</v>
      </c>
      <c r="E38" s="25" t="s">
        <v>87</v>
      </c>
      <c r="F38" s="25" t="s">
        <v>16</v>
      </c>
      <c r="G38" s="2"/>
      <c r="H38" s="26" t="s">
        <v>88</v>
      </c>
      <c r="I38" s="27"/>
      <c r="J38" s="28"/>
      <c r="K38" s="27"/>
      <c r="L38" s="29" t="n">
        <v>500</v>
      </c>
      <c r="M38" s="2"/>
      <c r="N38" s="2"/>
      <c r="O38" s="2"/>
      <c r="P38" s="91"/>
      <c r="Q38" s="3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89</v>
      </c>
      <c r="B39" s="24"/>
      <c r="C39" s="25" t="s">
        <v>33</v>
      </c>
      <c r="E39" s="25" t="s">
        <v>29</v>
      </c>
      <c r="F39" s="25" t="s">
        <v>30</v>
      </c>
      <c r="G39" s="2"/>
      <c r="H39" s="26" t="s">
        <v>90</v>
      </c>
      <c r="I39" s="27"/>
      <c r="J39" s="28"/>
      <c r="K39" s="27"/>
      <c r="L39" s="29" t="n">
        <v>500</v>
      </c>
      <c r="M39" s="2"/>
      <c r="N39" s="2"/>
      <c r="O39" s="2"/>
      <c r="P39" s="91"/>
      <c r="Q39" s="3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77</v>
      </c>
      <c r="B40" s="24"/>
      <c r="C40" s="25" t="s">
        <v>33</v>
      </c>
      <c r="E40" s="25" t="s">
        <v>40</v>
      </c>
      <c r="F40" s="25" t="s">
        <v>30</v>
      </c>
      <c r="G40" s="2"/>
      <c r="H40" s="26" t="s">
        <v>91</v>
      </c>
      <c r="I40" s="27"/>
      <c r="J40" s="28"/>
      <c r="K40" s="27"/>
      <c r="L40" s="29" t="n">
        <v>384</v>
      </c>
      <c r="M40" s="2"/>
      <c r="N40" s="2"/>
      <c r="O40" s="2"/>
      <c r="P40" s="91"/>
      <c r="Q40" s="3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92</v>
      </c>
      <c r="B41" s="24"/>
      <c r="C41" s="25" t="s">
        <v>33</v>
      </c>
      <c r="E41" s="25" t="s">
        <v>93</v>
      </c>
      <c r="F41" s="25" t="s">
        <v>30</v>
      </c>
      <c r="G41" s="2"/>
      <c r="H41" s="26" t="s">
        <v>92</v>
      </c>
      <c r="I41" s="27"/>
      <c r="J41" s="28"/>
      <c r="K41" s="27"/>
      <c r="L41" s="77" t="n">
        <v>-250</v>
      </c>
      <c r="M41" s="2"/>
      <c r="N41" s="2"/>
      <c r="O41" s="2"/>
      <c r="P41" s="91"/>
      <c r="Q41" s="3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false" customHeight="true" outlineLevel="0" collapsed="false">
      <c r="A42" s="61" t="s">
        <v>94</v>
      </c>
      <c r="B42" s="62"/>
      <c r="C42" s="62"/>
      <c r="D42" s="40"/>
      <c r="E42" s="63"/>
      <c r="F42" s="63"/>
      <c r="G42" s="64"/>
      <c r="H42" s="63"/>
      <c r="I42" s="63"/>
      <c r="J42" s="65"/>
      <c r="K42" s="63"/>
      <c r="L42" s="44" t="n">
        <f aca="false">SUM(L29:L41)</f>
        <v>25648</v>
      </c>
      <c r="M42" s="45"/>
      <c r="N42" s="45"/>
      <c r="O42" s="45"/>
      <c r="P42" s="93"/>
      <c r="Q42" s="46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</row>
    <row r="43" customFormat="false" ht="12" hidden="false" customHeight="true" outlineLevel="0" collapsed="false">
      <c r="A43" s="23"/>
      <c r="B43" s="24"/>
      <c r="C43" s="25"/>
      <c r="E43" s="25"/>
      <c r="F43" s="25"/>
      <c r="G43" s="2"/>
      <c r="H43" s="26"/>
      <c r="I43" s="27"/>
      <c r="J43" s="28"/>
      <c r="K43" s="27"/>
      <c r="L43" s="29"/>
      <c r="M43" s="2"/>
      <c r="N43" s="2"/>
      <c r="O43" s="2"/>
      <c r="P43" s="92"/>
      <c r="Q43" s="32"/>
      <c r="S43" s="26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 t="s">
        <v>169</v>
      </c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false" customHeight="true" outlineLevel="0" collapsed="false">
      <c r="A44" s="23" t="s">
        <v>152</v>
      </c>
      <c r="B44" s="24"/>
      <c r="C44" s="25" t="s">
        <v>14</v>
      </c>
      <c r="E44" s="25" t="s">
        <v>29</v>
      </c>
      <c r="F44" s="25" t="s">
        <v>30</v>
      </c>
      <c r="G44" s="2"/>
      <c r="H44" s="26" t="s">
        <v>163</v>
      </c>
      <c r="I44" s="27"/>
      <c r="J44" s="28"/>
      <c r="K44" s="27"/>
      <c r="L44" s="29" t="n">
        <v>3500</v>
      </c>
      <c r="M44" s="2"/>
      <c r="N44" s="2"/>
      <c r="O44" s="2"/>
      <c r="P44" s="91"/>
      <c r="Q44" s="3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71.25" hidden="false" customHeight="true" outlineLevel="0" collapsed="false">
      <c r="A45" s="23" t="s">
        <v>37</v>
      </c>
      <c r="B45" s="24"/>
      <c r="C45" s="25" t="s">
        <v>14</v>
      </c>
      <c r="E45" s="25" t="s">
        <v>29</v>
      </c>
      <c r="F45" s="25" t="s">
        <v>30</v>
      </c>
      <c r="G45" s="2"/>
      <c r="H45" s="26" t="s">
        <v>110</v>
      </c>
      <c r="I45" s="27"/>
      <c r="J45" s="28"/>
      <c r="K45" s="27"/>
      <c r="L45" s="29" t="n">
        <f aca="false">2500+234</f>
        <v>2734</v>
      </c>
      <c r="M45" s="2"/>
      <c r="N45" s="2"/>
      <c r="O45" s="2"/>
      <c r="P45" s="91"/>
      <c r="Q45" s="3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47.25" hidden="false" customHeight="true" outlineLevel="0" collapsed="false">
      <c r="A46" s="23" t="s">
        <v>113</v>
      </c>
      <c r="B46" s="27"/>
      <c r="C46" s="25" t="s">
        <v>14</v>
      </c>
      <c r="D46" s="47"/>
      <c r="E46" s="25" t="s">
        <v>93</v>
      </c>
      <c r="F46" s="25" t="s">
        <v>30</v>
      </c>
      <c r="G46" s="47"/>
      <c r="H46" s="47" t="s">
        <v>150</v>
      </c>
      <c r="I46" s="27"/>
      <c r="J46" s="28"/>
      <c r="K46" s="27"/>
      <c r="L46" s="29" t="n">
        <v>2100</v>
      </c>
      <c r="M46" s="2"/>
      <c r="N46" s="2"/>
      <c r="O46" s="2"/>
      <c r="P46" s="23" t="s">
        <v>21</v>
      </c>
      <c r="Q46" s="3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54.75" hidden="false" customHeight="true" outlineLevel="0" collapsed="false">
      <c r="A47" s="23" t="s">
        <v>146</v>
      </c>
      <c r="B47" s="27"/>
      <c r="C47" s="25" t="s">
        <v>14</v>
      </c>
      <c r="D47" s="47"/>
      <c r="E47" s="25" t="s">
        <v>147</v>
      </c>
      <c r="F47" s="25" t="s">
        <v>35</v>
      </c>
      <c r="G47" s="47"/>
      <c r="H47" s="47" t="s">
        <v>162</v>
      </c>
      <c r="I47" s="27"/>
      <c r="J47" s="28"/>
      <c r="K47" s="27"/>
      <c r="L47" s="29" t="n">
        <v>2000</v>
      </c>
      <c r="M47" s="2"/>
      <c r="N47" s="2"/>
      <c r="O47" s="2"/>
      <c r="P47" s="23"/>
      <c r="Q47" s="59" t="s">
        <v>149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75" hidden="false" customHeight="true" outlineLevel="0" collapsed="false">
      <c r="A48" s="23" t="s">
        <v>75</v>
      </c>
      <c r="B48" s="24"/>
      <c r="C48" s="25" t="s">
        <v>14</v>
      </c>
      <c r="E48" s="25" t="s">
        <v>75</v>
      </c>
      <c r="F48" s="25" t="s">
        <v>75</v>
      </c>
      <c r="G48" s="2"/>
      <c r="H48" s="26" t="s">
        <v>76</v>
      </c>
      <c r="I48" s="27"/>
      <c r="J48" s="28"/>
      <c r="K48" s="27"/>
      <c r="L48" s="29" t="n">
        <f aca="false">1737+195+30+8+24+47+6+10+125+95-234</f>
        <v>2043</v>
      </c>
      <c r="M48" s="2"/>
      <c r="N48" s="2"/>
      <c r="O48" s="2"/>
      <c r="P48" s="92"/>
      <c r="Q48" s="32"/>
      <c r="S48" s="26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80</v>
      </c>
      <c r="B49" s="24"/>
      <c r="C49" s="25" t="s">
        <v>14</v>
      </c>
      <c r="E49" s="25"/>
      <c r="F49" s="25" t="s">
        <v>16</v>
      </c>
      <c r="G49" s="2"/>
      <c r="H49" s="26" t="s">
        <v>158</v>
      </c>
      <c r="I49" s="27"/>
      <c r="J49" s="28"/>
      <c r="K49" s="27"/>
      <c r="L49" s="89" t="n">
        <v>-701</v>
      </c>
      <c r="M49" s="2"/>
      <c r="N49" s="2"/>
      <c r="O49" s="2"/>
      <c r="P49" s="92"/>
      <c r="Q49" s="32"/>
      <c r="S49" s="26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92</v>
      </c>
      <c r="B50" s="24"/>
      <c r="C50" s="25" t="s">
        <v>14</v>
      </c>
      <c r="E50" s="25" t="s">
        <v>93</v>
      </c>
      <c r="F50" s="25" t="s">
        <v>30</v>
      </c>
      <c r="G50" s="2"/>
      <c r="H50" s="26" t="s">
        <v>167</v>
      </c>
      <c r="I50" s="27"/>
      <c r="J50" s="28"/>
      <c r="K50" s="27"/>
      <c r="L50" s="89" t="n">
        <v>-250</v>
      </c>
      <c r="M50" s="2"/>
      <c r="N50" s="2"/>
      <c r="O50" s="2"/>
      <c r="P50" s="92"/>
      <c r="Q50" s="32"/>
      <c r="S50" s="26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SUM(L44:L50)</f>
        <v>11426</v>
      </c>
      <c r="M51" s="45"/>
      <c r="N51" s="45"/>
      <c r="O51" s="45"/>
      <c r="P51" s="93"/>
      <c r="Q51" s="46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+L42+L51</f>
        <v>37074</v>
      </c>
      <c r="M52" s="45"/>
      <c r="N52" s="45"/>
      <c r="O52" s="45"/>
      <c r="P52" s="93"/>
      <c r="Q52" s="66"/>
      <c r="R52" s="97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2000-07-06T15:09:10Z</dcterms:created>
  <dc:creator>tshepperd</dc:creator>
  <dc:description/>
  <dc:language>en-US</dc:language>
  <cp:lastModifiedBy>thardy</cp:lastModifiedBy>
  <cp:lastPrinted>2001-10-25T16:19:06Z</cp:lastPrinted>
  <dcterms:modified xsi:type="dcterms:W3CDTF">2001-10-25T16:20:37Z</dcterms:modified>
  <cp:revision>0</cp:revision>
  <dc:subject/>
  <dc:title/>
</cp:coreProperties>
</file>