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<sst xmlns="http://schemas.openxmlformats.org/spreadsheetml/2006/main" count="48" uniqueCount="44">
  <si>
    <t xml:space="preserve">Enron Energy Services</t>
  </si>
  <si>
    <t xml:space="preserve">Risk Management Operations</t>
  </si>
  <si>
    <t xml:space="preserve">For the Quarter Ended March 31, 2001</t>
  </si>
  <si>
    <t xml:space="preserve">Based on 3/29/00 DPR</t>
  </si>
  <si>
    <t xml:space="preserve">Q1</t>
  </si>
  <si>
    <t xml:space="preserve">Margin:</t>
  </si>
  <si>
    <t xml:space="preserve">Gas</t>
  </si>
  <si>
    <t xml:space="preserve">Less: Gas Real Project Options</t>
  </si>
  <si>
    <t xml:space="preserve">Less: Gas Hedge Management Costs</t>
  </si>
  <si>
    <t xml:space="preserve">Net Gas</t>
  </si>
  <si>
    <t xml:space="preserve">Power</t>
  </si>
  <si>
    <t xml:space="preserve">Less: Power Hedge Management Costs</t>
  </si>
  <si>
    <t xml:space="preserve">Less: Canada Hedge Management Costs</t>
  </si>
  <si>
    <t xml:space="preserve">Net Power</t>
  </si>
  <si>
    <t xml:space="preserve">Tariff Management</t>
  </si>
  <si>
    <t xml:space="preserve">Less: Tariff Hedge Management Costs</t>
  </si>
  <si>
    <t xml:space="preserve">Net Tariff</t>
  </si>
  <si>
    <t xml:space="preserve">Interest Rate</t>
  </si>
  <si>
    <t xml:space="preserve">Gas Portfolio Prudency</t>
  </si>
  <si>
    <t xml:space="preserve">Total Margin</t>
  </si>
  <si>
    <t xml:space="preserve">Operating Costs:</t>
  </si>
  <si>
    <t xml:space="preserve">Risk Management:</t>
  </si>
  <si>
    <t xml:space="preserve">Management</t>
  </si>
  <si>
    <t xml:space="preserve">Gas, Tariffs and New Products</t>
  </si>
  <si>
    <t xml:space="preserve">Total Risk Management</t>
  </si>
  <si>
    <t xml:space="preserve">Support Services:</t>
  </si>
  <si>
    <t xml:space="preserve">IT</t>
  </si>
  <si>
    <t xml:space="preserve">Costs represent 75% of total EES.  Need to rationalize</t>
  </si>
  <si>
    <t xml:space="preserve">IBM</t>
  </si>
  <si>
    <t xml:space="preserve">Risk Control and Operations:</t>
  </si>
  <si>
    <t xml:space="preserve">Actualizations</t>
  </si>
  <si>
    <t xml:space="preserve">Information Management</t>
  </si>
  <si>
    <t xml:space="preserve">Risk Analytics</t>
  </si>
  <si>
    <t xml:space="preserve">Total Risk Control and Operations</t>
  </si>
  <si>
    <t xml:space="preserve">Group Costs:</t>
  </si>
  <si>
    <t xml:space="preserve">Regulatory</t>
  </si>
  <si>
    <t xml:space="preserve">Costs represent 25% of Total EES</t>
  </si>
  <si>
    <t xml:space="preserve">Corporate Charges</t>
  </si>
  <si>
    <t xml:space="preserve">Bonus</t>
  </si>
  <si>
    <t xml:space="preserve">Costs represent 25% of total EES.  Need to rationalize</t>
  </si>
  <si>
    <t xml:space="preserve">Depreciation</t>
  </si>
  <si>
    <t xml:space="preserve">Costs represent 50% of total EES.  Need to rationalize</t>
  </si>
  <si>
    <t xml:space="preserve">Total Risk Related Costs</t>
  </si>
  <si>
    <t xml:space="preserve">Total Risk EBIT Impact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</si>
</sst>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2.13"/>
    <col collapsed="false" customWidth="true" hidden="false" outlineLevel="0" max="3" min="3" style="0" width="1.41"/>
    <col collapsed="false" customWidth="true" hidden="false" outlineLevel="0" max="6" min="6" style="0" width="15.56"/>
    <col collapsed="false" customWidth="true" hidden="false" outlineLevel="0" max="7" min="7" style="0" width="10.85"/>
    <col collapsed="false" customWidth="true" hidden="false" outlineLevel="0" max="8" min="8" style="0" width="1.56"/>
    <col collapsed="false" customWidth="true" hidden="false" outlineLevel="0" max="9" min="9" style="0" width="50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2" t="s">
        <v>4</v>
      </c>
      <c r="H5" s="1"/>
      <c r="I5" s="1"/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B8" s="0" t="s">
        <v>6</v>
      </c>
      <c r="G8" s="3" t="n">
        <f aca="false">+-19.858</f>
        <v>-19.858</v>
      </c>
      <c r="H8" s="3"/>
    </row>
    <row r="9" customFormat="false" ht="12.75" hidden="false" customHeight="false" outlineLevel="0" collapsed="false">
      <c r="B9" s="0" t="s">
        <v>7</v>
      </c>
      <c r="G9" s="3" t="n">
        <f aca="false">+-0.595</f>
        <v>-0.595</v>
      </c>
      <c r="H9" s="3"/>
    </row>
    <row r="10" customFormat="false" ht="12.75" hidden="false" customHeight="false" outlineLevel="0" collapsed="false">
      <c r="B10" s="0" t="s">
        <v>8</v>
      </c>
      <c r="G10" s="4" t="n">
        <f aca="false">+-2.001</f>
        <v>-2.001</v>
      </c>
      <c r="H10" s="3"/>
    </row>
    <row r="11" customFormat="false" ht="12.75" hidden="false" customHeight="false" outlineLevel="0" collapsed="false">
      <c r="B11" s="0" t="s">
        <v>9</v>
      </c>
      <c r="G11" s="3" t="n">
        <f aca="false">SUM(G8:G10)</f>
        <v>-22.454</v>
      </c>
      <c r="H11" s="3"/>
    </row>
    <row r="12" customFormat="false" ht="12.75" hidden="false" customHeight="false" outlineLevel="0" collapsed="false">
      <c r="G12" s="3"/>
      <c r="H12" s="3"/>
    </row>
    <row r="13" customFormat="false" ht="12.75" hidden="false" customHeight="false" outlineLevel="0" collapsed="false">
      <c r="B13" s="0" t="s">
        <v>10</v>
      </c>
      <c r="G13" s="3" t="n">
        <f aca="false">+-121.725</f>
        <v>-121.725</v>
      </c>
      <c r="H13" s="3"/>
    </row>
    <row r="14" customFormat="false" ht="12.75" hidden="false" customHeight="false" outlineLevel="0" collapsed="false">
      <c r="B14" s="0" t="s">
        <v>11</v>
      </c>
      <c r="G14" s="3" t="n">
        <f aca="false">+-14.552</f>
        <v>-14.552</v>
      </c>
      <c r="H14" s="3"/>
    </row>
    <row r="15" customFormat="false" ht="12.75" hidden="false" customHeight="false" outlineLevel="0" collapsed="false">
      <c r="B15" s="0" t="s">
        <v>12</v>
      </c>
      <c r="G15" s="4" t="n">
        <f aca="false">+-2.553</f>
        <v>-2.553</v>
      </c>
      <c r="H15" s="3"/>
    </row>
    <row r="16" customFormat="false" ht="12.75" hidden="false" customHeight="false" outlineLevel="0" collapsed="false">
      <c r="B16" s="0" t="s">
        <v>13</v>
      </c>
      <c r="G16" s="3" t="n">
        <f aca="false">SUM(G13:G15)</f>
        <v>-138.83</v>
      </c>
      <c r="H16" s="3"/>
    </row>
    <row r="17" customFormat="false" ht="12.75" hidden="false" customHeight="false" outlineLevel="0" collapsed="false">
      <c r="G17" s="3"/>
      <c r="H17" s="3"/>
    </row>
    <row r="18" customFormat="false" ht="12.75" hidden="false" customHeight="false" outlineLevel="0" collapsed="false">
      <c r="B18" s="0" t="s">
        <v>14</v>
      </c>
      <c r="G18" s="3" t="n">
        <v>41.824</v>
      </c>
      <c r="H18" s="3"/>
    </row>
    <row r="19" customFormat="false" ht="12.75" hidden="false" customHeight="false" outlineLevel="0" collapsed="false">
      <c r="B19" s="0" t="s">
        <v>15</v>
      </c>
      <c r="G19" s="4" t="n">
        <f aca="false">+-59.963</f>
        <v>-59.963</v>
      </c>
      <c r="H19" s="3"/>
    </row>
    <row r="20" customFormat="false" ht="12.75" hidden="false" customHeight="false" outlineLevel="0" collapsed="false">
      <c r="B20" s="0" t="s">
        <v>16</v>
      </c>
      <c r="G20" s="3" t="n">
        <f aca="false">SUM(G18:G19)</f>
        <v>-18.139</v>
      </c>
      <c r="H20" s="3"/>
    </row>
    <row r="21" customFormat="false" ht="12.75" hidden="false" customHeight="false" outlineLevel="0" collapsed="false">
      <c r="G21" s="3"/>
      <c r="H21" s="3"/>
    </row>
    <row r="22" customFormat="false" ht="12.75" hidden="false" customHeight="false" outlineLevel="0" collapsed="false">
      <c r="B22" s="0" t="s">
        <v>17</v>
      </c>
      <c r="G22" s="3" t="n">
        <v>6.303</v>
      </c>
      <c r="H22" s="3"/>
    </row>
    <row r="23" customFormat="false" ht="12.75" hidden="false" customHeight="false" outlineLevel="0" collapsed="false">
      <c r="B23" s="0" t="s">
        <v>18</v>
      </c>
      <c r="G23" s="3" t="n">
        <v>1.711</v>
      </c>
      <c r="H23" s="3"/>
    </row>
    <row r="24" customFormat="false" ht="12.75" hidden="false" customHeight="false" outlineLevel="0" collapsed="false">
      <c r="G24" s="3"/>
      <c r="H24" s="3"/>
    </row>
    <row r="25" customFormat="false" ht="3.75" hidden="false" customHeight="true" outlineLevel="0" collapsed="false">
      <c r="G25" s="4"/>
      <c r="H25" s="3"/>
    </row>
    <row r="26" customFormat="false" ht="12.75" hidden="false" customHeight="false" outlineLevel="0" collapsed="false">
      <c r="A26" s="5" t="s">
        <v>19</v>
      </c>
      <c r="B26" s="5"/>
      <c r="C26" s="5"/>
      <c r="D26" s="5"/>
      <c r="E26" s="5"/>
      <c r="F26" s="5"/>
      <c r="G26" s="6" t="n">
        <f aca="false">G11+G16+G20+G22+G23</f>
        <v>-171.409</v>
      </c>
      <c r="H26" s="6"/>
      <c r="I26" s="5"/>
    </row>
    <row r="28" customFormat="false" ht="12.75" hidden="false" customHeight="false" outlineLevel="0" collapsed="false">
      <c r="A28" s="0" t="s">
        <v>20</v>
      </c>
    </row>
    <row r="29" customFormat="false" ht="12.75" hidden="false" customHeight="false" outlineLevel="0" collapsed="false">
      <c r="B29" s="0" t="s">
        <v>21</v>
      </c>
    </row>
    <row r="30" customFormat="false" ht="12.75" hidden="false" customHeight="false" outlineLevel="0" collapsed="false">
      <c r="C30" s="0" t="s">
        <v>22</v>
      </c>
      <c r="G30" s="3" t="n">
        <v>-0.5</v>
      </c>
      <c r="H30" s="3"/>
    </row>
    <row r="31" customFormat="false" ht="12.75" hidden="false" customHeight="false" outlineLevel="0" collapsed="false">
      <c r="C31" s="0" t="s">
        <v>23</v>
      </c>
      <c r="G31" s="3" t="n">
        <v>-3.632</v>
      </c>
      <c r="H31" s="3"/>
    </row>
    <row r="32" customFormat="false" ht="12.75" hidden="false" customHeight="false" outlineLevel="0" collapsed="false">
      <c r="C32" s="0" t="s">
        <v>10</v>
      </c>
      <c r="G32" s="3" t="n">
        <f aca="false">+-1.402</f>
        <v>-1.402</v>
      </c>
      <c r="H32" s="3"/>
    </row>
    <row r="33" customFormat="false" ht="3.75" hidden="false" customHeight="true" outlineLevel="0" collapsed="false">
      <c r="G33" s="4"/>
      <c r="H33" s="3"/>
    </row>
    <row r="34" customFormat="false" ht="12.75" hidden="false" customHeight="false" outlineLevel="0" collapsed="false">
      <c r="C34" s="0" t="s">
        <v>24</v>
      </c>
      <c r="G34" s="3" t="n">
        <f aca="false">SUM(G30:G33)</f>
        <v>-5.534</v>
      </c>
      <c r="H34" s="3"/>
    </row>
    <row r="35" customFormat="false" ht="12" hidden="false" customHeight="true" outlineLevel="0" collapsed="false">
      <c r="G35" s="3"/>
      <c r="H35" s="3"/>
    </row>
    <row r="36" customFormat="false" ht="12" hidden="false" customHeight="true" outlineLevel="0" collapsed="false">
      <c r="B36" s="0" t="s">
        <v>25</v>
      </c>
      <c r="G36" s="3"/>
      <c r="H36" s="3"/>
    </row>
    <row r="37" customFormat="false" ht="2.25" hidden="false" customHeight="true" outlineLevel="0" collapsed="false">
      <c r="G37" s="3"/>
      <c r="H37" s="3"/>
    </row>
    <row r="38" customFormat="false" ht="12.75" hidden="false" customHeight="false" outlineLevel="0" collapsed="false">
      <c r="C38" s="0" t="s">
        <v>26</v>
      </c>
      <c r="G38" s="3" t="n">
        <f aca="false">2.648*0.75*-1</f>
        <v>-1.986</v>
      </c>
      <c r="H38" s="3"/>
      <c r="I38" s="0" t="s">
        <v>27</v>
      </c>
    </row>
    <row r="39" customFormat="false" ht="3.75" hidden="false" customHeight="true" outlineLevel="0" collapsed="false">
      <c r="G39" s="3"/>
      <c r="H39" s="3"/>
    </row>
    <row r="40" customFormat="false" ht="12.75" hidden="false" customHeight="false" outlineLevel="0" collapsed="false">
      <c r="C40" s="0" t="s">
        <v>28</v>
      </c>
      <c r="G40" s="3" t="n">
        <f aca="false">6*0.75*-1</f>
        <v>-4.5</v>
      </c>
      <c r="H40" s="3"/>
      <c r="I40" s="0" t="s">
        <v>27</v>
      </c>
    </row>
    <row r="41" customFormat="false" ht="3" hidden="false" customHeight="true" outlineLevel="0" collapsed="false">
      <c r="G41" s="3"/>
      <c r="H41" s="3"/>
    </row>
    <row r="42" customFormat="false" ht="12.75" hidden="false" customHeight="false" outlineLevel="0" collapsed="false">
      <c r="C42" s="0" t="s">
        <v>29</v>
      </c>
      <c r="G42" s="3"/>
      <c r="H42" s="3"/>
    </row>
    <row r="43" customFormat="false" ht="12.75" hidden="false" customHeight="false" outlineLevel="0" collapsed="false">
      <c r="D43" s="0" t="s">
        <v>22</v>
      </c>
      <c r="G43" s="3" t="n">
        <f aca="false">(0.120765+0.090877+0.090877)*-1</f>
        <v>-0.302519</v>
      </c>
      <c r="H43" s="3"/>
    </row>
    <row r="44" customFormat="false" ht="12.75" hidden="false" customHeight="false" outlineLevel="0" collapsed="false">
      <c r="D44" s="0" t="s">
        <v>30</v>
      </c>
      <c r="G44" s="3" t="n">
        <f aca="false">-0.186947-0.199506-0.199506</f>
        <v>-0.585959</v>
      </c>
      <c r="H44" s="3"/>
    </row>
    <row r="45" customFormat="false" ht="12.75" hidden="false" customHeight="false" outlineLevel="0" collapsed="false">
      <c r="D45" s="0" t="s">
        <v>31</v>
      </c>
      <c r="G45" s="3" t="n">
        <f aca="false">-0.222137-0.184157-0.184157</f>
        <v>-0.590451</v>
      </c>
      <c r="H45" s="3"/>
    </row>
    <row r="46" customFormat="false" ht="12.75" hidden="false" customHeight="false" outlineLevel="0" collapsed="false">
      <c r="D46" s="0" t="s">
        <v>32</v>
      </c>
      <c r="G46" s="3" t="n">
        <f aca="false">-0.694357-0.762678-0.762678</f>
        <v>-2.219713</v>
      </c>
      <c r="H46" s="3"/>
    </row>
    <row r="47" customFormat="false" ht="3" hidden="false" customHeight="true" outlineLevel="0" collapsed="false">
      <c r="G47" s="4"/>
      <c r="H47" s="3"/>
    </row>
    <row r="48" customFormat="false" ht="13.5" hidden="false" customHeight="true" outlineLevel="0" collapsed="false">
      <c r="D48" s="0" t="s">
        <v>33</v>
      </c>
      <c r="G48" s="3" t="n">
        <f aca="false">SUM(G43:G47)</f>
        <v>-3.698642</v>
      </c>
      <c r="H48" s="3"/>
    </row>
    <row r="49" customFormat="false" ht="13.5" hidden="false" customHeight="true" outlineLevel="0" collapsed="false">
      <c r="G49" s="3"/>
      <c r="H49" s="3"/>
    </row>
    <row r="50" customFormat="false" ht="12.75" hidden="false" customHeight="false" outlineLevel="0" collapsed="false">
      <c r="B50" s="0" t="s">
        <v>34</v>
      </c>
      <c r="G50" s="3"/>
      <c r="H50" s="3"/>
    </row>
    <row r="51" customFormat="false" ht="4.5" hidden="false" customHeight="true" outlineLevel="0" collapsed="false">
      <c r="G51" s="3"/>
      <c r="H51" s="3"/>
    </row>
    <row r="52" customFormat="false" ht="12.75" hidden="false" customHeight="false" outlineLevel="0" collapsed="false">
      <c r="C52" s="0" t="s">
        <v>35</v>
      </c>
      <c r="G52" s="3" t="n">
        <f aca="false">-2.076*0.25</f>
        <v>-0.519</v>
      </c>
      <c r="H52" s="3"/>
      <c r="I52" s="0" t="s">
        <v>36</v>
      </c>
    </row>
    <row r="53" customFormat="false" ht="3.75" hidden="false" customHeight="true" outlineLevel="0" collapsed="false">
      <c r="G53" s="3"/>
      <c r="H53" s="3"/>
    </row>
    <row r="54" customFormat="false" ht="12.75" hidden="false" customHeight="false" outlineLevel="0" collapsed="false">
      <c r="C54" s="0" t="s">
        <v>37</v>
      </c>
      <c r="G54" s="3" t="n">
        <f aca="false">-11.268*0.25</f>
        <v>-2.817</v>
      </c>
      <c r="H54" s="3"/>
      <c r="I54" s="0" t="s">
        <v>36</v>
      </c>
    </row>
    <row r="55" customFormat="false" ht="3" hidden="false" customHeight="true" outlineLevel="0" collapsed="false">
      <c r="G55" s="3"/>
      <c r="H55" s="3"/>
    </row>
    <row r="56" customFormat="false" ht="12.75" hidden="false" customHeight="false" outlineLevel="0" collapsed="false">
      <c r="C56" s="0" t="s">
        <v>38</v>
      </c>
      <c r="G56" s="3" t="n">
        <f aca="false">-5*0.25</f>
        <v>-1.25</v>
      </c>
      <c r="H56" s="3"/>
      <c r="I56" s="0" t="s">
        <v>39</v>
      </c>
    </row>
    <row r="57" customFormat="false" ht="3" hidden="false" customHeight="true" outlineLevel="0" collapsed="false">
      <c r="G57" s="3"/>
      <c r="H57" s="3"/>
    </row>
    <row r="58" customFormat="false" ht="12.75" hidden="false" customHeight="false" outlineLevel="0" collapsed="false">
      <c r="C58" s="0" t="s">
        <v>40</v>
      </c>
      <c r="G58" s="4" t="n">
        <f aca="false">-7.644*0.5</f>
        <v>-3.822</v>
      </c>
      <c r="H58" s="3"/>
      <c r="I58" s="0" t="s">
        <v>41</v>
      </c>
    </row>
    <row r="59" customFormat="false" ht="4.5" hidden="false" customHeight="true" outlineLevel="0" collapsed="false">
      <c r="G59" s="3"/>
      <c r="H59" s="3"/>
    </row>
    <row r="60" customFormat="false" ht="12.75" hidden="false" customHeight="false" outlineLevel="0" collapsed="false">
      <c r="G60" s="3"/>
      <c r="H60" s="3"/>
    </row>
    <row r="61" customFormat="false" ht="12.75" hidden="false" customHeight="false" outlineLevel="0" collapsed="false">
      <c r="A61" s="5" t="s">
        <v>42</v>
      </c>
      <c r="B61" s="5"/>
      <c r="C61" s="5"/>
      <c r="D61" s="5"/>
      <c r="E61" s="5"/>
      <c r="F61" s="5"/>
      <c r="G61" s="7" t="n">
        <f aca="false">G58+G56+G54+G52+G48+G40+G38+G34</f>
        <v>-24.126642</v>
      </c>
      <c r="H61" s="6"/>
      <c r="I61" s="5"/>
    </row>
    <row r="62" customFormat="false" ht="4.5" hidden="false" customHeight="true" outlineLevel="0" collapsed="false">
      <c r="G62" s="3"/>
      <c r="H62" s="3"/>
    </row>
    <row r="63" customFormat="false" ht="13.5" hidden="false" customHeight="false" outlineLevel="0" collapsed="false">
      <c r="A63" s="5" t="s">
        <v>43</v>
      </c>
      <c r="B63" s="5"/>
      <c r="C63" s="5"/>
      <c r="D63" s="5"/>
      <c r="E63" s="5"/>
      <c r="F63" s="5"/>
      <c r="G63" s="8" t="n">
        <f aca="false">G26+G61</f>
        <v>-195.535642</v>
      </c>
      <c r="H63" s="5"/>
      <c r="I63" s="5"/>
    </row>
    <row r="6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2001-03-29T17:20:49Z</dcterms:created>
  <dc:creator>wstubble</dc:creator>
  <dc:description/>
  <dc:language>en-US</dc:language>
  <cp:lastModifiedBy>wstubble</cp:lastModifiedBy>
  <cp:lastPrinted>2001-03-30T16:24:42Z</cp:lastPrinted>
  <cp:revision>0</cp:revision>
  <dc:subject/>
  <dc:title/>
</cp:coreProperties>
</file>