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<sst xmlns="http://schemas.openxmlformats.org/spreadsheetml/2006/main" count="328" uniqueCount="218">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</sst>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37190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188954.981046401</v>
          </cell>
          <cell r="E8">
            <v>884719.857268668</v>
          </cell>
          <cell r="F8">
            <v>4657749.97509584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4657749.97509584</v>
          </cell>
          <cell r="K8">
            <v>78768277.174112</v>
          </cell>
        </row>
        <row r="9">
          <cell r="D9">
            <v>-3640863.58196027</v>
          </cell>
          <cell r="E9">
            <v>-1407504.12498081</v>
          </cell>
          <cell r="F9">
            <v>-1002088.4112051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-1002088.4112051</v>
          </cell>
          <cell r="K9">
            <v>186207796.178584</v>
          </cell>
        </row>
        <row r="10">
          <cell r="D10">
            <v>-660777.350283182</v>
          </cell>
          <cell r="E10">
            <v>-3764743.98438913</v>
          </cell>
          <cell r="F10">
            <v>-8137434.81468177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-8137434.81468177</v>
          </cell>
          <cell r="K10">
            <v>123088328.390373</v>
          </cell>
        </row>
        <row r="11">
          <cell r="D11">
            <v>-6617887.56355544</v>
          </cell>
          <cell r="E11">
            <v>-16121056.4067036</v>
          </cell>
          <cell r="F11">
            <v>-18164831.3169669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-18164831.3169669</v>
          </cell>
          <cell r="K11">
            <v>153842358.204254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6311.05685198546</v>
          </cell>
          <cell r="E13">
            <v>36857.951259311</v>
          </cell>
          <cell r="F13">
            <v>6278.6303925545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6278.6303925545</v>
          </cell>
          <cell r="K13">
            <v>-353813.007222193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-10724262.4579005</v>
          </cell>
          <cell r="E18">
            <v>-20371726.7075456</v>
          </cell>
          <cell r="F18">
            <v>-22640325.9373653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-22640325.9373653</v>
          </cell>
          <cell r="K18">
            <v>541552947.417031</v>
          </cell>
        </row>
        <row r="19">
          <cell r="D19">
            <v>-118028.933422538</v>
          </cell>
          <cell r="E19">
            <v>-1708468.06912519</v>
          </cell>
          <cell r="F19">
            <v>-1869016.67556766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-1869016.67556766</v>
          </cell>
          <cell r="K19">
            <v>72522929.8623506</v>
          </cell>
        </row>
        <row r="20">
          <cell r="D20">
            <v>19534.2675425191</v>
          </cell>
          <cell r="E20">
            <v>-281187.054663287</v>
          </cell>
          <cell r="F20">
            <v>-358539.452438543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-358539.452438543</v>
          </cell>
          <cell r="K20">
            <v>31745032.9047742</v>
          </cell>
        </row>
        <row r="21">
          <cell r="D21">
            <v>-224478.826583513</v>
          </cell>
          <cell r="E21">
            <v>-1120064.48980091</v>
          </cell>
          <cell r="F21">
            <v>285190.546219795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285190.546219795</v>
          </cell>
          <cell r="K21">
            <v>30442155.7626605</v>
          </cell>
        </row>
        <row r="22">
          <cell r="D22">
            <v>0</v>
          </cell>
          <cell r="E22">
            <v>85606.5777610466</v>
          </cell>
          <cell r="F22">
            <v>370878.067268408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370878.067268408</v>
          </cell>
          <cell r="K22">
            <v>22022888.9118083</v>
          </cell>
        </row>
        <row r="23">
          <cell r="D23">
            <v>-50.9340764365625</v>
          </cell>
          <cell r="E23">
            <v>-236.151215294434</v>
          </cell>
          <cell r="F23">
            <v>-1426.40509237943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-1426.40509237943</v>
          </cell>
          <cell r="K23">
            <v>-611356.975347045</v>
          </cell>
        </row>
        <row r="24">
          <cell r="D24">
            <v>-2760.61109055392</v>
          </cell>
          <cell r="E24">
            <v>-13643.6868941912</v>
          </cell>
          <cell r="F24">
            <v>-3025.9799941474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-3025.9799941474</v>
          </cell>
          <cell r="K24">
            <v>1147914.69591913</v>
          </cell>
        </row>
        <row r="25">
          <cell r="D25">
            <v>5126.70239908784</v>
          </cell>
          <cell r="E25">
            <v>194886.429463889</v>
          </cell>
          <cell r="F25">
            <v>459250.151659569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459250.151659569</v>
          </cell>
          <cell r="K25">
            <v>8817028.10578446</v>
          </cell>
        </row>
        <row r="26">
          <cell r="D26">
            <v>79.3431521559978</v>
          </cell>
          <cell r="E26">
            <v>4049.94268972585</v>
          </cell>
          <cell r="F26">
            <v>43852.0146407716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43852.0146407716</v>
          </cell>
          <cell r="K26">
            <v>779764.613879533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-320578.992079279</v>
          </cell>
          <cell r="E32">
            <v>-3019628.67514804</v>
          </cell>
          <cell r="F32">
            <v>-1072837.73330418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-1072837.73330418</v>
          </cell>
          <cell r="K32">
            <v>166866357.88183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-11044841.4499798</v>
          </cell>
          <cell r="E34">
            <v>-23391355.3826936</v>
          </cell>
          <cell r="F34">
            <v>-23713163.6706695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-23713163.6706695</v>
          </cell>
          <cell r="K34">
            <v>760834935.29886</v>
          </cell>
        </row>
        <row r="35">
          <cell r="D35">
            <v>2000</v>
          </cell>
          <cell r="E35">
            <v>10360</v>
          </cell>
          <cell r="F35">
            <v>10360</v>
          </cell>
          <cell r="G35">
            <v>232770</v>
          </cell>
          <cell r="H35">
            <v>8137935</v>
          </cell>
          <cell r="I35">
            <v>253220</v>
          </cell>
          <cell r="J35">
            <v>10360</v>
          </cell>
          <cell r="K35">
            <v>8634285</v>
          </cell>
        </row>
        <row r="36">
          <cell r="D36">
            <v>-11042841.4499798</v>
          </cell>
          <cell r="E36">
            <v>-23380995.3826936</v>
          </cell>
          <cell r="F36">
            <v>-23702803.6706695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-23702803.6706695</v>
          </cell>
          <cell r="K36">
            <v>769469220.29886</v>
          </cell>
        </row>
        <row r="38">
          <cell r="D38">
            <v>-28536.4577614185</v>
          </cell>
          <cell r="E38">
            <v>-265100.569472483</v>
          </cell>
          <cell r="F38">
            <v>-295027.942498277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-295027.942498277</v>
          </cell>
          <cell r="K38">
            <v>-1220498.92652511</v>
          </cell>
        </row>
        <row r="39">
          <cell r="D39">
            <v>21499.5620025503</v>
          </cell>
          <cell r="E39">
            <v>58935.3177534623</v>
          </cell>
          <cell r="F39">
            <v>137237.157726916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137237.157726916</v>
          </cell>
          <cell r="K39">
            <v>570279.732133275</v>
          </cell>
        </row>
        <row r="40">
          <cell r="D40">
            <v>-22.1959219648552</v>
          </cell>
          <cell r="E40">
            <v>7746.79861427472</v>
          </cell>
          <cell r="F40">
            <v>3987.10080802408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3987.10080802408</v>
          </cell>
          <cell r="K40">
            <v>57929.9451738376</v>
          </cell>
        </row>
        <row r="41">
          <cell r="D41">
            <v>128.112823443615</v>
          </cell>
          <cell r="E41">
            <v>65689.9327443034</v>
          </cell>
          <cell r="F41">
            <v>625481.507665139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625481.507665139</v>
          </cell>
          <cell r="K41">
            <v>80173042.906987</v>
          </cell>
        </row>
        <row r="42">
          <cell r="D42">
            <v>58243.9867967204</v>
          </cell>
          <cell r="E42">
            <v>2195736.71143748</v>
          </cell>
          <cell r="F42">
            <v>3352498.49239736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3352498.49239736</v>
          </cell>
          <cell r="K42">
            <v>241128859.058317</v>
          </cell>
        </row>
        <row r="43">
          <cell r="D43">
            <v>51313.007939331</v>
          </cell>
          <cell r="E43">
            <v>2063008.19107704</v>
          </cell>
          <cell r="F43">
            <v>3824176.31609916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3824176.31609916</v>
          </cell>
          <cell r="K43">
            <v>320709612.716086</v>
          </cell>
        </row>
        <row r="44">
          <cell r="D44">
            <v>-10991528.4420404</v>
          </cell>
          <cell r="E44">
            <v>-21317987.1916165</v>
          </cell>
          <cell r="F44">
            <v>-19878627.3545703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-19878627.3545703</v>
          </cell>
          <cell r="K44">
            <v>1090178833.01495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35" activePane="bottomRight" state="frozen"/>
      <selection pane="topLeft" activeCell="B2" activeCellId="0" sqref="B2"/>
      <selection pane="topRight" activeCell="D2" activeCellId="0" sqref="D2"/>
      <selection pane="bottomLeft" activeCell="B35" activeCellId="0" sqref="B35"/>
      <selection pane="bottomRight" activeCell="I4" activeCellId="0" sqref="I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37190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188954.981046401</v>
      </c>
      <c r="E8" s="136" t="n">
        <f aca="false">'[26]Power West P&amp;L'!E8</f>
        <v>884719.857268668</v>
      </c>
      <c r="F8" s="136" t="n">
        <f aca="false">'[26]Power West P&amp;L'!F8</f>
        <v>4657749.97509584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4657749.97509584</v>
      </c>
      <c r="K8" s="136" t="n">
        <f aca="false">'[26]Power West P&amp;L'!K8</f>
        <v>78768277.174112</v>
      </c>
      <c r="L8" s="137" t="n">
        <f aca="false">'[26]Power West P&amp;L'!$K$8</f>
        <v>78768277.174112</v>
      </c>
      <c r="M8" s="14" t="n">
        <f aca="false">+[4]WEST_DPR!BB71-[4]WEST_DPR!BB67</f>
        <v>75538505.7749251</v>
      </c>
      <c r="N8" s="138" t="n">
        <f aca="false">M8-K8+37229*0</f>
        <v>-3229771.39918691</v>
      </c>
      <c r="O8" s="139" t="n">
        <f aca="false">'[27]Power West P&amp;L'!J8+D8-K8</f>
        <v>-7107523.20927317</v>
      </c>
      <c r="P8" s="139" t="n">
        <f aca="false">'[27]Power West P&amp;L'!F8+D8-F8</f>
        <v>-4587528.64300777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-3640863.58196027</v>
      </c>
      <c r="E9" s="136" t="n">
        <f aca="false">'[26]Power West P&amp;L'!E9</f>
        <v>-1407504.12498081</v>
      </c>
      <c r="F9" s="136" t="n">
        <f aca="false">'[26]Power West P&amp;L'!F9</f>
        <v>-1002088.4112051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-1002088.4112051</v>
      </c>
      <c r="K9" s="136" t="n">
        <f aca="false">'[26]Power West P&amp;L'!K9</f>
        <v>186207796.178584</v>
      </c>
      <c r="L9" s="137" t="n">
        <f aca="false">'[26]Power West P&amp;L'!$K$9</f>
        <v>186207796.178584</v>
      </c>
      <c r="M9" s="14" t="n">
        <f aca="false">+[4]WEST_DPR!BJ71-[4]WEST_DPR!BJ67</f>
        <v>158420500.429418</v>
      </c>
      <c r="N9" s="138" t="n">
        <f aca="false">M9-K9+450636</f>
        <v>-27336659.7491665</v>
      </c>
      <c r="O9" s="139" t="n">
        <f aca="false">'[27]Power West P&amp;L'!J9+D9-K9</f>
        <v>-55287713.1603714</v>
      </c>
      <c r="P9" s="139" t="n">
        <f aca="false">'[27]Power West P&amp;L'!F9+D9-F9</f>
        <v>-6921911.59200577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-660777.350283182</v>
      </c>
      <c r="E10" s="136" t="n">
        <f aca="false">'[26]Power West P&amp;L'!E10</f>
        <v>-3764743.98438913</v>
      </c>
      <c r="F10" s="136" t="n">
        <f aca="false">'[26]Power West P&amp;L'!F10</f>
        <v>-8137434.81468177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-8137434.81468177</v>
      </c>
      <c r="K10" s="136" t="n">
        <f aca="false">'[26]Power West P&amp;L'!K10</f>
        <v>123088328.390373</v>
      </c>
      <c r="L10" s="137" t="n">
        <f aca="false">'[26]Power West P&amp;L'!$K$10</f>
        <v>123088328.390373</v>
      </c>
      <c r="M10" s="14" t="n">
        <f aca="false">+[4]WEST_DPR!BR71-[4]WEST_DPR!BR67</f>
        <v>124822750.371664</v>
      </c>
      <c r="N10" s="138" t="n">
        <f aca="false">M10-K10</f>
        <v>1734421.98129064</v>
      </c>
      <c r="O10" s="139" t="n">
        <f aca="false">'[27]Power West P&amp;L'!J10+D10-K10</f>
        <v>-3822501.590372</v>
      </c>
      <c r="P10" s="139" t="n">
        <f aca="false">'[27]Power West P&amp;L'!F10+D10-F10</f>
        <v>6645693.43580206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-6617887.56355544</v>
      </c>
      <c r="E11" s="136" t="n">
        <f aca="false">'[26]Power West P&amp;L'!E11</f>
        <v>-16121056.4067036</v>
      </c>
      <c r="F11" s="136" t="n">
        <f aca="false">'[26]Power West P&amp;L'!F11</f>
        <v>-18164831.3169669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-18164831.3169669</v>
      </c>
      <c r="K11" s="136" t="n">
        <f aca="false">'[26]Power West P&amp;L'!K11</f>
        <v>153842358.204254</v>
      </c>
      <c r="L11" s="137" t="n">
        <f aca="false">'[26]Power West P&amp;L'!$K$11</f>
        <v>153842358.204254</v>
      </c>
      <c r="M11" s="14" t="n">
        <f aca="false">+[4]WEST_DPR!BZ71-[4]WEST_DPR!BZ67</f>
        <v>121561554.882139</v>
      </c>
      <c r="N11" s="138" t="n">
        <f aca="false">M11-K11-98453</f>
        <v>-32379256.3221149</v>
      </c>
      <c r="O11" s="139" t="n">
        <f aca="false">'[27]Power West P&amp;L'!J11+D11-K11</f>
        <v>-58337335.7437438</v>
      </c>
      <c r="P11" s="139" t="n">
        <f aca="false">'[27]Power West P&amp;L'!F11+D11-F11</f>
        <v>10860831.9275673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6311.05685198546</v>
      </c>
      <c r="E13" s="136" t="n">
        <f aca="false">'[26]Power West P&amp;L'!E13</f>
        <v>36857.951259311</v>
      </c>
      <c r="F13" s="136" t="n">
        <f aca="false">'[26]Power West P&amp;L'!F13</f>
        <v>6278.6303925545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6278.6303925545</v>
      </c>
      <c r="K13" s="136" t="n">
        <f aca="false">'[26]Power West P&amp;L'!K13</f>
        <v>-353813.007222193</v>
      </c>
      <c r="L13" s="137"/>
      <c r="M13" s="141" t="n">
        <f aca="false">+[4]WEST_DPR!CB71-[4]WEST_DPR!CB67</f>
        <v>-407500.833520717</v>
      </c>
      <c r="N13" s="138" t="n">
        <f aca="false">M13-K13</f>
        <v>-53687.8262985243</v>
      </c>
      <c r="O13" s="139" t="n">
        <f aca="false">'[27]Power West P&amp;L'!J13+D13-K13</f>
        <v>1515488.73143909</v>
      </c>
      <c r="P13" s="139" t="n">
        <f aca="false">'[27]Power West P&amp;L'!F13+D13-F13</f>
        <v>-45665.6775851337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78768277.174112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-78768277.174112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78768277.174112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-78768277.174112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78768277.174112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-78768277.174112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78768277.174112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-78768277.174112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-10724262.4579005</v>
      </c>
      <c r="E18" s="144" t="n">
        <f aca="false">'[26]Power West P&amp;L'!E18</f>
        <v>-20371726.7075456</v>
      </c>
      <c r="F18" s="144" t="n">
        <f aca="false">'[26]Power West P&amp;L'!F18</f>
        <v>-22640325.9373653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-22640325.9373653</v>
      </c>
      <c r="K18" s="145" t="n">
        <f aca="false">'[26]Power West P&amp;L'!K18</f>
        <v>541552947.417031</v>
      </c>
      <c r="L18" s="137"/>
      <c r="M18" s="146" t="n">
        <f aca="false">SUM(M8:M13)</f>
        <v>475430702.371726</v>
      </c>
      <c r="N18" s="138" t="n">
        <f aca="false">M18-K18+508218-37230</f>
        <v>-65651257.045304</v>
      </c>
      <c r="O18" s="139" t="n">
        <f aca="false">'[27]Power West P&amp;L'!J18+D18-K18</f>
        <v>-123048769.849557</v>
      </c>
      <c r="P18" s="139" t="n">
        <f aca="false">'[27]Power West P&amp;L'!F18+D18-F18</f>
        <v>5942234.96742633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-118028.933422538</v>
      </c>
      <c r="E19" s="136" t="n">
        <f aca="false">'[26]Power West P&amp;L'!E19</f>
        <v>-1708468.06912519</v>
      </c>
      <c r="F19" s="136" t="n">
        <f aca="false">'[26]Power West P&amp;L'!F19</f>
        <v>-1869016.67556766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-1869016.67556766</v>
      </c>
      <c r="K19" s="136" t="n">
        <f aca="false">'[26]Power West P&amp;L'!K19</f>
        <v>72522929.8623506</v>
      </c>
      <c r="L19" s="137" t="n">
        <f aca="false">'[26]Power West P&amp;L'!$K$19</f>
        <v>72522929.8623506</v>
      </c>
      <c r="M19" s="14" t="n">
        <f aca="false">[4]WEST_DPR!E71-[4]WEST_DPR!E67</f>
        <v>68589266.3551204</v>
      </c>
      <c r="N19" s="138" t="n">
        <f aca="false">M19-K19-8810</f>
        <v>-3942473.50723018</v>
      </c>
      <c r="O19" s="139" t="n">
        <f aca="false">'[27]Power West P&amp;L'!J19+D19-K19</f>
        <v>-13133446.2048135</v>
      </c>
      <c r="P19" s="139" t="n">
        <f aca="false">'[27]Power West P&amp;L'!F19+D19-F19</f>
        <v>1567631.50329421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19534.2675425191</v>
      </c>
      <c r="E20" s="136" t="n">
        <f aca="false">'[26]Power West P&amp;L'!E20</f>
        <v>-281187.054663287</v>
      </c>
      <c r="F20" s="136" t="n">
        <f aca="false">'[26]Power West P&amp;L'!F20</f>
        <v>-358539.452438543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-358539.452438543</v>
      </c>
      <c r="K20" s="136" t="n">
        <f aca="false">'[26]Power West P&amp;L'!K20</f>
        <v>31745032.9047742</v>
      </c>
      <c r="L20" s="137" t="n">
        <f aca="false">'[26]Power West P&amp;L'!$K$20</f>
        <v>31745032.9047742</v>
      </c>
      <c r="M20" s="14" t="n">
        <f aca="false">+[4]WEST_DPR!P71-[4]WEST_DPR!P67</f>
        <v>31206704.5526202</v>
      </c>
      <c r="N20" s="138" t="n">
        <f aca="false">M20-K20-1218</f>
        <v>-539546.352153972</v>
      </c>
      <c r="O20" s="139" t="n">
        <f aca="false">'[27]Power West P&amp;L'!J20+D20-K20</f>
        <v>-3181883.63606004</v>
      </c>
      <c r="P20" s="139" t="n">
        <f aca="false">'[27]Power West P&amp;L'!F20+D20-F20</f>
        <v>280227.237159978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-224478.826583513</v>
      </c>
      <c r="E21" s="136" t="n">
        <f aca="false">'[26]Power West P&amp;L'!E21</f>
        <v>-1120064.48980091</v>
      </c>
      <c r="F21" s="136" t="n">
        <f aca="false">'[26]Power West P&amp;L'!F21</f>
        <v>285190.546219795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285190.546219795</v>
      </c>
      <c r="K21" s="136" t="n">
        <f aca="false">'[26]Power West P&amp;L'!K21</f>
        <v>30442155.7626605</v>
      </c>
      <c r="L21" s="137" t="n">
        <f aca="false">'[26]Power West P&amp;L'!$K$21</f>
        <v>30442155.7626605</v>
      </c>
      <c r="M21" s="14" t="n">
        <f aca="false">+[4]WEST_DPR!AF71-[4]WEST_DPR!AF67</f>
        <v>27837071.4755128</v>
      </c>
      <c r="N21" s="138" t="n">
        <f aca="false">M21-K21</f>
        <v>-2605084.28714771</v>
      </c>
      <c r="O21" s="139" t="n">
        <f aca="false">'[27]Power West P&amp;L'!J21+D21-K21</f>
        <v>-4401645.31730878</v>
      </c>
      <c r="P21" s="139" t="n">
        <f aca="false">'[27]Power West P&amp;L'!F21+D21-F21</f>
        <v>-1395190.86233976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0</v>
      </c>
      <c r="E22" s="136" t="n">
        <f aca="false">'[26]Power West P&amp;L'!E22</f>
        <v>85606.5777610466</v>
      </c>
      <c r="F22" s="136" t="n">
        <f aca="false">'[26]Power West P&amp;L'!F22</f>
        <v>370878.067268408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370878.067268408</v>
      </c>
      <c r="K22" s="136" t="n">
        <f aca="false">'[26]Power West P&amp;L'!K22</f>
        <v>22022888.9118083</v>
      </c>
      <c r="L22" s="137"/>
      <c r="M22" s="14" t="n">
        <f aca="false">+[4]WEST_DPR!AL71-[4]WEST_DPR!AL67</f>
        <v>20184501.9236156</v>
      </c>
      <c r="N22" s="138" t="n">
        <f aca="false">M22-K22-1016</f>
        <v>-1839402.98819267</v>
      </c>
      <c r="O22" s="139" t="n">
        <f aca="false">'[27]Power West P&amp;L'!J22+D22-K22</f>
        <v>-2473767.72268986</v>
      </c>
      <c r="P22" s="139" t="n">
        <f aca="false">'[27]Power West P&amp;L'!F22+D22-F22</f>
        <v>-348099.386564501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-50.9340764365625</v>
      </c>
      <c r="E23" s="136" t="n">
        <f aca="false">'[26]Power West P&amp;L'!E23</f>
        <v>-236.151215294434</v>
      </c>
      <c r="F23" s="136" t="n">
        <f aca="false">'[26]Power West P&amp;L'!F23</f>
        <v>-1426.40509237943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-1426.40509237943</v>
      </c>
      <c r="K23" s="136" t="n">
        <f aca="false">'[26]Power West P&amp;L'!K23</f>
        <v>-611356.975347045</v>
      </c>
      <c r="L23" s="14"/>
      <c r="M23" s="14" t="n">
        <f aca="false">+[4]WEST_DPR!X71-[4]WEST_DPR!X67</f>
        <v>-295771.899680113</v>
      </c>
      <c r="N23" s="138" t="n">
        <f aca="false">M23-K23</f>
        <v>315585.075666932</v>
      </c>
      <c r="O23" s="139" t="n">
        <f aca="false">'[27]Power West P&amp;L'!J23+D23-K23</f>
        <v>-11969.8413307711</v>
      </c>
      <c r="P23" s="139" t="n">
        <f aca="false">'[27]Power West P&amp;L'!F23+D23-F23</f>
        <v>1879.62256935367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-2760.61109055392</v>
      </c>
      <c r="E24" s="136" t="n">
        <f aca="false">'[26]Power West P&amp;L'!E24</f>
        <v>-13643.6868941912</v>
      </c>
      <c r="F24" s="136" t="n">
        <f aca="false">'[26]Power West P&amp;L'!F24</f>
        <v>-3025.9799941474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-3025.9799941474</v>
      </c>
      <c r="K24" s="136" t="n">
        <f aca="false">'[26]Power West P&amp;L'!K24</f>
        <v>1147914.69591913</v>
      </c>
      <c r="L24" s="14"/>
      <c r="M24" s="141" t="n">
        <f aca="false">+[4]WEST_DPR!AN71-[4]WEST_DPR!AN67</f>
        <v>842405.229519426</v>
      </c>
      <c r="N24" s="138" t="n">
        <f aca="false">M24-K24</f>
        <v>-305509.466399702</v>
      </c>
      <c r="O24" s="139" t="n">
        <f aca="false">'[27]Power West P&amp;L'!J24+D24-K24</f>
        <v>-422590.199400813</v>
      </c>
      <c r="P24" s="139" t="n">
        <f aca="false">'[27]Power West P&amp;L'!F24+D24-F24</f>
        <v>265.368903593471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5126.70239908784</v>
      </c>
      <c r="E25" s="136" t="n">
        <f aca="false">'[26]Power West P&amp;L'!E25</f>
        <v>194886.429463889</v>
      </c>
      <c r="F25" s="136" t="n">
        <f aca="false">'[26]Power West P&amp;L'!F25</f>
        <v>459250.151659569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459250.151659569</v>
      </c>
      <c r="K25" s="136" t="n">
        <f aca="false">'[26]Power West P&amp;L'!K25</f>
        <v>8817028.10578446</v>
      </c>
      <c r="L25" s="14"/>
      <c r="M25" s="14" t="n">
        <f aca="false">+[4]WEST_DPR!AM71-[4]WEST_DPR!AM67</f>
        <v>6331303.52819753</v>
      </c>
      <c r="N25" s="138" t="n">
        <f aca="false">M25-K25</f>
        <v>-2485724.57758694</v>
      </c>
      <c r="O25" s="139" t="n">
        <f aca="false">'[27]Power West P&amp;L'!J25+D25-K25</f>
        <v>-3161150.38993295</v>
      </c>
      <c r="P25" s="139" t="n">
        <f aca="false">'[27]Power West P&amp;L'!F25+D25-F25</f>
        <v>-494615.717447687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79.3431521559978</v>
      </c>
      <c r="E26" s="136" t="n">
        <f aca="false">'[26]Power West P&amp;L'!E26</f>
        <v>4049.94268972585</v>
      </c>
      <c r="F26" s="136" t="n">
        <f aca="false">'[26]Power West P&amp;L'!F26</f>
        <v>43852.0146407716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43852.0146407716</v>
      </c>
      <c r="K26" s="136" t="n">
        <f aca="false">'[26]Power West P&amp;L'!K26</f>
        <v>779764.613879533</v>
      </c>
      <c r="L26" s="14"/>
      <c r="M26" s="14" t="n">
        <f aca="false">+[4]WEST_DPR!G71-[4]WEST_DPR!G67</f>
        <v>660244.878920716</v>
      </c>
      <c r="N26" s="138" t="n">
        <f aca="false">M26-K26</f>
        <v>-119519.734958817</v>
      </c>
      <c r="O26" s="139" t="n">
        <f aca="false">'[27]Power West P&amp;L'!J26+D26-K26</f>
        <v>-664272.354138354</v>
      </c>
      <c r="P26" s="139" t="n">
        <f aca="false">'[27]Power West P&amp;L'!F26+D26-F26</f>
        <v>-42993.7153935821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-320578.992079279</v>
      </c>
      <c r="E32" s="144" t="n">
        <f aca="false">'[26]Power West P&amp;L'!E32</f>
        <v>-3019628.67514804</v>
      </c>
      <c r="F32" s="144" t="n">
        <f aca="false">'[26]Power West P&amp;L'!F32</f>
        <v>-1072837.73330418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-1072837.73330418</v>
      </c>
      <c r="K32" s="145" t="n">
        <f aca="false">'[26]Power West P&amp;L'!K32</f>
        <v>166866357.88183</v>
      </c>
      <c r="L32" s="146"/>
      <c r="M32" s="146" t="n">
        <f aca="false">SUM(M19:M26)</f>
        <v>155355726.043827</v>
      </c>
      <c r="N32" s="138" t="n">
        <f aca="false">M32-K32-11044</f>
        <v>-11521675.8380031</v>
      </c>
      <c r="O32" s="139" t="n">
        <f aca="false">'[27]Power West P&amp;L'!J32+D32-K32</f>
        <v>-27450725.665675</v>
      </c>
      <c r="P32" s="139" t="n">
        <f aca="false">'[27]Power West P&amp;L'!F32+D32-F32</f>
        <v>-430895.949818388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-11044841.4499798</v>
      </c>
      <c r="E34" s="144" t="n">
        <f aca="false">'[26]Power West P&amp;L'!E34</f>
        <v>-23391355.3826936</v>
      </c>
      <c r="F34" s="144" t="n">
        <f aca="false">'[26]Power West P&amp;L'!F34</f>
        <v>-23713163.6706695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-23713163.6706695</v>
      </c>
      <c r="K34" s="145" t="n">
        <f aca="false">'[26]Power West P&amp;L'!K34</f>
        <v>760834935.29886</v>
      </c>
      <c r="L34" s="147" t="n">
        <f aca="false">'[26]Power West P&amp;L'!$K$34</f>
        <v>760834935.29886</v>
      </c>
      <c r="M34" s="146" t="n">
        <f aca="false">M32+M18</f>
        <v>630786428.415553</v>
      </c>
      <c r="N34" s="138"/>
      <c r="O34" s="139" t="n">
        <f aca="false">'[27]Power West P&amp;L'!J34+D34-K34</f>
        <v>-165273097.515232</v>
      </c>
      <c r="P34" s="139" t="n">
        <f aca="false">'[27]Power West P&amp;L'!F34+D34-F34</f>
        <v>5511339.01760794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2000</v>
      </c>
      <c r="E35" s="136" t="n">
        <f aca="false">'[26]Power West P&amp;L'!E35</f>
        <v>10360</v>
      </c>
      <c r="F35" s="136" t="n">
        <f aca="false">'[26]Power West P&amp;L'!F35</f>
        <v>10360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10360</v>
      </c>
      <c r="K35" s="136" t="n">
        <f aca="false">'[26]Power West P&amp;L'!K35</f>
        <v>8634285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-11042841.4499798</v>
      </c>
      <c r="E36" s="144" t="n">
        <f aca="false">'[26]Power West P&amp;L'!E36</f>
        <v>-23380995.3826936</v>
      </c>
      <c r="F36" s="144" t="n">
        <f aca="false">'[26]Power West P&amp;L'!F36</f>
        <v>-23702803.6706695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-23702803.6706695</v>
      </c>
      <c r="K36" s="145" t="n">
        <f aca="false">'[26]Power West P&amp;L'!K36</f>
        <v>769469220.29886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-28536.4577614185</v>
      </c>
      <c r="E37" s="136" t="n">
        <f aca="false">'[26]Power West P&amp;L'!E38</f>
        <v>-265100.569472483</v>
      </c>
      <c r="F37" s="136" t="n">
        <f aca="false">'[26]Power West P&amp;L'!F38</f>
        <v>-295027.942498277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-295027.942498277</v>
      </c>
      <c r="K37" s="136" t="n">
        <f aca="false">'[26]Power West P&amp;L'!K38</f>
        <v>-1220498.92652511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21499.5620025503</v>
      </c>
      <c r="E38" s="136" t="n">
        <f aca="false">'[26]Power West P&amp;L'!E39</f>
        <v>58935.3177534623</v>
      </c>
      <c r="F38" s="136" t="n">
        <f aca="false">'[26]Power West P&amp;L'!F39</f>
        <v>137237.157726916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137237.157726916</v>
      </c>
      <c r="K38" s="136" t="n">
        <f aca="false">'[26]Power West P&amp;L'!K39</f>
        <v>570279.732133275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-22.1959219648552</v>
      </c>
      <c r="E39" s="136" t="n">
        <f aca="false">'[26]Power West P&amp;L'!E40</f>
        <v>7746.79861427472</v>
      </c>
      <c r="F39" s="136" t="n">
        <f aca="false">'[26]Power West P&amp;L'!F40</f>
        <v>3987.10080802408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3987.10080802408</v>
      </c>
      <c r="K39" s="136" t="n">
        <f aca="false">'[26]Power West P&amp;L'!K40</f>
        <v>57929.9451738376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128.112823443615</v>
      </c>
      <c r="E40" s="136" t="n">
        <f aca="false">'[26]Power West P&amp;L'!E41</f>
        <v>65689.9327443034</v>
      </c>
      <c r="F40" s="136" t="n">
        <f aca="false">'[26]Power West P&amp;L'!F41</f>
        <v>625481.507665139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625481.507665139</v>
      </c>
      <c r="K40" s="136" t="n">
        <f aca="false">'[26]Power West P&amp;L'!K41</f>
        <v>80173042.906987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58243.9867967204</v>
      </c>
      <c r="E41" s="136" t="n">
        <f aca="false">'[26]Power West P&amp;L'!E42</f>
        <v>2195736.71143748</v>
      </c>
      <c r="F41" s="136" t="n">
        <f aca="false">'[26]Power West P&amp;L'!F42</f>
        <v>3352498.49239736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3352498.49239736</v>
      </c>
      <c r="K41" s="136" t="n">
        <f aca="false">'[26]Power West P&amp;L'!K42</f>
        <v>241128859.058317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51313.007939331</v>
      </c>
      <c r="E42" s="144" t="n">
        <f aca="false">'[26]Power West P&amp;L'!E43</f>
        <v>2063008.19107704</v>
      </c>
      <c r="F42" s="144" t="n">
        <f aca="false">'[26]Power West P&amp;L'!F43</f>
        <v>3824176.31609916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3824176.31609916</v>
      </c>
      <c r="K42" s="145" t="n">
        <f aca="false">'[26]Power West P&amp;L'!K43</f>
        <v>320709612.716086</v>
      </c>
      <c r="L42" s="147" t="n">
        <f aca="false">'[26]Power West P&amp;L'!$K$39</f>
        <v>570279.732133275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-10991528.4420404</v>
      </c>
      <c r="E43" s="144" t="n">
        <f aca="false">'[26]Power West P&amp;L'!E44</f>
        <v>-21317987.1916165</v>
      </c>
      <c r="F43" s="144" t="n">
        <f aca="false">'[26]Power West P&amp;L'!F44</f>
        <v>-19878627.3545703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-19878627.3545703</v>
      </c>
      <c r="K43" s="145" t="n">
        <f aca="false">'[26]Power West P&amp;L'!K44</f>
        <v>1090178833.01495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heather dunton</cp:lastModifiedBy>
  <cp:lastPrinted>2001-08-31T20:51:57Z</cp:lastPrinted>
  <dcterms:modified xsi:type="dcterms:W3CDTF">2001-04-23T11:15:07Z</dcterms:modified>
  <cp:revision>0</cp:revision>
  <dc:subject/>
  <dc:title/>
</cp:coreProperties>
</file>