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<sst xmlns="http://schemas.openxmlformats.org/spreadsheetml/2006/main" count="328" uniqueCount="218">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</sst>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37186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467324.532047809</v>
          </cell>
          <cell r="E8">
            <v>2232419.55715702</v>
          </cell>
          <cell r="F8">
            <v>4240354.64987497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4240354.64987497</v>
          </cell>
          <cell r="K8">
            <v>78350881.8488912</v>
          </cell>
        </row>
        <row r="9">
          <cell r="D9">
            <v>1238342.5191983</v>
          </cell>
          <cell r="E9">
            <v>-1164430.97291235</v>
          </cell>
          <cell r="F9">
            <v>1643758.232974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1643758.232974</v>
          </cell>
          <cell r="K9">
            <v>188853642.822763</v>
          </cell>
        </row>
        <row r="10">
          <cell r="D10">
            <v>-795323.227690894</v>
          </cell>
          <cell r="E10">
            <v>-2894587.25047774</v>
          </cell>
          <cell r="F10">
            <v>-5168014.05798354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-5168014.05798354</v>
          </cell>
          <cell r="K10">
            <v>126057749.147071</v>
          </cell>
        </row>
        <row r="11">
          <cell r="D11">
            <v>-3293836.63825746</v>
          </cell>
          <cell r="E11">
            <v>-10701932.7363945</v>
          </cell>
          <cell r="F11">
            <v>-5337611.54852073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-5337611.54852073</v>
          </cell>
          <cell r="K11">
            <v>166669577.9727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-10706.3725633927</v>
          </cell>
          <cell r="E13">
            <v>-10604.198478299</v>
          </cell>
          <cell r="F13">
            <v>-41285.6934301492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-41285.6934301492</v>
          </cell>
          <cell r="K13">
            <v>-401377.331044897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-2394199.18726564</v>
          </cell>
          <cell r="E18">
            <v>-12539135.6011058</v>
          </cell>
          <cell r="F18">
            <v>-4662798.41708543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-4662798.41708543</v>
          </cell>
          <cell r="K18">
            <v>559530474.93731</v>
          </cell>
        </row>
        <row r="19">
          <cell r="D19">
            <v>-303864.623200314</v>
          </cell>
          <cell r="E19">
            <v>-1126140.01561297</v>
          </cell>
          <cell r="F19">
            <v>-464413.229642773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-464413.229642773</v>
          </cell>
          <cell r="K19">
            <v>73927533.3082755</v>
          </cell>
        </row>
        <row r="20">
          <cell r="D20">
            <v>-71663.5279623261</v>
          </cell>
          <cell r="E20">
            <v>-339555.989149774</v>
          </cell>
          <cell r="F20">
            <v>-149015.925737592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-149015.925737592</v>
          </cell>
          <cell r="K20">
            <v>31954556.4314751</v>
          </cell>
        </row>
        <row r="21">
          <cell r="D21">
            <v>7448.61936909426</v>
          </cell>
          <cell r="E21">
            <v>-693194.101772268</v>
          </cell>
          <cell r="F21">
            <v>1412703.65538979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1412703.65538979</v>
          </cell>
          <cell r="K21">
            <v>31569668.8718305</v>
          </cell>
        </row>
        <row r="22">
          <cell r="D22">
            <v>0</v>
          </cell>
          <cell r="E22">
            <v>15448.5764809372</v>
          </cell>
          <cell r="F22">
            <v>285271.48950736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285271.48950736</v>
          </cell>
          <cell r="K22">
            <v>21937282.3340472</v>
          </cell>
        </row>
        <row r="23">
          <cell r="D23">
            <v>-20.440322968876</v>
          </cell>
          <cell r="E23">
            <v>-298.939043742488</v>
          </cell>
          <cell r="F23">
            <v>-1210.69420005927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-1210.69420005927</v>
          </cell>
          <cell r="K23">
            <v>-611141.264454725</v>
          </cell>
        </row>
        <row r="24">
          <cell r="D24">
            <v>7804.51820547623</v>
          </cell>
          <cell r="E24">
            <v>-6836.5743421246</v>
          </cell>
          <cell r="F24">
            <v>18422.2251055196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18422.2251055196</v>
          </cell>
          <cell r="K24">
            <v>1169362.9010188</v>
          </cell>
        </row>
        <row r="25">
          <cell r="D25">
            <v>9545.53807059396</v>
          </cell>
          <cell r="E25">
            <v>227582.504153346</v>
          </cell>
          <cell r="F25">
            <v>452849.950066502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452849.950066502</v>
          </cell>
          <cell r="K25">
            <v>8810627.9041914</v>
          </cell>
        </row>
        <row r="26">
          <cell r="D26">
            <v>-175.305506649063</v>
          </cell>
          <cell r="E26">
            <v>1864.50879301915</v>
          </cell>
          <cell r="F26">
            <v>41258.250007965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41258.250007965</v>
          </cell>
          <cell r="K26">
            <v>777170.849246726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-350925.221347094</v>
          </cell>
          <cell r="E32">
            <v>-2090971.07004353</v>
          </cell>
          <cell r="F32">
            <v>1595865.72049672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1595865.72049672</v>
          </cell>
          <cell r="K32">
            <v>169535061.335631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-2745124.40861273</v>
          </cell>
          <cell r="E34">
            <v>-14630106.6711494</v>
          </cell>
          <cell r="F34">
            <v>-3066932.69658872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-3066932.69658872</v>
          </cell>
          <cell r="K34">
            <v>781481166.272941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0</v>
          </cell>
          <cell r="K35">
            <v>8623925</v>
          </cell>
        </row>
        <row r="36">
          <cell r="D36">
            <v>-2745124.40861273</v>
          </cell>
          <cell r="E36">
            <v>-14630106.6711494</v>
          </cell>
          <cell r="F36">
            <v>-3066932.69658872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-3066932.69658872</v>
          </cell>
          <cell r="K36">
            <v>790105091.272941</v>
          </cell>
        </row>
        <row r="38">
          <cell r="D38">
            <v>-41888.9658765823</v>
          </cell>
          <cell r="E38">
            <v>-323083.832747047</v>
          </cell>
          <cell r="F38">
            <v>-329439.218262532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-329439.218262532</v>
          </cell>
          <cell r="K38">
            <v>-1254910.20228936</v>
          </cell>
        </row>
        <row r="39">
          <cell r="D39">
            <v>1080.83492913851</v>
          </cell>
          <cell r="E39">
            <v>47100.4247705155</v>
          </cell>
          <cell r="F39">
            <v>73358.7878892672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73358.7878892672</v>
          </cell>
          <cell r="K39">
            <v>506401.362295627</v>
          </cell>
        </row>
        <row r="40">
          <cell r="D40">
            <v>-159.088352956933</v>
          </cell>
          <cell r="E40">
            <v>-379.670151207843</v>
          </cell>
          <cell r="F40">
            <v>-185.643993440112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-185.643993440112</v>
          </cell>
          <cell r="K40">
            <v>53757.2003723734</v>
          </cell>
        </row>
        <row r="41">
          <cell r="D41">
            <v>0</v>
          </cell>
          <cell r="E41">
            <v>169.771950714332</v>
          </cell>
          <cell r="F41">
            <v>560081.13956509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560081.13956509</v>
          </cell>
          <cell r="K41">
            <v>80107642.538887</v>
          </cell>
        </row>
        <row r="42">
          <cell r="D42">
            <v>270461.206594644</v>
          </cell>
          <cell r="E42">
            <v>973170.045716113</v>
          </cell>
          <cell r="F42">
            <v>2464765.77431303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2464765.77431303</v>
          </cell>
          <cell r="K42">
            <v>240241126.340233</v>
          </cell>
        </row>
        <row r="43">
          <cell r="D43">
            <v>229493.987294243</v>
          </cell>
          <cell r="E43">
            <v>696976.739539087</v>
          </cell>
          <cell r="F43">
            <v>2768580.83951142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2768580.83951142</v>
          </cell>
          <cell r="K43">
            <v>319654017.239498</v>
          </cell>
        </row>
        <row r="44">
          <cell r="D44">
            <v>-2515630.42131849</v>
          </cell>
          <cell r="E44">
            <v>-13933129.9316103</v>
          </cell>
          <cell r="F44">
            <v>-298351.8570773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-298351.8570773</v>
          </cell>
          <cell r="K44">
            <v>1109759108.51244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8" activePane="bottomRight" state="frozen"/>
      <selection pane="topLeft" activeCell="B2" activeCellId="0" sqref="B2"/>
      <selection pane="topRight" activeCell="D2" activeCellId="0" sqref="D2"/>
      <selection pane="bottomLeft" activeCell="B8" activeCellId="0" sqref="B8"/>
      <selection pane="bottomRight" activeCell="C3" activeCellId="0" sqref="C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37186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467324.532047809</v>
      </c>
      <c r="E8" s="136" t="n">
        <f aca="false">'[26]Power West P&amp;L'!E8</f>
        <v>2232419.55715702</v>
      </c>
      <c r="F8" s="136" t="n">
        <f aca="false">'[26]Power West P&amp;L'!F8</f>
        <v>4240354.64987497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4240354.64987497</v>
      </c>
      <c r="K8" s="136" t="n">
        <f aca="false">'[26]Power West P&amp;L'!K8</f>
        <v>78350881.8488912</v>
      </c>
      <c r="L8" s="137" t="n">
        <f aca="false">'[26]Power West P&amp;L'!$K$8</f>
        <v>78350881.8488912</v>
      </c>
      <c r="M8" s="14" t="n">
        <f aca="false">+[4]WEST_DPR!BB71-[4]WEST_DPR!BB67</f>
        <v>75538505.7749251</v>
      </c>
      <c r="N8" s="138" t="n">
        <f aca="false">M8-K8+37229*0</f>
        <v>-2812376.07396604</v>
      </c>
      <c r="O8" s="139" t="n">
        <f aca="false">'[27]Power West P&amp;L'!J8+D8-K8</f>
        <v>-6411758.33305091</v>
      </c>
      <c r="P8" s="139" t="n">
        <f aca="false">'[27]Power West P&amp;L'!F8+D8-F8</f>
        <v>-3891763.76678549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1238342.5191983</v>
      </c>
      <c r="E9" s="136" t="n">
        <f aca="false">'[26]Power West P&amp;L'!E9</f>
        <v>-1164430.97291235</v>
      </c>
      <c r="F9" s="136" t="n">
        <f aca="false">'[26]Power West P&amp;L'!F9</f>
        <v>1643758.232974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1643758.232974</v>
      </c>
      <c r="K9" s="136" t="n">
        <f aca="false">'[26]Power West P&amp;L'!K9</f>
        <v>188853642.822763</v>
      </c>
      <c r="L9" s="137" t="n">
        <f aca="false">'[26]Power West P&amp;L'!$K$9</f>
        <v>188853642.822763</v>
      </c>
      <c r="M9" s="14" t="n">
        <f aca="false">+[4]WEST_DPR!BJ71-[4]WEST_DPR!BJ67</f>
        <v>158420500.429418</v>
      </c>
      <c r="N9" s="138" t="n">
        <f aca="false">M9-K9+450636</f>
        <v>-29982506.3933456</v>
      </c>
      <c r="O9" s="139" t="n">
        <f aca="false">'[27]Power West P&amp;L'!J9+D9-K9</f>
        <v>-53054353.703392</v>
      </c>
      <c r="P9" s="139" t="n">
        <f aca="false">'[27]Power West P&amp;L'!F9+D9-F9</f>
        <v>-4688552.13502631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-795323.227690894</v>
      </c>
      <c r="E10" s="136" t="n">
        <f aca="false">'[26]Power West P&amp;L'!E10</f>
        <v>-2894587.25047774</v>
      </c>
      <c r="F10" s="136" t="n">
        <f aca="false">'[26]Power West P&amp;L'!F10</f>
        <v>-5168014.05798354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-5168014.05798354</v>
      </c>
      <c r="K10" s="136" t="n">
        <f aca="false">'[26]Power West P&amp;L'!K10</f>
        <v>126057749.147071</v>
      </c>
      <c r="L10" s="137" t="n">
        <f aca="false">'[26]Power West P&amp;L'!$K$10</f>
        <v>126057749.147071</v>
      </c>
      <c r="M10" s="14" t="n">
        <f aca="false">+[4]WEST_DPR!BR71-[4]WEST_DPR!BR67</f>
        <v>124822750.371664</v>
      </c>
      <c r="N10" s="138" t="n">
        <f aca="false">M10-K10</f>
        <v>-1234998.77540758</v>
      </c>
      <c r="O10" s="139" t="n">
        <f aca="false">'[27]Power West P&amp;L'!J10+D10-K10</f>
        <v>-6926468.22447793</v>
      </c>
      <c r="P10" s="139" t="n">
        <f aca="false">'[27]Power West P&amp;L'!F10+D10-F10</f>
        <v>3541726.80169612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-3293836.63825746</v>
      </c>
      <c r="E11" s="136" t="n">
        <f aca="false">'[26]Power West P&amp;L'!E11</f>
        <v>-10701932.7363945</v>
      </c>
      <c r="F11" s="136" t="n">
        <f aca="false">'[26]Power West P&amp;L'!F11</f>
        <v>-5337611.54852073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-5337611.54852073</v>
      </c>
      <c r="K11" s="136" t="n">
        <f aca="false">'[26]Power West P&amp;L'!K11</f>
        <v>166669577.9727</v>
      </c>
      <c r="L11" s="137" t="n">
        <f aca="false">'[26]Power West P&amp;L'!$K$11</f>
        <v>166669577.9727</v>
      </c>
      <c r="M11" s="14" t="n">
        <f aca="false">+[4]WEST_DPR!BZ71-[4]WEST_DPR!BZ67</f>
        <v>121561554.882139</v>
      </c>
      <c r="N11" s="138" t="n">
        <f aca="false">M11-K11-98453</f>
        <v>-45206476.090561</v>
      </c>
      <c r="O11" s="139" t="n">
        <f aca="false">'[27]Power West P&amp;L'!J11+D11-K11</f>
        <v>-67840504.5868919</v>
      </c>
      <c r="P11" s="139" t="n">
        <f aca="false">'[27]Power West P&amp;L'!F11+D11-F11</f>
        <v>1357663.0844191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-10706.3725633927</v>
      </c>
      <c r="E13" s="136" t="n">
        <f aca="false">'[26]Power West P&amp;L'!E13</f>
        <v>-10604.198478299</v>
      </c>
      <c r="F13" s="136" t="n">
        <f aca="false">'[26]Power West P&amp;L'!F13</f>
        <v>-41285.6934301492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-41285.6934301492</v>
      </c>
      <c r="K13" s="136" t="n">
        <f aca="false">'[26]Power West P&amp;L'!K13</f>
        <v>-401377.331044897</v>
      </c>
      <c r="L13" s="137"/>
      <c r="M13" s="141" t="n">
        <f aca="false">+[4]WEST_DPR!CB71-[4]WEST_DPR!CB67</f>
        <v>-407500.833520717</v>
      </c>
      <c r="N13" s="138" t="n">
        <f aca="false">M13-K13</f>
        <v>-6123.5024758206</v>
      </c>
      <c r="O13" s="139" t="n">
        <f aca="false">'[27]Power West P&amp;L'!J13+D13-K13</f>
        <v>1546035.62584642</v>
      </c>
      <c r="P13" s="139" t="n">
        <f aca="false">'[27]Power West P&amp;L'!F13+D13-F13</f>
        <v>-15118.7831778081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78350881.8488912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-78350881.8488912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78350881.8488912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-78350881.8488912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78350881.8488912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-78350881.8488912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78350881.8488912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-78350881.8488912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-2394199.18726564</v>
      </c>
      <c r="E18" s="144" t="n">
        <f aca="false">'[26]Power West P&amp;L'!E18</f>
        <v>-12539135.6011058</v>
      </c>
      <c r="F18" s="144" t="n">
        <f aca="false">'[26]Power West P&amp;L'!F18</f>
        <v>-4662798.41708543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-4662798.41708543</v>
      </c>
      <c r="K18" s="145" t="n">
        <f aca="false">'[26]Power West P&amp;L'!K18</f>
        <v>559530474.93731</v>
      </c>
      <c r="L18" s="137"/>
      <c r="M18" s="146" t="n">
        <f aca="false">SUM(M8:M13)</f>
        <v>475430702.371726</v>
      </c>
      <c r="N18" s="138" t="n">
        <f aca="false">M18-K18+508218-37230</f>
        <v>-83628784.5655839</v>
      </c>
      <c r="O18" s="139" t="n">
        <f aca="false">'[27]Power West P&amp;L'!J18+D18-K18</f>
        <v>-132696234.099202</v>
      </c>
      <c r="P18" s="139" t="n">
        <f aca="false">'[27]Power West P&amp;L'!F18+D18-F18</f>
        <v>-3705229.2822187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-303864.623200314</v>
      </c>
      <c r="E19" s="136" t="n">
        <f aca="false">'[26]Power West P&amp;L'!E19</f>
        <v>-1126140.01561297</v>
      </c>
      <c r="F19" s="136" t="n">
        <f aca="false">'[26]Power West P&amp;L'!F19</f>
        <v>-464413.229642773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-464413.229642773</v>
      </c>
      <c r="K19" s="136" t="n">
        <f aca="false">'[26]Power West P&amp;L'!K19</f>
        <v>73927533.3082755</v>
      </c>
      <c r="L19" s="137" t="n">
        <f aca="false">'[26]Power West P&amp;L'!$K$19</f>
        <v>73927533.3082755</v>
      </c>
      <c r="M19" s="14" t="n">
        <f aca="false">[4]WEST_DPR!E71-[4]WEST_DPR!E67</f>
        <v>68589266.3551204</v>
      </c>
      <c r="N19" s="138" t="n">
        <f aca="false">M19-K19-8810</f>
        <v>-5347076.95315507</v>
      </c>
      <c r="O19" s="139" t="n">
        <f aca="false">'[27]Power West P&amp;L'!J19+D19-K19</f>
        <v>-14723885.3405162</v>
      </c>
      <c r="P19" s="139" t="n">
        <f aca="false">'[27]Power West P&amp;L'!F19+D19-F19</f>
        <v>-22807.6324084465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-71663.5279623261</v>
      </c>
      <c r="E20" s="136" t="n">
        <f aca="false">'[26]Power West P&amp;L'!E20</f>
        <v>-339555.989149774</v>
      </c>
      <c r="F20" s="136" t="n">
        <f aca="false">'[26]Power West P&amp;L'!F20</f>
        <v>-149015.925737592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-149015.925737592</v>
      </c>
      <c r="K20" s="136" t="n">
        <f aca="false">'[26]Power West P&amp;L'!K20</f>
        <v>31954556.4314751</v>
      </c>
      <c r="L20" s="137" t="n">
        <f aca="false">'[26]Power West P&amp;L'!$K$20</f>
        <v>31954556.4314751</v>
      </c>
      <c r="M20" s="14" t="n">
        <f aca="false">+[4]WEST_DPR!P71-[4]WEST_DPR!P67</f>
        <v>31206704.5526202</v>
      </c>
      <c r="N20" s="138" t="n">
        <f aca="false">M20-K20-1218</f>
        <v>-749069.878854923</v>
      </c>
      <c r="O20" s="139" t="n">
        <f aca="false">'[27]Power West P&amp;L'!J20+D20-K20</f>
        <v>-3482604.95826583</v>
      </c>
      <c r="P20" s="139" t="n">
        <f aca="false">'[27]Power West P&amp;L'!F20+D20-F20</f>
        <v>-20494.0850458177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7448.61936909426</v>
      </c>
      <c r="E21" s="136" t="n">
        <f aca="false">'[26]Power West P&amp;L'!E21</f>
        <v>-693194.101772268</v>
      </c>
      <c r="F21" s="136" t="n">
        <f aca="false">'[26]Power West P&amp;L'!F21</f>
        <v>1412703.65538979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1412703.65538979</v>
      </c>
      <c r="K21" s="136" t="n">
        <f aca="false">'[26]Power West P&amp;L'!K21</f>
        <v>31569668.8718305</v>
      </c>
      <c r="L21" s="137" t="n">
        <f aca="false">'[26]Power West P&amp;L'!$K$21</f>
        <v>31569668.8718305</v>
      </c>
      <c r="M21" s="14" t="n">
        <f aca="false">+[4]WEST_DPR!AF71-[4]WEST_DPR!AF67</f>
        <v>27837071.4755128</v>
      </c>
      <c r="N21" s="138" t="n">
        <f aca="false">M21-K21</f>
        <v>-3732597.39631771</v>
      </c>
      <c r="O21" s="139" t="n">
        <f aca="false">'[27]Power West P&amp;L'!J21+D21-K21</f>
        <v>-5297230.98052617</v>
      </c>
      <c r="P21" s="139" t="n">
        <f aca="false">'[27]Power West P&amp;L'!F21+D21-F21</f>
        <v>-2290776.52555715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0</v>
      </c>
      <c r="E22" s="136" t="n">
        <f aca="false">'[26]Power West P&amp;L'!E22</f>
        <v>15448.5764809372</v>
      </c>
      <c r="F22" s="136" t="n">
        <f aca="false">'[26]Power West P&amp;L'!F22</f>
        <v>285271.48950736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285271.48950736</v>
      </c>
      <c r="K22" s="136" t="n">
        <f aca="false">'[26]Power West P&amp;L'!K22</f>
        <v>21937282.3340472</v>
      </c>
      <c r="L22" s="137"/>
      <c r="M22" s="14" t="n">
        <f aca="false">+[4]WEST_DPR!AL71-[4]WEST_DPR!AL67</f>
        <v>20184501.9236156</v>
      </c>
      <c r="N22" s="138" t="n">
        <f aca="false">M22-K22-1016</f>
        <v>-1753796.41043163</v>
      </c>
      <c r="O22" s="139" t="n">
        <f aca="false">'[27]Power West P&amp;L'!J22+D22-K22</f>
        <v>-2388161.14492882</v>
      </c>
      <c r="P22" s="139" t="n">
        <f aca="false">'[27]Power West P&amp;L'!F22+D22-F22</f>
        <v>-262492.808803453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-20.440322968876</v>
      </c>
      <c r="E23" s="136" t="n">
        <f aca="false">'[26]Power West P&amp;L'!E23</f>
        <v>-298.939043742488</v>
      </c>
      <c r="F23" s="136" t="n">
        <f aca="false">'[26]Power West P&amp;L'!F23</f>
        <v>-1210.69420005927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-1210.69420005927</v>
      </c>
      <c r="K23" s="136" t="n">
        <f aca="false">'[26]Power West P&amp;L'!K23</f>
        <v>-611141.264454725</v>
      </c>
      <c r="L23" s="14"/>
      <c r="M23" s="14" t="n">
        <f aca="false">+[4]WEST_DPR!X71-[4]WEST_DPR!X67</f>
        <v>-295771.899680113</v>
      </c>
      <c r="N23" s="138" t="n">
        <f aca="false">M23-K23</f>
        <v>315369.364774612</v>
      </c>
      <c r="O23" s="139" t="n">
        <f aca="false">'[27]Power West P&amp;L'!J23+D23-K23</f>
        <v>-12155.0584696236</v>
      </c>
      <c r="P23" s="139" t="n">
        <f aca="false">'[27]Power West P&amp;L'!F23+D23-F23</f>
        <v>1694.40543050121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7804.51820547623</v>
      </c>
      <c r="E24" s="136" t="n">
        <f aca="false">'[26]Power West P&amp;L'!E24</f>
        <v>-6836.5743421246</v>
      </c>
      <c r="F24" s="136" t="n">
        <f aca="false">'[26]Power West P&amp;L'!F24</f>
        <v>18422.2251055196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18422.2251055196</v>
      </c>
      <c r="K24" s="136" t="n">
        <f aca="false">'[26]Power West P&amp;L'!K24</f>
        <v>1169362.9010188</v>
      </c>
      <c r="L24" s="14"/>
      <c r="M24" s="141" t="n">
        <f aca="false">+[4]WEST_DPR!AN71-[4]WEST_DPR!AN67</f>
        <v>842405.229519426</v>
      </c>
      <c r="N24" s="138" t="n">
        <f aca="false">M24-K24</f>
        <v>-326957.671499369</v>
      </c>
      <c r="O24" s="139" t="n">
        <f aca="false">'[27]Power West P&amp;L'!J24+D24-K24</f>
        <v>-433473.27520445</v>
      </c>
      <c r="P24" s="139" t="n">
        <f aca="false">'[27]Power West P&amp;L'!F24+D24-F24</f>
        <v>-10617.7069000434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9545.53807059396</v>
      </c>
      <c r="E25" s="136" t="n">
        <f aca="false">'[26]Power West P&amp;L'!E25</f>
        <v>227582.504153346</v>
      </c>
      <c r="F25" s="136" t="n">
        <f aca="false">'[26]Power West P&amp;L'!F25</f>
        <v>452849.950066502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452849.950066502</v>
      </c>
      <c r="K25" s="136" t="n">
        <f aca="false">'[26]Power West P&amp;L'!K25</f>
        <v>8810627.9041914</v>
      </c>
      <c r="L25" s="14"/>
      <c r="M25" s="14" t="n">
        <f aca="false">+[4]WEST_DPR!AM71-[4]WEST_DPR!AM67</f>
        <v>6331303.52819753</v>
      </c>
      <c r="N25" s="138" t="n">
        <f aca="false">M25-K25</f>
        <v>-2479324.37599387</v>
      </c>
      <c r="O25" s="139" t="n">
        <f aca="false">'[27]Power West P&amp;L'!J25+D25-K25</f>
        <v>-3150331.35266838</v>
      </c>
      <c r="P25" s="139" t="n">
        <f aca="false">'[27]Power West P&amp;L'!F25+D25-F25</f>
        <v>-483796.680183114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-175.305506649063</v>
      </c>
      <c r="E26" s="136" t="n">
        <f aca="false">'[26]Power West P&amp;L'!E26</f>
        <v>1864.50879301915</v>
      </c>
      <c r="F26" s="136" t="n">
        <f aca="false">'[26]Power West P&amp;L'!F26</f>
        <v>41258.250007965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41258.250007965</v>
      </c>
      <c r="K26" s="136" t="n">
        <f aca="false">'[26]Power West P&amp;L'!K26</f>
        <v>777170.849246726</v>
      </c>
      <c r="L26" s="14"/>
      <c r="M26" s="14" t="n">
        <f aca="false">+[4]WEST_DPR!G71-[4]WEST_DPR!G67</f>
        <v>660244.878920716</v>
      </c>
      <c r="N26" s="138" t="n">
        <f aca="false">M26-K26</f>
        <v>-116925.970326011</v>
      </c>
      <c r="O26" s="139" t="n">
        <f aca="false">'[27]Power West P&amp;L'!J26+D26-K26</f>
        <v>-661933.238164352</v>
      </c>
      <c r="P26" s="139" t="n">
        <f aca="false">'[27]Power West P&amp;L'!F26+D26-F26</f>
        <v>-40654.5994195806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-350925.221347094</v>
      </c>
      <c r="E32" s="144" t="n">
        <f aca="false">'[26]Power West P&amp;L'!E32</f>
        <v>-2090971.07004353</v>
      </c>
      <c r="F32" s="144" t="n">
        <f aca="false">'[26]Power West P&amp;L'!F32</f>
        <v>1595865.72049672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1595865.72049672</v>
      </c>
      <c r="K32" s="145" t="n">
        <f aca="false">'[26]Power West P&amp;L'!K32</f>
        <v>169535061.335631</v>
      </c>
      <c r="L32" s="146"/>
      <c r="M32" s="146" t="n">
        <f aca="false">SUM(M19:M26)</f>
        <v>155355726.043827</v>
      </c>
      <c r="N32" s="138" t="n">
        <f aca="false">M32-K32-11044</f>
        <v>-14190379.291804</v>
      </c>
      <c r="O32" s="139" t="n">
        <f aca="false">'[27]Power West P&amp;L'!J32+D32-K32</f>
        <v>-30149775.3487438</v>
      </c>
      <c r="P32" s="139" t="n">
        <f aca="false">'[27]Power West P&amp;L'!F32+D32-F32</f>
        <v>-3129945.6328871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-2745124.40861273</v>
      </c>
      <c r="E34" s="144" t="n">
        <f aca="false">'[26]Power West P&amp;L'!E34</f>
        <v>-14630106.6711494</v>
      </c>
      <c r="F34" s="144" t="n">
        <f aca="false">'[26]Power West P&amp;L'!F34</f>
        <v>-3066932.69658872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-3066932.69658872</v>
      </c>
      <c r="K34" s="145" t="n">
        <f aca="false">'[26]Power West P&amp;L'!K34</f>
        <v>781481166.272941</v>
      </c>
      <c r="L34" s="147" t="n">
        <f aca="false">'[26]Power West P&amp;L'!$K$34</f>
        <v>781481166.272941</v>
      </c>
      <c r="M34" s="146" t="n">
        <f aca="false">M32+M18</f>
        <v>630786428.415553</v>
      </c>
      <c r="N34" s="138"/>
      <c r="O34" s="139" t="n">
        <f aca="false">'[27]Power West P&amp;L'!J34+D34-K34</f>
        <v>-177619611.447946</v>
      </c>
      <c r="P34" s="139" t="n">
        <f aca="false">'[27]Power West P&amp;L'!F34+D34-F34</f>
        <v>-6835174.9151058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0</v>
      </c>
      <c r="K35" s="136" t="n">
        <f aca="false">'[26]Power West P&amp;L'!K35</f>
        <v>8623925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-2745124.40861273</v>
      </c>
      <c r="E36" s="144" t="n">
        <f aca="false">'[26]Power West P&amp;L'!E36</f>
        <v>-14630106.6711494</v>
      </c>
      <c r="F36" s="144" t="n">
        <f aca="false">'[26]Power West P&amp;L'!F36</f>
        <v>-3066932.69658872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-3066932.69658872</v>
      </c>
      <c r="K36" s="145" t="n">
        <f aca="false">'[26]Power West P&amp;L'!K36</f>
        <v>790105091.272941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-41888.9658765823</v>
      </c>
      <c r="E37" s="136" t="n">
        <f aca="false">'[26]Power West P&amp;L'!E38</f>
        <v>-323083.832747047</v>
      </c>
      <c r="F37" s="136" t="n">
        <f aca="false">'[26]Power West P&amp;L'!F38</f>
        <v>-329439.218262532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-329439.218262532</v>
      </c>
      <c r="K37" s="136" t="n">
        <f aca="false">'[26]Power West P&amp;L'!K38</f>
        <v>-1254910.20228936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1080.83492913851</v>
      </c>
      <c r="E38" s="136" t="n">
        <f aca="false">'[26]Power West P&amp;L'!E39</f>
        <v>47100.4247705155</v>
      </c>
      <c r="F38" s="136" t="n">
        <f aca="false">'[26]Power West P&amp;L'!F39</f>
        <v>73358.7878892672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73358.7878892672</v>
      </c>
      <c r="K38" s="136" t="n">
        <f aca="false">'[26]Power West P&amp;L'!K39</f>
        <v>506401.362295627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-159.088352956933</v>
      </c>
      <c r="E39" s="136" t="n">
        <f aca="false">'[26]Power West P&amp;L'!E40</f>
        <v>-379.670151207843</v>
      </c>
      <c r="F39" s="136" t="n">
        <f aca="false">'[26]Power West P&amp;L'!F40</f>
        <v>-185.643993440112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-185.643993440112</v>
      </c>
      <c r="K39" s="136" t="n">
        <f aca="false">'[26]Power West P&amp;L'!K40</f>
        <v>53757.2003723734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169.771950714332</v>
      </c>
      <c r="F40" s="136" t="n">
        <f aca="false">'[26]Power West P&amp;L'!F41</f>
        <v>560081.13956509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560081.13956509</v>
      </c>
      <c r="K40" s="136" t="n">
        <f aca="false">'[26]Power West P&amp;L'!K41</f>
        <v>80107642.538887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270461.206594644</v>
      </c>
      <c r="E41" s="136" t="n">
        <f aca="false">'[26]Power West P&amp;L'!E42</f>
        <v>973170.045716113</v>
      </c>
      <c r="F41" s="136" t="n">
        <f aca="false">'[26]Power West P&amp;L'!F42</f>
        <v>2464765.77431303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2464765.77431303</v>
      </c>
      <c r="K41" s="136" t="n">
        <f aca="false">'[26]Power West P&amp;L'!K42</f>
        <v>240241126.340233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229493.987294243</v>
      </c>
      <c r="E42" s="144" t="n">
        <f aca="false">'[26]Power West P&amp;L'!E43</f>
        <v>696976.739539087</v>
      </c>
      <c r="F42" s="144" t="n">
        <f aca="false">'[26]Power West P&amp;L'!F43</f>
        <v>2768580.83951142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2768580.83951142</v>
      </c>
      <c r="K42" s="145" t="n">
        <f aca="false">'[26]Power West P&amp;L'!K43</f>
        <v>319654017.239498</v>
      </c>
      <c r="L42" s="147" t="n">
        <f aca="false">'[26]Power West P&amp;L'!$K$39</f>
        <v>506401.362295627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-2515630.42131849</v>
      </c>
      <c r="E43" s="144" t="n">
        <f aca="false">'[26]Power West P&amp;L'!E44</f>
        <v>-13933129.9316103</v>
      </c>
      <c r="F43" s="144" t="n">
        <f aca="false">'[26]Power West P&amp;L'!F44</f>
        <v>-298351.8570773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-298351.8570773</v>
      </c>
      <c r="K43" s="145" t="n">
        <f aca="false">'[26]Power West P&amp;L'!K44</f>
        <v>1109759108.51244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FChang</cp:lastModifiedBy>
  <cp:lastPrinted>2001-08-31T20:51:57Z</cp:lastPrinted>
  <dcterms:modified xsi:type="dcterms:W3CDTF">2001-04-23T11:15:07Z</dcterms:modified>
  <cp:revision>0</cp:revision>
  <dc:subject/>
  <dc:title/>
</cp:coreProperties>
</file>