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<sst xmlns="http://schemas.openxmlformats.org/spreadsheetml/2006/main" count="328" uniqueCount="218">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</sst>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37180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694893.661668382</v>
          </cell>
          <cell r="E8">
            <v>1820688.89888562</v>
          </cell>
          <cell r="F8">
            <v>2702431.71439073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2702431.71439073</v>
          </cell>
          <cell r="K8">
            <v>76812958.9134069</v>
          </cell>
        </row>
        <row r="9">
          <cell r="D9">
            <v>47647.6949680737</v>
          </cell>
          <cell r="E9">
            <v>248839.846740498</v>
          </cell>
          <cell r="F9">
            <v>2866022.02213929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2866022.02213929</v>
          </cell>
          <cell r="K9">
            <v>190075906.611929</v>
          </cell>
        </row>
        <row r="10">
          <cell r="D10">
            <v>-872814.156793686</v>
          </cell>
          <cell r="E10">
            <v>-2676889.75110477</v>
          </cell>
          <cell r="F10">
            <v>-3146240.96429947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-3146240.96429947</v>
          </cell>
          <cell r="K10">
            <v>128079522.240755</v>
          </cell>
        </row>
        <row r="11">
          <cell r="D11">
            <v>-4227537.12161351</v>
          </cell>
          <cell r="E11">
            <v>-6673645.96519951</v>
          </cell>
          <cell r="F11">
            <v>1135915.93025869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1135915.93025869</v>
          </cell>
          <cell r="K11">
            <v>173143105.451479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-4632.28279236538</v>
          </cell>
          <cell r="E13">
            <v>-30898.0286157192</v>
          </cell>
          <cell r="F13">
            <v>-35313.7777442156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-35313.7777442156</v>
          </cell>
          <cell r="K13">
            <v>-395405.415358963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-4362442.20456311</v>
          </cell>
          <cell r="E18">
            <v>-7311904.99929388</v>
          </cell>
          <cell r="F18">
            <v>3522814.92474503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3522814.92474503</v>
          </cell>
          <cell r="K18">
            <v>567716088.279141</v>
          </cell>
        </row>
        <row r="19">
          <cell r="D19">
            <v>-406649.002268325</v>
          </cell>
          <cell r="E19">
            <v>-122827.168982301</v>
          </cell>
          <cell r="F19">
            <v>252895.274206745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252895.274206745</v>
          </cell>
          <cell r="K19">
            <v>74644841.812125</v>
          </cell>
        </row>
        <row r="20">
          <cell r="D20">
            <v>-141192.159197607</v>
          </cell>
          <cell r="E20">
            <v>-149523.413358814</v>
          </cell>
          <cell r="F20">
            <v>44203.9042109597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44203.9042109597</v>
          </cell>
          <cell r="K20">
            <v>32147776.2614237</v>
          </cell>
        </row>
        <row r="21">
          <cell r="D21">
            <v>-363945.938436067</v>
          </cell>
          <cell r="E21">
            <v>-426240.874943019</v>
          </cell>
          <cell r="F21">
            <v>1744226.59459853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1744226.59459853</v>
          </cell>
          <cell r="K21">
            <v>31901191.8110393</v>
          </cell>
        </row>
        <row r="22">
          <cell r="D22">
            <v>-60.2834900645539</v>
          </cell>
          <cell r="E22">
            <v>80112.0998206213</v>
          </cell>
          <cell r="F22">
            <v>252640.64940032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252640.64940032</v>
          </cell>
          <cell r="K22">
            <v>21904651.4939402</v>
          </cell>
        </row>
        <row r="23">
          <cell r="D23">
            <v>-74.0978715721867</v>
          </cell>
          <cell r="E23">
            <v>-351.353585596604</v>
          </cell>
          <cell r="F23">
            <v>-985.853027890634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-985.853027890634</v>
          </cell>
          <cell r="K23">
            <v>-610916.423282556</v>
          </cell>
        </row>
        <row r="24">
          <cell r="D24">
            <v>-14655.5300683444</v>
          </cell>
          <cell r="E24">
            <v>5382.69195804372</v>
          </cell>
          <cell r="F24">
            <v>8528.54226430575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8528.54226430575</v>
          </cell>
          <cell r="K24">
            <v>1159469.21817758</v>
          </cell>
        </row>
        <row r="25">
          <cell r="D25">
            <v>28604.0105499721</v>
          </cell>
          <cell r="E25">
            <v>203275.893431466</v>
          </cell>
          <cell r="F25">
            <v>422780.24161655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422780.24161655</v>
          </cell>
          <cell r="K25">
            <v>8780558.19574145</v>
          </cell>
        </row>
        <row r="26">
          <cell r="D26">
            <v>439.523218917195</v>
          </cell>
          <cell r="E26">
            <v>214.395878213225</v>
          </cell>
          <cell r="F26">
            <v>40765.5188303598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40765.5188303598</v>
          </cell>
          <cell r="K26">
            <v>776678.118069121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-897533.47756309</v>
          </cell>
          <cell r="E32">
            <v>-578973.712873915</v>
          </cell>
          <cell r="F32">
            <v>2765054.87209988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2765054.87209988</v>
          </cell>
          <cell r="K32">
            <v>170704250.487234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-5259975.6821262</v>
          </cell>
          <cell r="E34">
            <v>-7890878.7121678</v>
          </cell>
          <cell r="F34">
            <v>6287869.79684491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6287869.79684491</v>
          </cell>
          <cell r="K34">
            <v>790835968.766375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0</v>
          </cell>
          <cell r="K35">
            <v>8623925</v>
          </cell>
        </row>
        <row r="36">
          <cell r="D36">
            <v>-5259975.6821262</v>
          </cell>
          <cell r="E36">
            <v>-7890878.7121678</v>
          </cell>
          <cell r="F36">
            <v>6287869.79684491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6287869.79684491</v>
          </cell>
          <cell r="K36">
            <v>799459893.766375</v>
          </cell>
        </row>
        <row r="38">
          <cell r="D38">
            <v>759.779169438931</v>
          </cell>
          <cell r="E38">
            <v>-78163.9132336507</v>
          </cell>
          <cell r="F38">
            <v>-7902.19783676032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-7902.19783676032</v>
          </cell>
          <cell r="K38">
            <v>-933373.181863592</v>
          </cell>
        </row>
        <row r="39">
          <cell r="D39">
            <v>5682.45900357819</v>
          </cell>
          <cell r="E39">
            <v>9966.80721091117</v>
          </cell>
          <cell r="F39">
            <v>29333.5609395628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29333.5609395628</v>
          </cell>
          <cell r="K39">
            <v>462376.135345922</v>
          </cell>
        </row>
        <row r="40">
          <cell r="D40">
            <v>99.3471535487774</v>
          </cell>
          <cell r="E40">
            <v>84.5046927404841</v>
          </cell>
          <cell r="F40">
            <v>-79.501608230733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-79.501608230733</v>
          </cell>
          <cell r="K40">
            <v>53863.3427575828</v>
          </cell>
        </row>
        <row r="41">
          <cell r="D41">
            <v>53506.4852498835</v>
          </cell>
          <cell r="E41">
            <v>329743.929610179</v>
          </cell>
          <cell r="F41">
            <v>560809.947432534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560809.947432534</v>
          </cell>
          <cell r="K41">
            <v>80108371.3467544</v>
          </cell>
        </row>
        <row r="42">
          <cell r="D42">
            <v>-294846.777207107</v>
          </cell>
          <cell r="E42">
            <v>877330.270849092</v>
          </cell>
          <cell r="F42">
            <v>1696011.77849331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1696011.77849331</v>
          </cell>
          <cell r="K42">
            <v>239472372.344413</v>
          </cell>
        </row>
        <row r="43">
          <cell r="D43">
            <v>-234798.706630657</v>
          </cell>
          <cell r="E43">
            <v>1138961.59912927</v>
          </cell>
          <cell r="F43">
            <v>2278173.58742042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2278173.58742042</v>
          </cell>
          <cell r="K43">
            <v>319163609.987407</v>
          </cell>
        </row>
        <row r="44">
          <cell r="D44">
            <v>-5494774.38875686</v>
          </cell>
          <cell r="E44">
            <v>-6751917.11303853</v>
          </cell>
          <cell r="F44">
            <v>8566043.38426533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8566043.38426533</v>
          </cell>
          <cell r="K44">
            <v>1118623503.75378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26" activePane="bottomRight" state="frozen"/>
      <selection pane="topLeft" activeCell="B2" activeCellId="0" sqref="B2"/>
      <selection pane="topRight" activeCell="D2" activeCellId="0" sqref="D2"/>
      <selection pane="bottomLeft" activeCell="B26" activeCellId="0" sqref="B26"/>
      <selection pane="bottomRight" activeCell="C3" activeCellId="0" sqref="C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37180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694893.661668382</v>
      </c>
      <c r="E8" s="136" t="n">
        <f aca="false">'[26]Power West P&amp;L'!E8</f>
        <v>1820688.89888562</v>
      </c>
      <c r="F8" s="136" t="n">
        <f aca="false">'[26]Power West P&amp;L'!F8</f>
        <v>2702431.71439073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2702431.71439073</v>
      </c>
      <c r="K8" s="136" t="n">
        <f aca="false">'[26]Power West P&amp;L'!K8</f>
        <v>76812958.9134069</v>
      </c>
      <c r="L8" s="137" t="n">
        <f aca="false">'[26]Power West P&amp;L'!$K$8</f>
        <v>76812958.9134069</v>
      </c>
      <c r="M8" s="14" t="n">
        <f aca="false">+[4]WEST_DPR!BB71-[4]WEST_DPR!BB67</f>
        <v>75538505.7749251</v>
      </c>
      <c r="N8" s="138" t="n">
        <f aca="false">M8-K8+37229*0</f>
        <v>-1274453.1384818</v>
      </c>
      <c r="O8" s="139" t="n">
        <f aca="false">'[27]Power West P&amp;L'!J8+D8-K8</f>
        <v>-4646266.26794609</v>
      </c>
      <c r="P8" s="139" t="n">
        <f aca="false">'[27]Power West P&amp;L'!F8+D8-F8</f>
        <v>-2126271.70168068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47647.6949680737</v>
      </c>
      <c r="E9" s="136" t="n">
        <f aca="false">'[26]Power West P&amp;L'!E9</f>
        <v>248839.846740498</v>
      </c>
      <c r="F9" s="136" t="n">
        <f aca="false">'[26]Power West P&amp;L'!F9</f>
        <v>2866022.02213929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2866022.02213929</v>
      </c>
      <c r="K9" s="136" t="n">
        <f aca="false">'[26]Power West P&amp;L'!K9</f>
        <v>190075906.611929</v>
      </c>
      <c r="L9" s="137" t="n">
        <f aca="false">'[26]Power West P&amp;L'!$K$9</f>
        <v>190075906.611929</v>
      </c>
      <c r="M9" s="14" t="n">
        <f aca="false">+[4]WEST_DPR!BJ71-[4]WEST_DPR!BJ67</f>
        <v>158420500.429418</v>
      </c>
      <c r="N9" s="138" t="n">
        <f aca="false">M9-K9+450636</f>
        <v>-31204770.1825109</v>
      </c>
      <c r="O9" s="139" t="n">
        <f aca="false">'[27]Power West P&amp;L'!J9+D9-K9</f>
        <v>-55467312.3167875</v>
      </c>
      <c r="P9" s="139" t="n">
        <f aca="false">'[27]Power West P&amp;L'!F9+D9-F9</f>
        <v>-7101510.74842181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-872814.156793686</v>
      </c>
      <c r="E10" s="136" t="n">
        <f aca="false">'[26]Power West P&amp;L'!E10</f>
        <v>-2676889.75110477</v>
      </c>
      <c r="F10" s="136" t="n">
        <f aca="false">'[26]Power West P&amp;L'!F10</f>
        <v>-3146240.96429947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-3146240.96429947</v>
      </c>
      <c r="K10" s="136" t="n">
        <f aca="false">'[26]Power West P&amp;L'!K10</f>
        <v>128079522.240755</v>
      </c>
      <c r="L10" s="137" t="n">
        <f aca="false">'[26]Power West P&amp;L'!$K$10</f>
        <v>128079522.240755</v>
      </c>
      <c r="M10" s="14" t="n">
        <f aca="false">+[4]WEST_DPR!BR71-[4]WEST_DPR!BR67</f>
        <v>124822750.371664</v>
      </c>
      <c r="N10" s="138" t="n">
        <f aca="false">M10-K10</f>
        <v>-3256771.86909166</v>
      </c>
      <c r="O10" s="139" t="n">
        <f aca="false">'[27]Power West P&amp;L'!J10+D10-K10</f>
        <v>-9025732.2472648</v>
      </c>
      <c r="P10" s="139" t="n">
        <f aca="false">'[27]Power West P&amp;L'!F10+D10-F10</f>
        <v>1442462.77890925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-4227537.12161351</v>
      </c>
      <c r="E11" s="136" t="n">
        <f aca="false">'[26]Power West P&amp;L'!E11</f>
        <v>-6673645.96519951</v>
      </c>
      <c r="F11" s="136" t="n">
        <f aca="false">'[26]Power West P&amp;L'!F11</f>
        <v>1135915.93025869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1135915.93025869</v>
      </c>
      <c r="K11" s="136" t="n">
        <f aca="false">'[26]Power West P&amp;L'!K11</f>
        <v>173143105.451479</v>
      </c>
      <c r="L11" s="137" t="n">
        <f aca="false">'[26]Power West P&amp;L'!$K$11</f>
        <v>173143105.451479</v>
      </c>
      <c r="M11" s="14" t="n">
        <f aca="false">+[4]WEST_DPR!BZ71-[4]WEST_DPR!BZ67</f>
        <v>121561554.882139</v>
      </c>
      <c r="N11" s="138" t="n">
        <f aca="false">M11-K11-98453</f>
        <v>-51680003.5693404</v>
      </c>
      <c r="O11" s="139" t="n">
        <f aca="false">'[27]Power West P&amp;L'!J11+D11-K11</f>
        <v>-75247732.5490274</v>
      </c>
      <c r="P11" s="139" t="n">
        <f aca="false">'[27]Power West P&amp;L'!F11+D11-F11</f>
        <v>-6049564.87771636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-4632.28279236538</v>
      </c>
      <c r="E13" s="136" t="n">
        <f aca="false">'[26]Power West P&amp;L'!E13</f>
        <v>-30898.0286157192</v>
      </c>
      <c r="F13" s="136" t="n">
        <f aca="false">'[26]Power West P&amp;L'!F13</f>
        <v>-35313.7777442156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-35313.7777442156</v>
      </c>
      <c r="K13" s="136" t="n">
        <f aca="false">'[26]Power West P&amp;L'!K13</f>
        <v>-395405.415358963</v>
      </c>
      <c r="L13" s="137"/>
      <c r="M13" s="141" t="n">
        <f aca="false">+[4]WEST_DPR!CB71-[4]WEST_DPR!CB67</f>
        <v>-407500.833520717</v>
      </c>
      <c r="N13" s="138" t="n">
        <f aca="false">M13-K13</f>
        <v>-12095.4181617541</v>
      </c>
      <c r="O13" s="139" t="n">
        <f aca="false">'[27]Power West P&amp;L'!J13+D13-K13</f>
        <v>1546137.79993151</v>
      </c>
      <c r="P13" s="139" t="n">
        <f aca="false">'[27]Power West P&amp;L'!F13+D13-F13</f>
        <v>-15016.6090927144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76812958.9134069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-76812958.9134069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76812958.9134069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-76812958.9134069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76812958.9134069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-76812958.9134069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76812958.9134069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-76812958.9134069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-4362442.20456311</v>
      </c>
      <c r="E18" s="144" t="n">
        <f aca="false">'[26]Power West P&amp;L'!E18</f>
        <v>-7311904.99929388</v>
      </c>
      <c r="F18" s="144" t="n">
        <f aca="false">'[26]Power West P&amp;L'!F18</f>
        <v>3522814.92474503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3522814.92474503</v>
      </c>
      <c r="K18" s="145" t="n">
        <f aca="false">'[26]Power West P&amp;L'!K18</f>
        <v>567716088.279141</v>
      </c>
      <c r="L18" s="137"/>
      <c r="M18" s="146" t="n">
        <f aca="false">SUM(M8:M13)</f>
        <v>475430702.371726</v>
      </c>
      <c r="N18" s="138" t="n">
        <f aca="false">M18-K18+508218-37230</f>
        <v>-91814397.9074143</v>
      </c>
      <c r="O18" s="139" t="n">
        <f aca="false">'[27]Power West P&amp;L'!J18+D18-K18</f>
        <v>-142850090.45833</v>
      </c>
      <c r="P18" s="139" t="n">
        <f aca="false">'[27]Power West P&amp;L'!F18+D18-F18</f>
        <v>-13859085.6413466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-406649.002268325</v>
      </c>
      <c r="E19" s="136" t="n">
        <f aca="false">'[26]Power West P&amp;L'!E19</f>
        <v>-122827.168982301</v>
      </c>
      <c r="F19" s="136" t="n">
        <f aca="false">'[26]Power West P&amp;L'!F19</f>
        <v>252895.274206745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252895.274206745</v>
      </c>
      <c r="K19" s="136" t="n">
        <f aca="false">'[26]Power West P&amp;L'!K19</f>
        <v>74644841.812125</v>
      </c>
      <c r="L19" s="137" t="n">
        <f aca="false">'[26]Power West P&amp;L'!$K$19</f>
        <v>74644841.812125</v>
      </c>
      <c r="M19" s="14" t="n">
        <f aca="false">[4]WEST_DPR!E71-[4]WEST_DPR!E67</f>
        <v>68589266.3551204</v>
      </c>
      <c r="N19" s="138" t="n">
        <f aca="false">M19-K19-8810</f>
        <v>-6064385.45700458</v>
      </c>
      <c r="O19" s="139" t="n">
        <f aca="false">'[27]Power West P&amp;L'!J19+D19-K19</f>
        <v>-15543978.2234337</v>
      </c>
      <c r="P19" s="139" t="n">
        <f aca="false">'[27]Power West P&amp;L'!F19+D19-F19</f>
        <v>-842900.515325976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-141192.159197607</v>
      </c>
      <c r="E20" s="136" t="n">
        <f aca="false">'[26]Power West P&amp;L'!E20</f>
        <v>-149523.413358814</v>
      </c>
      <c r="F20" s="136" t="n">
        <f aca="false">'[26]Power West P&amp;L'!F20</f>
        <v>44203.9042109597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44203.9042109597</v>
      </c>
      <c r="K20" s="136" t="n">
        <f aca="false">'[26]Power West P&amp;L'!K20</f>
        <v>32147776.2614237</v>
      </c>
      <c r="L20" s="137" t="n">
        <f aca="false">'[26]Power West P&amp;L'!$K$20</f>
        <v>32147776.2614237</v>
      </c>
      <c r="M20" s="14" t="n">
        <f aca="false">+[4]WEST_DPR!P71-[4]WEST_DPR!P67</f>
        <v>31206704.5526202</v>
      </c>
      <c r="N20" s="138" t="n">
        <f aca="false">M20-K20-1218</f>
        <v>-942289.708803475</v>
      </c>
      <c r="O20" s="139" t="n">
        <f aca="false">'[27]Power West P&amp;L'!J20+D20-K20</f>
        <v>-3745353.41944966</v>
      </c>
      <c r="P20" s="139" t="n">
        <f aca="false">'[27]Power West P&amp;L'!F20+D20-F20</f>
        <v>-283242.546229651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-363945.938436067</v>
      </c>
      <c r="E21" s="136" t="n">
        <f aca="false">'[26]Power West P&amp;L'!E21</f>
        <v>-426240.874943019</v>
      </c>
      <c r="F21" s="136" t="n">
        <f aca="false">'[26]Power West P&amp;L'!F21</f>
        <v>1744226.59459853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1744226.59459853</v>
      </c>
      <c r="K21" s="136" t="n">
        <f aca="false">'[26]Power West P&amp;L'!K21</f>
        <v>31901191.8110393</v>
      </c>
      <c r="L21" s="137" t="n">
        <f aca="false">'[26]Power West P&amp;L'!$K$21</f>
        <v>31901191.8110393</v>
      </c>
      <c r="M21" s="14" t="n">
        <f aca="false">+[4]WEST_DPR!AF71-[4]WEST_DPR!AF67</f>
        <v>27837071.4755128</v>
      </c>
      <c r="N21" s="138" t="n">
        <f aca="false">M21-K21</f>
        <v>-4064120.33552645</v>
      </c>
      <c r="O21" s="139" t="n">
        <f aca="false">'[27]Power West P&amp;L'!J21+D21-K21</f>
        <v>-6000148.47754007</v>
      </c>
      <c r="P21" s="139" t="n">
        <f aca="false">'[27]Power West P&amp;L'!F21+D21-F21</f>
        <v>-2993694.02257105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-60.2834900645539</v>
      </c>
      <c r="E22" s="136" t="n">
        <f aca="false">'[26]Power West P&amp;L'!E22</f>
        <v>80112.0998206213</v>
      </c>
      <c r="F22" s="136" t="n">
        <f aca="false">'[26]Power West P&amp;L'!F22</f>
        <v>252640.64940032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252640.64940032</v>
      </c>
      <c r="K22" s="136" t="n">
        <f aca="false">'[26]Power West P&amp;L'!K22</f>
        <v>21904651.4939402</v>
      </c>
      <c r="L22" s="137"/>
      <c r="M22" s="14" t="n">
        <f aca="false">+[4]WEST_DPR!AL71-[4]WEST_DPR!AL67</f>
        <v>20184501.9236156</v>
      </c>
      <c r="N22" s="138" t="n">
        <f aca="false">M22-K22-1016</f>
        <v>-1721165.57032459</v>
      </c>
      <c r="O22" s="139" t="n">
        <f aca="false">'[27]Power West P&amp;L'!J22+D22-K22</f>
        <v>-2355590.58831184</v>
      </c>
      <c r="P22" s="139" t="n">
        <f aca="false">'[27]Power West P&amp;L'!F22+D22-F22</f>
        <v>-229922.252186478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-74.0978715721867</v>
      </c>
      <c r="E23" s="136" t="n">
        <f aca="false">'[26]Power West P&amp;L'!E23</f>
        <v>-351.353585596604</v>
      </c>
      <c r="F23" s="136" t="n">
        <f aca="false">'[26]Power West P&amp;L'!F23</f>
        <v>-985.853027890634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-985.853027890634</v>
      </c>
      <c r="K23" s="136" t="n">
        <f aca="false">'[26]Power West P&amp;L'!K23</f>
        <v>-610916.423282556</v>
      </c>
      <c r="L23" s="14"/>
      <c r="M23" s="14" t="n">
        <f aca="false">+[4]WEST_DPR!X71-[4]WEST_DPR!X67</f>
        <v>-295771.899680113</v>
      </c>
      <c r="N23" s="138" t="n">
        <f aca="false">M23-K23</f>
        <v>315144.523602443</v>
      </c>
      <c r="O23" s="139" t="n">
        <f aca="false">'[27]Power West P&amp;L'!J23+D23-K23</f>
        <v>-12433.5571903954</v>
      </c>
      <c r="P23" s="139" t="n">
        <f aca="false">'[27]Power West P&amp;L'!F23+D23-F23</f>
        <v>1415.90670972926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-14655.5300683444</v>
      </c>
      <c r="E24" s="136" t="n">
        <f aca="false">'[26]Power West P&amp;L'!E24</f>
        <v>5382.69195804372</v>
      </c>
      <c r="F24" s="136" t="n">
        <f aca="false">'[26]Power West P&amp;L'!F24</f>
        <v>8528.54226430575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8528.54226430575</v>
      </c>
      <c r="K24" s="136" t="n">
        <f aca="false">'[26]Power West P&amp;L'!K24</f>
        <v>1159469.21817758</v>
      </c>
      <c r="L24" s="14"/>
      <c r="M24" s="141" t="n">
        <f aca="false">+[4]WEST_DPR!AN71-[4]WEST_DPR!AN67</f>
        <v>842405.229519426</v>
      </c>
      <c r="N24" s="138" t="n">
        <f aca="false">M24-K24</f>
        <v>-317063.988658155</v>
      </c>
      <c r="O24" s="139" t="n">
        <f aca="false">'[27]Power West P&amp;L'!J24+D24-K24</f>
        <v>-446039.640637057</v>
      </c>
      <c r="P24" s="139" t="n">
        <f aca="false">'[27]Power West P&amp;L'!F24+D24-F24</f>
        <v>-23184.0723326502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28604.0105499721</v>
      </c>
      <c r="E25" s="136" t="n">
        <f aca="false">'[26]Power West P&amp;L'!E25</f>
        <v>203275.893431466</v>
      </c>
      <c r="F25" s="136" t="n">
        <f aca="false">'[26]Power West P&amp;L'!F25</f>
        <v>422780.24161655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422780.24161655</v>
      </c>
      <c r="K25" s="136" t="n">
        <f aca="false">'[26]Power West P&amp;L'!K25</f>
        <v>8780558.19574145</v>
      </c>
      <c r="L25" s="14"/>
      <c r="M25" s="14" t="n">
        <f aca="false">+[4]WEST_DPR!AM71-[4]WEST_DPR!AM67</f>
        <v>6331303.52819753</v>
      </c>
      <c r="N25" s="138" t="n">
        <f aca="false">M25-K25</f>
        <v>-2449254.66754392</v>
      </c>
      <c r="O25" s="139" t="n">
        <f aca="false">'[27]Power West P&amp;L'!J25+D25-K25</f>
        <v>-3101203.17173905</v>
      </c>
      <c r="P25" s="139" t="n">
        <f aca="false">'[27]Power West P&amp;L'!F25+D25-F25</f>
        <v>-434668.499253784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439.523218917195</v>
      </c>
      <c r="E26" s="136" t="n">
        <f aca="false">'[26]Power West P&amp;L'!E26</f>
        <v>214.395878213225</v>
      </c>
      <c r="F26" s="136" t="n">
        <f aca="false">'[26]Power West P&amp;L'!F26</f>
        <v>40765.5188303598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40765.5188303598</v>
      </c>
      <c r="K26" s="136" t="n">
        <f aca="false">'[26]Power West P&amp;L'!K26</f>
        <v>776678.118069121</v>
      </c>
      <c r="L26" s="14"/>
      <c r="M26" s="14" t="n">
        <f aca="false">+[4]WEST_DPR!G71-[4]WEST_DPR!G67</f>
        <v>660244.878920716</v>
      </c>
      <c r="N26" s="138" t="n">
        <f aca="false">M26-K26</f>
        <v>-116433.239148405</v>
      </c>
      <c r="O26" s="139" t="n">
        <f aca="false">'[27]Power West P&amp;L'!J26+D26-K26</f>
        <v>-660825.678261181</v>
      </c>
      <c r="P26" s="139" t="n">
        <f aca="false">'[27]Power West P&amp;L'!F26+D26-F26</f>
        <v>-39547.0395164091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-897533.47756309</v>
      </c>
      <c r="E32" s="144" t="n">
        <f aca="false">'[26]Power West P&amp;L'!E32</f>
        <v>-578973.712873915</v>
      </c>
      <c r="F32" s="144" t="n">
        <f aca="false">'[26]Power West P&amp;L'!F32</f>
        <v>2765054.87209988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2765054.87209988</v>
      </c>
      <c r="K32" s="145" t="n">
        <f aca="false">'[26]Power West P&amp;L'!K32</f>
        <v>170704250.487234</v>
      </c>
      <c r="L32" s="146"/>
      <c r="M32" s="146" t="n">
        <f aca="false">SUM(M19:M26)</f>
        <v>155355726.043827</v>
      </c>
      <c r="N32" s="138" t="n">
        <f aca="false">M32-K32-11044</f>
        <v>-15359568.4434071</v>
      </c>
      <c r="O32" s="139" t="n">
        <f aca="false">'[27]Power West P&amp;L'!J32+D32-K32</f>
        <v>-31865572.7565629</v>
      </c>
      <c r="P32" s="139" t="n">
        <f aca="false">'[27]Power West P&amp;L'!F32+D32-F32</f>
        <v>-4845743.04070627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-5259975.6821262</v>
      </c>
      <c r="E34" s="144" t="n">
        <f aca="false">'[26]Power West P&amp;L'!E34</f>
        <v>-7890878.7121678</v>
      </c>
      <c r="F34" s="144" t="n">
        <f aca="false">'[26]Power West P&amp;L'!F34</f>
        <v>6287869.79684491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6287869.79684491</v>
      </c>
      <c r="K34" s="145" t="n">
        <f aca="false">'[26]Power West P&amp;L'!K34</f>
        <v>790835968.766375</v>
      </c>
      <c r="L34" s="147" t="n">
        <f aca="false">'[26]Power West P&amp;L'!$K$34</f>
        <v>790835968.766375</v>
      </c>
      <c r="M34" s="146" t="n">
        <f aca="false">M32+M18</f>
        <v>630786428.415553</v>
      </c>
      <c r="N34" s="138"/>
      <c r="O34" s="139" t="n">
        <f aca="false">'[27]Power West P&amp;L'!J34+D34-K34</f>
        <v>-189489265.214893</v>
      </c>
      <c r="P34" s="139" t="n">
        <f aca="false">'[27]Power West P&amp;L'!F34+D34-F34</f>
        <v>-18704828.6820529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0</v>
      </c>
      <c r="K35" s="136" t="n">
        <f aca="false">'[26]Power West P&amp;L'!K35</f>
        <v>8623925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-5259975.6821262</v>
      </c>
      <c r="E36" s="144" t="n">
        <f aca="false">'[26]Power West P&amp;L'!E36</f>
        <v>-7890878.7121678</v>
      </c>
      <c r="F36" s="144" t="n">
        <f aca="false">'[26]Power West P&amp;L'!F36</f>
        <v>6287869.79684491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6287869.79684491</v>
      </c>
      <c r="K36" s="145" t="n">
        <f aca="false">'[26]Power West P&amp;L'!K36</f>
        <v>799459893.766375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759.779169438931</v>
      </c>
      <c r="E37" s="136" t="n">
        <f aca="false">'[26]Power West P&amp;L'!E38</f>
        <v>-78163.9132336507</v>
      </c>
      <c r="F37" s="136" t="n">
        <f aca="false">'[26]Power West P&amp;L'!F38</f>
        <v>-7902.19783676032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-7902.19783676032</v>
      </c>
      <c r="K37" s="136" t="n">
        <f aca="false">'[26]Power West P&amp;L'!K38</f>
        <v>-933373.181863592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5682.45900357819</v>
      </c>
      <c r="E38" s="136" t="n">
        <f aca="false">'[26]Power West P&amp;L'!E39</f>
        <v>9966.80721091117</v>
      </c>
      <c r="F38" s="136" t="n">
        <f aca="false">'[26]Power West P&amp;L'!F39</f>
        <v>29333.5609395628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29333.5609395628</v>
      </c>
      <c r="K38" s="136" t="n">
        <f aca="false">'[26]Power West P&amp;L'!K39</f>
        <v>462376.135345922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99.3471535487774</v>
      </c>
      <c r="E39" s="136" t="n">
        <f aca="false">'[26]Power West P&amp;L'!E40</f>
        <v>84.5046927404841</v>
      </c>
      <c r="F39" s="136" t="n">
        <f aca="false">'[26]Power West P&amp;L'!F40</f>
        <v>-79.501608230733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-79.501608230733</v>
      </c>
      <c r="K39" s="136" t="n">
        <f aca="false">'[26]Power West P&amp;L'!K40</f>
        <v>53863.3427575828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53506.4852498835</v>
      </c>
      <c r="E40" s="136" t="n">
        <f aca="false">'[26]Power West P&amp;L'!E41</f>
        <v>329743.929610179</v>
      </c>
      <c r="F40" s="136" t="n">
        <f aca="false">'[26]Power West P&amp;L'!F41</f>
        <v>560809.947432534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560809.947432534</v>
      </c>
      <c r="K40" s="136" t="n">
        <f aca="false">'[26]Power West P&amp;L'!K41</f>
        <v>80108371.3467544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-294846.777207107</v>
      </c>
      <c r="E41" s="136" t="n">
        <f aca="false">'[26]Power West P&amp;L'!E42</f>
        <v>877330.270849092</v>
      </c>
      <c r="F41" s="136" t="n">
        <f aca="false">'[26]Power West P&amp;L'!F42</f>
        <v>1696011.77849331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1696011.77849331</v>
      </c>
      <c r="K41" s="136" t="n">
        <f aca="false">'[26]Power West P&amp;L'!K42</f>
        <v>239472372.344413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-234798.706630657</v>
      </c>
      <c r="E42" s="144" t="n">
        <f aca="false">'[26]Power West P&amp;L'!E43</f>
        <v>1138961.59912927</v>
      </c>
      <c r="F42" s="144" t="n">
        <f aca="false">'[26]Power West P&amp;L'!F43</f>
        <v>2278173.58742042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2278173.58742042</v>
      </c>
      <c r="K42" s="145" t="n">
        <f aca="false">'[26]Power West P&amp;L'!K43</f>
        <v>319163609.987407</v>
      </c>
      <c r="L42" s="147" t="n">
        <f aca="false">'[26]Power West P&amp;L'!$K$39</f>
        <v>462376.135345922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-5494774.38875686</v>
      </c>
      <c r="E43" s="144" t="n">
        <f aca="false">'[26]Power West P&amp;L'!E44</f>
        <v>-6751917.11303853</v>
      </c>
      <c r="F43" s="144" t="n">
        <f aca="false">'[26]Power West P&amp;L'!F44</f>
        <v>8566043.38426533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8566043.38426533</v>
      </c>
      <c r="K43" s="145" t="n">
        <f aca="false">'[26]Power West P&amp;L'!K44</f>
        <v>1118623503.75378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FChang</cp:lastModifiedBy>
  <cp:lastPrinted>2001-08-31T20:51:57Z</cp:lastPrinted>
  <dcterms:modified xsi:type="dcterms:W3CDTF">2001-04-23T11:15:07Z</dcterms:modified>
  <cp:revision>0</cp:revision>
  <dc:subject/>
  <dc:title/>
</cp:coreProperties>
</file>