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<sst xmlns="http://schemas.openxmlformats.org/spreadsheetml/2006/main" count="328" uniqueCount="218">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</sst>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37181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-345973.532224444</v>
          </cell>
          <cell r="E8">
            <v>444632.46958939</v>
          </cell>
          <cell r="F8">
            <v>2356420.0781661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2356420.0781661</v>
          </cell>
          <cell r="K8">
            <v>76466947.2771823</v>
          </cell>
        </row>
        <row r="9">
          <cell r="D9">
            <v>48426.6011956864</v>
          </cell>
          <cell r="E9">
            <v>-1537556.10349355</v>
          </cell>
          <cell r="F9">
            <v>2901993.51373849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2901993.51373849</v>
          </cell>
          <cell r="K9">
            <v>190111878.103528</v>
          </cell>
        </row>
        <row r="10">
          <cell r="D10">
            <v>-428516.297382237</v>
          </cell>
          <cell r="E10">
            <v>-1855729.24997755</v>
          </cell>
          <cell r="F10">
            <v>-3574757.26168171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-3574757.26168171</v>
          </cell>
          <cell r="K10">
            <v>127651005.943373</v>
          </cell>
        </row>
        <row r="11">
          <cell r="D11">
            <v>-1036143.29547693</v>
          </cell>
          <cell r="E11">
            <v>-4649638.57429122</v>
          </cell>
          <cell r="F11">
            <v>113676.930778898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113676.930778898</v>
          </cell>
          <cell r="K11">
            <v>172120866.452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-6247.46042403017</v>
          </cell>
          <cell r="E13">
            <v>-32455.565659633</v>
          </cell>
          <cell r="F13">
            <v>-41561.2381682458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-41561.2381682458</v>
          </cell>
          <cell r="K13">
            <v>-401652.875782993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-1768453.98431196</v>
          </cell>
          <cell r="E18">
            <v>-7630747.02383256</v>
          </cell>
          <cell r="F18">
            <v>1755772.02283353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1755772.02283353</v>
          </cell>
          <cell r="K18">
            <v>565949045.377229</v>
          </cell>
        </row>
        <row r="19">
          <cell r="D19">
            <v>-157415.0190118</v>
          </cell>
          <cell r="E19">
            <v>-136079.290242199</v>
          </cell>
          <cell r="F19">
            <v>-104854.773010662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-104854.773010662</v>
          </cell>
          <cell r="K19">
            <v>74287091.7649076</v>
          </cell>
        </row>
        <row r="20">
          <cell r="D20">
            <v>-25280.8168811742</v>
          </cell>
          <cell r="E20">
            <v>-72143.9567681912</v>
          </cell>
          <cell r="F20">
            <v>26560.8873011912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26560.8873011912</v>
          </cell>
          <cell r="K20">
            <v>32130133.2445139</v>
          </cell>
        </row>
        <row r="21">
          <cell r="D21">
            <v>-241092.689990674</v>
          </cell>
          <cell r="E21">
            <v>-500044.479951332</v>
          </cell>
          <cell r="F21">
            <v>1496307.71531354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1496307.71531354</v>
          </cell>
          <cell r="K21">
            <v>31653272.9317543</v>
          </cell>
        </row>
        <row r="22">
          <cell r="D22">
            <v>-9000</v>
          </cell>
          <cell r="E22">
            <v>60225.2998206243</v>
          </cell>
          <cell r="F22">
            <v>250656.64940032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250656.64940032</v>
          </cell>
          <cell r="K22">
            <v>21902667.4939402</v>
          </cell>
        </row>
        <row r="23">
          <cell r="D23">
            <v>-69.597077149665</v>
          </cell>
          <cell r="E23">
            <v>-336.690401396074</v>
          </cell>
          <cell r="F23">
            <v>-1055.45010503136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-1055.45010503136</v>
          </cell>
          <cell r="K23">
            <v>-610986.020359697</v>
          </cell>
        </row>
        <row r="24">
          <cell r="D24">
            <v>-16936.2020536346</v>
          </cell>
          <cell r="E24">
            <v>-8081.94562346221</v>
          </cell>
          <cell r="F24">
            <v>-4915.65978526272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-4915.65978526272</v>
          </cell>
          <cell r="K24">
            <v>1146025.01612801</v>
          </cell>
        </row>
        <row r="25">
          <cell r="D25">
            <v>3055.74099146435</v>
          </cell>
          <cell r="E25">
            <v>203853.837550677</v>
          </cell>
          <cell r="F25">
            <v>424518.382608015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424518.382608015</v>
          </cell>
          <cell r="K25">
            <v>8782296.33673291</v>
          </cell>
        </row>
        <row r="26">
          <cell r="D26">
            <v>-79.0913430621149</v>
          </cell>
          <cell r="E26">
            <v>429.082387767732</v>
          </cell>
          <cell r="F26">
            <v>40686.4274872977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40686.4274872977</v>
          </cell>
          <cell r="K26">
            <v>776599.026726059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-446817.675366031</v>
          </cell>
          <cell r="E32">
            <v>-621301.469574818</v>
          </cell>
          <cell r="F32">
            <v>2127904.17920941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2127904.17920941</v>
          </cell>
          <cell r="K32">
            <v>170067099.794343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-2215271.65967799</v>
          </cell>
          <cell r="E34">
            <v>-8252048.49340738</v>
          </cell>
          <cell r="F34">
            <v>3883676.20204294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3883676.20204294</v>
          </cell>
          <cell r="K34">
            <v>788431775.171572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0</v>
          </cell>
          <cell r="K35">
            <v>8623925</v>
          </cell>
        </row>
        <row r="36">
          <cell r="D36">
            <v>-2215271.65967799</v>
          </cell>
          <cell r="E36">
            <v>-8252048.49340738</v>
          </cell>
          <cell r="F36">
            <v>3883676.20204294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3883676.20204294</v>
          </cell>
          <cell r="K36">
            <v>797055700.171572</v>
          </cell>
        </row>
        <row r="38">
          <cell r="D38">
            <v>36300.3920501354</v>
          </cell>
          <cell r="E38">
            <v>2822.73206954798</v>
          </cell>
          <cell r="F38">
            <v>20105.7500440735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20105.7500440735</v>
          </cell>
          <cell r="K38">
            <v>-905365.233982758</v>
          </cell>
        </row>
        <row r="39">
          <cell r="D39">
            <v>22814.7276228585</v>
          </cell>
          <cell r="E39">
            <v>39574.6696176549</v>
          </cell>
          <cell r="F39">
            <v>52151.0293081226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52151.0293081226</v>
          </cell>
          <cell r="K39">
            <v>485193.603714482</v>
          </cell>
        </row>
        <row r="40">
          <cell r="D40">
            <v>12.3311877162049</v>
          </cell>
          <cell r="E40">
            <v>131.406593547484</v>
          </cell>
          <cell r="F40">
            <v>-79.0352132002975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-79.0352132002975</v>
          </cell>
          <cell r="K40">
            <v>53863.8091526132</v>
          </cell>
        </row>
        <row r="41">
          <cell r="D41">
            <v>0</v>
          </cell>
          <cell r="E41">
            <v>164475.313599311</v>
          </cell>
          <cell r="F41">
            <v>561050.009911417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561050.009911417</v>
          </cell>
          <cell r="K41">
            <v>80108611.4092333</v>
          </cell>
        </row>
        <row r="42">
          <cell r="D42">
            <v>446040.457224971</v>
          </cell>
          <cell r="E42">
            <v>-108397.088345164</v>
          </cell>
          <cell r="F42">
            <v>2061603.67360205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2061603.67360205</v>
          </cell>
          <cell r="K42">
            <v>239837964.239522</v>
          </cell>
        </row>
        <row r="43">
          <cell r="D43">
            <v>505167.908085681</v>
          </cell>
          <cell r="E43">
            <v>98607.0335348978</v>
          </cell>
          <cell r="F43">
            <v>2694831.42765246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2694831.42765246</v>
          </cell>
          <cell r="K43">
            <v>319580267.827639</v>
          </cell>
        </row>
        <row r="44">
          <cell r="D44">
            <v>-1710103.75159231</v>
          </cell>
          <cell r="E44">
            <v>-8153441.45987248</v>
          </cell>
          <cell r="F44">
            <v>6578507.6296954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6578507.6296954</v>
          </cell>
          <cell r="K44">
            <v>1116635967.99921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8" activePane="bottomRight" state="frozen"/>
      <selection pane="topLeft" activeCell="B2" activeCellId="0" sqref="B2"/>
      <selection pane="topRight" activeCell="D2" activeCellId="0" sqref="D2"/>
      <selection pane="bottomLeft" activeCell="B8" activeCellId="0" sqref="B8"/>
      <selection pane="bottomRight" activeCell="C6" activeCellId="0" sqref="C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37181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-345973.532224444</v>
      </c>
      <c r="E8" s="136" t="n">
        <f aca="false">'[26]Power West P&amp;L'!E8</f>
        <v>444632.46958939</v>
      </c>
      <c r="F8" s="136" t="n">
        <f aca="false">'[26]Power West P&amp;L'!F8</f>
        <v>2356420.0781661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2356420.0781661</v>
      </c>
      <c r="K8" s="136" t="n">
        <f aca="false">'[26]Power West P&amp;L'!K8</f>
        <v>76466947.2771823</v>
      </c>
      <c r="L8" s="137" t="n">
        <f aca="false">'[26]Power West P&amp;L'!$K$8</f>
        <v>76466947.2771823</v>
      </c>
      <c r="M8" s="14" t="n">
        <f aca="false">+[4]WEST_DPR!BB71-[4]WEST_DPR!BB67</f>
        <v>75538505.7749251</v>
      </c>
      <c r="N8" s="138" t="n">
        <f aca="false">M8-K8+37229*0</f>
        <v>-928441.502257168</v>
      </c>
      <c r="O8" s="139" t="n">
        <f aca="false">'[27]Power West P&amp;L'!J8+D8-K8</f>
        <v>-5341121.82561429</v>
      </c>
      <c r="P8" s="139" t="n">
        <f aca="false">'[27]Power West P&amp;L'!F8+D8-F8</f>
        <v>-2821127.25934887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48426.6011956864</v>
      </c>
      <c r="E9" s="136" t="n">
        <f aca="false">'[26]Power West P&amp;L'!E9</f>
        <v>-1537556.10349355</v>
      </c>
      <c r="F9" s="136" t="n">
        <f aca="false">'[26]Power West P&amp;L'!F9</f>
        <v>2901993.51373849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2901993.51373849</v>
      </c>
      <c r="K9" s="136" t="n">
        <f aca="false">'[26]Power West P&amp;L'!K9</f>
        <v>190111878.103528</v>
      </c>
      <c r="L9" s="137" t="n">
        <f aca="false">'[26]Power West P&amp;L'!$K$9</f>
        <v>190111878.103528</v>
      </c>
      <c r="M9" s="14" t="n">
        <f aca="false">+[4]WEST_DPR!BJ71-[4]WEST_DPR!BJ67</f>
        <v>158420500.429418</v>
      </c>
      <c r="N9" s="138" t="n">
        <f aca="false">M9-K9+450636</f>
        <v>-31240741.6741101</v>
      </c>
      <c r="O9" s="139" t="n">
        <f aca="false">'[27]Power West P&amp;L'!J9+D9-K9</f>
        <v>-55502504.9021591</v>
      </c>
      <c r="P9" s="139" t="n">
        <f aca="false">'[27]Power West P&amp;L'!F9+D9-F9</f>
        <v>-7136703.3337934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-428516.297382237</v>
      </c>
      <c r="E10" s="136" t="n">
        <f aca="false">'[26]Power West P&amp;L'!E10</f>
        <v>-1855729.24997755</v>
      </c>
      <c r="F10" s="136" t="n">
        <f aca="false">'[26]Power West P&amp;L'!F10</f>
        <v>-3574757.26168171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-3574757.26168171</v>
      </c>
      <c r="K10" s="136" t="n">
        <f aca="false">'[26]Power West P&amp;L'!K10</f>
        <v>127651005.943373</v>
      </c>
      <c r="L10" s="137" t="n">
        <f aca="false">'[26]Power West P&amp;L'!$K$10</f>
        <v>127651005.943373</v>
      </c>
      <c r="M10" s="14" t="n">
        <f aca="false">+[4]WEST_DPR!BR71-[4]WEST_DPR!BR67</f>
        <v>124822750.371664</v>
      </c>
      <c r="N10" s="138" t="n">
        <f aca="false">M10-K10</f>
        <v>-2828255.57170941</v>
      </c>
      <c r="O10" s="139" t="n">
        <f aca="false">'[27]Power West P&amp;L'!J10+D10-K10</f>
        <v>-8152918.0904711</v>
      </c>
      <c r="P10" s="139" t="n">
        <f aca="false">'[27]Power West P&amp;L'!F10+D10-F10</f>
        <v>2315276.93570295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-1036143.29547693</v>
      </c>
      <c r="E11" s="136" t="n">
        <f aca="false">'[26]Power West P&amp;L'!E11</f>
        <v>-4649638.57429122</v>
      </c>
      <c r="F11" s="136" t="n">
        <f aca="false">'[26]Power West P&amp;L'!F11</f>
        <v>113676.930778898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113676.930778898</v>
      </c>
      <c r="K11" s="136" t="n">
        <f aca="false">'[26]Power West P&amp;L'!K11</f>
        <v>172120866.452</v>
      </c>
      <c r="L11" s="137" t="n">
        <f aca="false">'[26]Power West P&amp;L'!$K$11</f>
        <v>172120866.452</v>
      </c>
      <c r="M11" s="14" t="n">
        <f aca="false">+[4]WEST_DPR!BZ71-[4]WEST_DPR!BZ67</f>
        <v>121561554.882139</v>
      </c>
      <c r="N11" s="138" t="n">
        <f aca="false">M11-K11-98453</f>
        <v>-50657764.5698607</v>
      </c>
      <c r="O11" s="139" t="n">
        <f aca="false">'[27]Power West P&amp;L'!J11+D11-K11</f>
        <v>-71034099.723411</v>
      </c>
      <c r="P11" s="139" t="n">
        <f aca="false">'[27]Power West P&amp;L'!F11+D11-F11</f>
        <v>-1835932.0521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-6247.46042403017</v>
      </c>
      <c r="E13" s="136" t="n">
        <f aca="false">'[26]Power West P&amp;L'!E13</f>
        <v>-32455.565659633</v>
      </c>
      <c r="F13" s="136" t="n">
        <f aca="false">'[26]Power West P&amp;L'!F13</f>
        <v>-41561.2381682458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-41561.2381682458</v>
      </c>
      <c r="K13" s="136" t="n">
        <f aca="false">'[26]Power West P&amp;L'!K13</f>
        <v>-401652.875782993</v>
      </c>
      <c r="L13" s="137"/>
      <c r="M13" s="141" t="n">
        <f aca="false">+[4]WEST_DPR!CB71-[4]WEST_DPR!CB67</f>
        <v>-407500.833520717</v>
      </c>
      <c r="N13" s="138" t="n">
        <f aca="false">M13-K13</f>
        <v>-5847.95773772418</v>
      </c>
      <c r="O13" s="139" t="n">
        <f aca="false">'[27]Power West P&amp;L'!J13+D13-K13</f>
        <v>1550770.08272388</v>
      </c>
      <c r="P13" s="139" t="n">
        <f aca="false">'[27]Power West P&amp;L'!F13+D13-F13</f>
        <v>-10384.3263003491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76466947.2771823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-76466947.2771823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76466947.2771823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-76466947.2771823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76466947.2771823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-76466947.2771823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76466947.2771823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-76466947.2771823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-1768453.98431196</v>
      </c>
      <c r="E18" s="144" t="n">
        <f aca="false">'[26]Power West P&amp;L'!E18</f>
        <v>-7630747.02383256</v>
      </c>
      <c r="F18" s="144" t="n">
        <f aca="false">'[26]Power West P&amp;L'!F18</f>
        <v>1755772.02283353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1755772.02283353</v>
      </c>
      <c r="K18" s="145" t="n">
        <f aca="false">'[26]Power West P&amp;L'!K18</f>
        <v>565949045.377229</v>
      </c>
      <c r="L18" s="137"/>
      <c r="M18" s="146" t="n">
        <f aca="false">SUM(M8:M13)</f>
        <v>475430702.371726</v>
      </c>
      <c r="N18" s="138" t="n">
        <f aca="false">M18-K18+508218-37230</f>
        <v>-90047355.0055028</v>
      </c>
      <c r="O18" s="139" t="n">
        <f aca="false">'[27]Power West P&amp;L'!J18+D18-K18</f>
        <v>-138489059.336167</v>
      </c>
      <c r="P18" s="139" t="n">
        <f aca="false">'[27]Power West P&amp;L'!F18+D18-F18</f>
        <v>-9498054.51918398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-157415.0190118</v>
      </c>
      <c r="E19" s="136" t="n">
        <f aca="false">'[26]Power West P&amp;L'!E19</f>
        <v>-136079.290242199</v>
      </c>
      <c r="F19" s="136" t="n">
        <f aca="false">'[26]Power West P&amp;L'!F19</f>
        <v>-104854.773010662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-104854.773010662</v>
      </c>
      <c r="K19" s="136" t="n">
        <f aca="false">'[26]Power West P&amp;L'!K19</f>
        <v>74287091.7649076</v>
      </c>
      <c r="L19" s="137" t="n">
        <f aca="false">'[26]Power West P&amp;L'!$K$19</f>
        <v>74287091.7649076</v>
      </c>
      <c r="M19" s="14" t="n">
        <f aca="false">[4]WEST_DPR!E71-[4]WEST_DPR!E67</f>
        <v>68589266.3551204</v>
      </c>
      <c r="N19" s="138" t="n">
        <f aca="false">M19-K19-8810</f>
        <v>-5706635.40978718</v>
      </c>
      <c r="O19" s="139" t="n">
        <f aca="false">'[27]Power West P&amp;L'!J19+D19-K19</f>
        <v>-14936994.1929597</v>
      </c>
      <c r="P19" s="139" t="n">
        <f aca="false">'[27]Power West P&amp;L'!F19+D19-F19</f>
        <v>-235916.484852044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-25280.8168811742</v>
      </c>
      <c r="E20" s="136" t="n">
        <f aca="false">'[26]Power West P&amp;L'!E20</f>
        <v>-72143.9567681912</v>
      </c>
      <c r="F20" s="136" t="n">
        <f aca="false">'[26]Power West P&amp;L'!F20</f>
        <v>26560.8873011912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26560.8873011912</v>
      </c>
      <c r="K20" s="136" t="n">
        <f aca="false">'[26]Power West P&amp;L'!K20</f>
        <v>32130133.2445139</v>
      </c>
      <c r="L20" s="137" t="n">
        <f aca="false">'[26]Power West P&amp;L'!$K$20</f>
        <v>32130133.2445139</v>
      </c>
      <c r="M20" s="14" t="n">
        <f aca="false">+[4]WEST_DPR!P71-[4]WEST_DPR!P67</f>
        <v>31206704.5526202</v>
      </c>
      <c r="N20" s="138" t="n">
        <f aca="false">M20-K20-1218</f>
        <v>-924646.691893704</v>
      </c>
      <c r="O20" s="139" t="n">
        <f aca="false">'[27]Power West P&amp;L'!J20+D20-K20</f>
        <v>-3611799.06022346</v>
      </c>
      <c r="P20" s="139" t="n">
        <f aca="false">'[27]Power West P&amp;L'!F20+D20-F20</f>
        <v>-149688.187003449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-241092.689990674</v>
      </c>
      <c r="E21" s="136" t="n">
        <f aca="false">'[26]Power West P&amp;L'!E21</f>
        <v>-500044.479951332</v>
      </c>
      <c r="F21" s="136" t="n">
        <f aca="false">'[26]Power West P&amp;L'!F21</f>
        <v>1496307.71531354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1496307.71531354</v>
      </c>
      <c r="K21" s="136" t="n">
        <f aca="false">'[26]Power West P&amp;L'!K21</f>
        <v>31653272.9317543</v>
      </c>
      <c r="L21" s="137" t="n">
        <f aca="false">'[26]Power West P&amp;L'!$K$21</f>
        <v>31653272.9317543</v>
      </c>
      <c r="M21" s="14" t="n">
        <f aca="false">+[4]WEST_DPR!AF71-[4]WEST_DPR!AF67</f>
        <v>27837071.4755128</v>
      </c>
      <c r="N21" s="138" t="n">
        <f aca="false">M21-K21</f>
        <v>-3816201.45624146</v>
      </c>
      <c r="O21" s="139" t="n">
        <f aca="false">'[27]Power West P&amp;L'!J21+D21-K21</f>
        <v>-5629376.34980968</v>
      </c>
      <c r="P21" s="139" t="n">
        <f aca="false">'[27]Power West P&amp;L'!F21+D21-F21</f>
        <v>-2622921.89484066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-9000</v>
      </c>
      <c r="E22" s="136" t="n">
        <f aca="false">'[26]Power West P&amp;L'!E22</f>
        <v>60225.2998206243</v>
      </c>
      <c r="F22" s="136" t="n">
        <f aca="false">'[26]Power West P&amp;L'!F22</f>
        <v>250656.64940032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250656.64940032</v>
      </c>
      <c r="K22" s="136" t="n">
        <f aca="false">'[26]Power West P&amp;L'!K22</f>
        <v>21902667.4939402</v>
      </c>
      <c r="L22" s="137"/>
      <c r="M22" s="14" t="n">
        <f aca="false">+[4]WEST_DPR!AL71-[4]WEST_DPR!AL67</f>
        <v>20184501.9236156</v>
      </c>
      <c r="N22" s="138" t="n">
        <f aca="false">M22-K22-1016</f>
        <v>-1719181.57032459</v>
      </c>
      <c r="O22" s="139" t="n">
        <f aca="false">'[27]Power West P&amp;L'!J22+D22-K22</f>
        <v>-2362546.30482178</v>
      </c>
      <c r="P22" s="139" t="n">
        <f aca="false">'[27]Power West P&amp;L'!F22+D22-F22</f>
        <v>-236877.968696413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-69.597077149665</v>
      </c>
      <c r="E23" s="136" t="n">
        <f aca="false">'[26]Power West P&amp;L'!E23</f>
        <v>-336.690401396074</v>
      </c>
      <c r="F23" s="136" t="n">
        <f aca="false">'[26]Power West P&amp;L'!F23</f>
        <v>-1055.45010503136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-1055.45010503136</v>
      </c>
      <c r="K23" s="136" t="n">
        <f aca="false">'[26]Power West P&amp;L'!K23</f>
        <v>-610986.020359697</v>
      </c>
      <c r="L23" s="14"/>
      <c r="M23" s="14" t="n">
        <f aca="false">+[4]WEST_DPR!X71-[4]WEST_DPR!X67</f>
        <v>-295771.899680113</v>
      </c>
      <c r="N23" s="138" t="n">
        <f aca="false">M23-K23</f>
        <v>315214.120679584</v>
      </c>
      <c r="O23" s="139" t="n">
        <f aca="false">'[27]Power West P&amp;L'!J23+D23-K23</f>
        <v>-12359.4593188323</v>
      </c>
      <c r="P23" s="139" t="n">
        <f aca="false">'[27]Power West P&amp;L'!F23+D23-F23</f>
        <v>1490.0045812925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-16936.2020536346</v>
      </c>
      <c r="E24" s="136" t="n">
        <f aca="false">'[26]Power West P&amp;L'!E24</f>
        <v>-8081.94562346221</v>
      </c>
      <c r="F24" s="136" t="n">
        <f aca="false">'[26]Power West P&amp;L'!F24</f>
        <v>-4915.65978526272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-4915.65978526272</v>
      </c>
      <c r="K24" s="136" t="n">
        <f aca="false">'[26]Power West P&amp;L'!K24</f>
        <v>1146025.01612801</v>
      </c>
      <c r="L24" s="14"/>
      <c r="M24" s="141" t="n">
        <f aca="false">+[4]WEST_DPR!AN71-[4]WEST_DPR!AN67</f>
        <v>842405.229519426</v>
      </c>
      <c r="N24" s="138" t="n">
        <f aca="false">M24-K24</f>
        <v>-303619.786608586</v>
      </c>
      <c r="O24" s="139" t="n">
        <f aca="false">'[27]Power West P&amp;L'!J24+D24-K24</f>
        <v>-434876.110572779</v>
      </c>
      <c r="P24" s="139" t="n">
        <f aca="false">'[27]Power West P&amp;L'!F24+D24-F24</f>
        <v>-12020.5422683718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3055.74099146435</v>
      </c>
      <c r="E25" s="136" t="n">
        <f aca="false">'[26]Power West P&amp;L'!E25</f>
        <v>203853.837550677</v>
      </c>
      <c r="F25" s="136" t="n">
        <f aca="false">'[26]Power West P&amp;L'!F25</f>
        <v>424518.382608015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424518.382608015</v>
      </c>
      <c r="K25" s="136" t="n">
        <f aca="false">'[26]Power West P&amp;L'!K25</f>
        <v>8782296.33673291</v>
      </c>
      <c r="L25" s="14"/>
      <c r="M25" s="14" t="n">
        <f aca="false">+[4]WEST_DPR!AM71-[4]WEST_DPR!AM67</f>
        <v>6331303.52819753</v>
      </c>
      <c r="N25" s="138" t="n">
        <f aca="false">M25-K25</f>
        <v>-2450992.80853538</v>
      </c>
      <c r="O25" s="139" t="n">
        <f aca="false">'[27]Power West P&amp;L'!J25+D25-K25</f>
        <v>-3128489.58228902</v>
      </c>
      <c r="P25" s="139" t="n">
        <f aca="false">'[27]Power West P&amp;L'!F25+D25-F25</f>
        <v>-461954.909803756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-79.0913430621149</v>
      </c>
      <c r="E26" s="136" t="n">
        <f aca="false">'[26]Power West P&amp;L'!E26</f>
        <v>429.082387767732</v>
      </c>
      <c r="F26" s="136" t="n">
        <f aca="false">'[26]Power West P&amp;L'!F26</f>
        <v>40686.4274872977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40686.4274872977</v>
      </c>
      <c r="K26" s="136" t="n">
        <f aca="false">'[26]Power West P&amp;L'!K26</f>
        <v>776599.026726059</v>
      </c>
      <c r="L26" s="14"/>
      <c r="M26" s="14" t="n">
        <f aca="false">+[4]WEST_DPR!G71-[4]WEST_DPR!G67</f>
        <v>660244.878920716</v>
      </c>
      <c r="N26" s="138" t="n">
        <f aca="false">M26-K26</f>
        <v>-116354.147805343</v>
      </c>
      <c r="O26" s="139" t="n">
        <f aca="false">'[27]Power West P&amp;L'!J26+D26-K26</f>
        <v>-661265.201480098</v>
      </c>
      <c r="P26" s="139" t="n">
        <f aca="false">'[27]Power West P&amp;L'!F26+D26-F26</f>
        <v>-39986.5627353263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-446817.675366031</v>
      </c>
      <c r="E32" s="144" t="n">
        <f aca="false">'[26]Power West P&amp;L'!E32</f>
        <v>-621301.469574818</v>
      </c>
      <c r="F32" s="144" t="n">
        <f aca="false">'[26]Power West P&amp;L'!F32</f>
        <v>2127904.17920941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2127904.17920941</v>
      </c>
      <c r="K32" s="145" t="n">
        <f aca="false">'[26]Power West P&amp;L'!K32</f>
        <v>170067099.794343</v>
      </c>
      <c r="L32" s="146"/>
      <c r="M32" s="146" t="n">
        <f aca="false">SUM(M19:M26)</f>
        <v>155355726.043827</v>
      </c>
      <c r="N32" s="138" t="n">
        <f aca="false">M32-K32-11044</f>
        <v>-14722417.7505167</v>
      </c>
      <c r="O32" s="139" t="n">
        <f aca="false">'[27]Power West P&amp;L'!J32+D32-K32</f>
        <v>-30777706.2614754</v>
      </c>
      <c r="P32" s="139" t="n">
        <f aca="false">'[27]Power West P&amp;L'!F32+D32-F32</f>
        <v>-3757876.54561873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-2215271.65967799</v>
      </c>
      <c r="E34" s="144" t="n">
        <f aca="false">'[26]Power West P&amp;L'!E34</f>
        <v>-8252048.49340738</v>
      </c>
      <c r="F34" s="144" t="n">
        <f aca="false">'[26]Power West P&amp;L'!F34</f>
        <v>3883676.20204294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3883676.20204294</v>
      </c>
      <c r="K34" s="145" t="n">
        <f aca="false">'[26]Power West P&amp;L'!K34</f>
        <v>788431775.171572</v>
      </c>
      <c r="L34" s="147" t="n">
        <f aca="false">'[26]Power West P&amp;L'!$K$34</f>
        <v>788431775.171572</v>
      </c>
      <c r="M34" s="146" t="n">
        <f aca="false">M32+M18</f>
        <v>630786428.415553</v>
      </c>
      <c r="N34" s="138"/>
      <c r="O34" s="139" t="n">
        <f aca="false">'[27]Power West P&amp;L'!J34+D34-K34</f>
        <v>-184040367.597642</v>
      </c>
      <c r="P34" s="139" t="n">
        <f aca="false">'[27]Power West P&amp;L'!F34+D34-F34</f>
        <v>-13255931.0648027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0</v>
      </c>
      <c r="K35" s="136" t="n">
        <f aca="false">'[26]Power West P&amp;L'!K35</f>
        <v>8623925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-2215271.65967799</v>
      </c>
      <c r="E36" s="144" t="n">
        <f aca="false">'[26]Power West P&amp;L'!E36</f>
        <v>-8252048.49340738</v>
      </c>
      <c r="F36" s="144" t="n">
        <f aca="false">'[26]Power West P&amp;L'!F36</f>
        <v>3883676.20204294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3883676.20204294</v>
      </c>
      <c r="K36" s="145" t="n">
        <f aca="false">'[26]Power West P&amp;L'!K36</f>
        <v>797055700.171572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36300.3920501354</v>
      </c>
      <c r="E37" s="136" t="n">
        <f aca="false">'[26]Power West P&amp;L'!E38</f>
        <v>2822.73206954798</v>
      </c>
      <c r="F37" s="136" t="n">
        <f aca="false">'[26]Power West P&amp;L'!F38</f>
        <v>20105.7500440735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20105.7500440735</v>
      </c>
      <c r="K37" s="136" t="n">
        <f aca="false">'[26]Power West P&amp;L'!K38</f>
        <v>-905365.233982758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22814.7276228585</v>
      </c>
      <c r="E38" s="136" t="n">
        <f aca="false">'[26]Power West P&amp;L'!E39</f>
        <v>39574.6696176549</v>
      </c>
      <c r="F38" s="136" t="n">
        <f aca="false">'[26]Power West P&amp;L'!F39</f>
        <v>52151.0293081226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52151.0293081226</v>
      </c>
      <c r="K38" s="136" t="n">
        <f aca="false">'[26]Power West P&amp;L'!K39</f>
        <v>485193.603714482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12.3311877162049</v>
      </c>
      <c r="E39" s="136" t="n">
        <f aca="false">'[26]Power West P&amp;L'!E40</f>
        <v>131.406593547484</v>
      </c>
      <c r="F39" s="136" t="n">
        <f aca="false">'[26]Power West P&amp;L'!F40</f>
        <v>-79.0352132002975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-79.0352132002975</v>
      </c>
      <c r="K39" s="136" t="n">
        <f aca="false">'[26]Power West P&amp;L'!K40</f>
        <v>53863.8091526132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164475.313599311</v>
      </c>
      <c r="F40" s="136" t="n">
        <f aca="false">'[26]Power West P&amp;L'!F41</f>
        <v>561050.009911417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561050.009911417</v>
      </c>
      <c r="K40" s="136" t="n">
        <f aca="false">'[26]Power West P&amp;L'!K41</f>
        <v>80108611.4092333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446040.457224971</v>
      </c>
      <c r="E41" s="136" t="n">
        <f aca="false">'[26]Power West P&amp;L'!E42</f>
        <v>-108397.088345164</v>
      </c>
      <c r="F41" s="136" t="n">
        <f aca="false">'[26]Power West P&amp;L'!F42</f>
        <v>2061603.67360205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2061603.67360205</v>
      </c>
      <c r="K41" s="136" t="n">
        <f aca="false">'[26]Power West P&amp;L'!K42</f>
        <v>239837964.239522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505167.908085681</v>
      </c>
      <c r="E42" s="144" t="n">
        <f aca="false">'[26]Power West P&amp;L'!E43</f>
        <v>98607.0335348978</v>
      </c>
      <c r="F42" s="144" t="n">
        <f aca="false">'[26]Power West P&amp;L'!F43</f>
        <v>2694831.42765246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2694831.42765246</v>
      </c>
      <c r="K42" s="145" t="n">
        <f aca="false">'[26]Power West P&amp;L'!K43</f>
        <v>319580267.827639</v>
      </c>
      <c r="L42" s="147" t="n">
        <f aca="false">'[26]Power West P&amp;L'!$K$39</f>
        <v>485193.603714482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-1710103.75159231</v>
      </c>
      <c r="E43" s="144" t="n">
        <f aca="false">'[26]Power West P&amp;L'!E44</f>
        <v>-8153441.45987248</v>
      </c>
      <c r="F43" s="144" t="n">
        <f aca="false">'[26]Power West P&amp;L'!F44</f>
        <v>6578507.6296954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6578507.6296954</v>
      </c>
      <c r="K43" s="145" t="n">
        <f aca="false">'[26]Power West P&amp;L'!K44</f>
        <v>1116635967.99921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FChang</cp:lastModifiedBy>
  <cp:lastPrinted>2001-08-31T20:51:57Z</cp:lastPrinted>
  <dcterms:modified xsi:type="dcterms:W3CDTF">2001-04-23T11:15:07Z</dcterms:modified>
  <cp:revision>0</cp:revision>
  <dc:subject/>
  <dc:title/>
</cp:coreProperties>
</file>