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95</xdr:col>
                <xdr:colOff>4</xdr:colOff>
                <xdr:row>7</xdr:row>
                <xdr:rowOff>18</xdr:rowOff>
              </xdr:from>
              <xdr:to>
                <xdr:col>98</xdr:col>
                <xdr:colOff>52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<sst xmlns="http://schemas.openxmlformats.org/spreadsheetml/2006/main" count="328" uniqueCount="218">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</sst>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37165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-175131.826818579</v>
          </cell>
          <cell r="E8">
            <v>-2422597.57363503</v>
          </cell>
          <cell r="F8">
            <v>-175131.82681866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-175131.82681866</v>
          </cell>
          <cell r="K8">
            <v>73935395.3721975</v>
          </cell>
        </row>
        <row r="9">
          <cell r="D9">
            <v>2564464.97063531</v>
          </cell>
          <cell r="E9">
            <v>6246510.30860295</v>
          </cell>
          <cell r="F9">
            <v>2564464.86938214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2564464.86938214</v>
          </cell>
          <cell r="K9">
            <v>189774349.459172</v>
          </cell>
        </row>
        <row r="10">
          <cell r="D10">
            <v>-58784.4869801386</v>
          </cell>
          <cell r="E10">
            <v>3189549.09831268</v>
          </cell>
          <cell r="F10">
            <v>-58784.4869798994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-58784.4869798994</v>
          </cell>
          <cell r="K10">
            <v>131166978.718075</v>
          </cell>
        </row>
        <row r="11">
          <cell r="D11">
            <v>1791691.86602928</v>
          </cell>
          <cell r="E11">
            <v>9939115.795299</v>
          </cell>
          <cell r="F11">
            <v>1791692.26654737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1791692.26654737</v>
          </cell>
          <cell r="K11">
            <v>173798881.787768</v>
          </cell>
        </row>
        <row r="12">
          <cell r="D12">
            <v>-17305.2594191469</v>
          </cell>
          <cell r="E12">
            <v>4690116.41839423</v>
          </cell>
          <cell r="F12">
            <v>-17305.25941916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-17305.25941916</v>
          </cell>
          <cell r="K12">
            <v>-17304.7824897915</v>
          </cell>
        </row>
        <row r="13">
          <cell r="D13">
            <v>90.6380740746827</v>
          </cell>
          <cell r="E13">
            <v>-227754.330680791</v>
          </cell>
          <cell r="F13">
            <v>90.1399778328071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90.1399778328071</v>
          </cell>
          <cell r="K13">
            <v>-360001.497636915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4105025.9015208</v>
          </cell>
          <cell r="E18">
            <v>21414939.716293</v>
          </cell>
          <cell r="F18">
            <v>4105025.70268962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4105025.70268962</v>
          </cell>
          <cell r="K18">
            <v>568298299.057085</v>
          </cell>
        </row>
        <row r="19">
          <cell r="D19">
            <v>502221.304426702</v>
          </cell>
          <cell r="E19">
            <v>796319.319302024</v>
          </cell>
          <cell r="F19">
            <v>502221.304426109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502221.304426109</v>
          </cell>
          <cell r="K19">
            <v>74894167.8423443</v>
          </cell>
        </row>
        <row r="20">
          <cell r="D20">
            <v>222897.97995029</v>
          </cell>
          <cell r="E20">
            <v>205404.969088692</v>
          </cell>
          <cell r="F20">
            <v>222897.979983159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222897.979983159</v>
          </cell>
          <cell r="K20">
            <v>32326470.3371959</v>
          </cell>
        </row>
        <row r="21">
          <cell r="D21">
            <v>204959.719125756</v>
          </cell>
          <cell r="E21">
            <v>173278.838270178</v>
          </cell>
          <cell r="F21">
            <v>204959.719134698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204959.719134698</v>
          </cell>
          <cell r="K21">
            <v>30361924.9355754</v>
          </cell>
        </row>
        <row r="22">
          <cell r="D22">
            <v>-255</v>
          </cell>
          <cell r="E22">
            <v>90019.7402413045</v>
          </cell>
          <cell r="F22">
            <v>-255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-255</v>
          </cell>
          <cell r="K22">
            <v>21651755.8445399</v>
          </cell>
        </row>
        <row r="23">
          <cell r="D23">
            <v>-414.154984114401</v>
          </cell>
          <cell r="E23">
            <v>-475.090342008974</v>
          </cell>
          <cell r="F23">
            <v>-414.154984128698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-414.154984128698</v>
          </cell>
          <cell r="K23">
            <v>-610344.725238794</v>
          </cell>
        </row>
        <row r="24">
          <cell r="D24">
            <v>-2.84332782030106E-006</v>
          </cell>
          <cell r="E24">
            <v>368.999997156672</v>
          </cell>
          <cell r="F24">
            <v>-2.84352129697623E-006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-2.84352129697623E-006</v>
          </cell>
          <cell r="K24">
            <v>1150940.67591043</v>
          </cell>
        </row>
        <row r="25">
          <cell r="D25">
            <v>271462.045931139</v>
          </cell>
          <cell r="E25">
            <v>388921.524198281</v>
          </cell>
          <cell r="F25">
            <v>271462.045931138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271462.045931138</v>
          </cell>
          <cell r="K25">
            <v>8629240.00005603</v>
          </cell>
        </row>
        <row r="26">
          <cell r="D26">
            <v>8908.58648027165</v>
          </cell>
          <cell r="E26">
            <v>-1371110.76005796</v>
          </cell>
          <cell r="F26">
            <v>8908.58648027183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8908.58648027183</v>
          </cell>
          <cell r="K26">
            <v>744821.185719033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1209780.4809272</v>
          </cell>
          <cell r="E32">
            <v>1733671.53537471</v>
          </cell>
          <cell r="F32">
            <v>1209780.4809684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1209780.4809684</v>
          </cell>
          <cell r="K32">
            <v>169148976.096102</v>
          </cell>
        </row>
        <row r="33">
          <cell r="E33">
            <v>3758557</v>
          </cell>
          <cell r="F33">
            <v>3758557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5314806.382448</v>
          </cell>
          <cell r="E34">
            <v>26907168.2516677</v>
          </cell>
          <cell r="F34">
            <v>9073363.18365802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5314806.18365802</v>
          </cell>
          <cell r="K34">
            <v>789862905.153188</v>
          </cell>
        </row>
        <row r="35">
          <cell r="G35">
            <v>232770</v>
          </cell>
          <cell r="H35">
            <v>8137935</v>
          </cell>
          <cell r="I35">
            <v>5350</v>
          </cell>
          <cell r="J35">
            <v>0</v>
          </cell>
          <cell r="K35">
            <v>8376055</v>
          </cell>
        </row>
        <row r="36">
          <cell r="D36">
            <v>5314806.382448</v>
          </cell>
          <cell r="E36">
            <v>26907168.2516677</v>
          </cell>
          <cell r="F36">
            <v>9073363.18365802</v>
          </cell>
          <cell r="G36">
            <v>371339909.256206</v>
          </cell>
          <cell r="H36">
            <v>250794458.180484</v>
          </cell>
          <cell r="I36">
            <v>170789786.53284</v>
          </cell>
          <cell r="J36">
            <v>5314806.18365802</v>
          </cell>
          <cell r="K36">
            <v>798238960.153188</v>
          </cell>
        </row>
        <row r="38">
          <cell r="D38">
            <v>-94.6036703544353</v>
          </cell>
          <cell r="E38">
            <v>-559.476799243911</v>
          </cell>
          <cell r="F38">
            <v>-270892.950859675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0</v>
          </cell>
          <cell r="K38">
            <v>-925470.984026832</v>
          </cell>
        </row>
        <row r="39">
          <cell r="D39">
            <v>11154.2625456896</v>
          </cell>
          <cell r="E39">
            <v>9628.73873499026</v>
          </cell>
          <cell r="F39">
            <v>23528.8949278387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0</v>
          </cell>
          <cell r="K39">
            <v>433042.57440636</v>
          </cell>
        </row>
        <row r="40">
          <cell r="D40">
            <v>-810.888350520564</v>
          </cell>
          <cell r="E40">
            <v>5779.0891520676</v>
          </cell>
          <cell r="F40">
            <v>0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0</v>
          </cell>
          <cell r="K40">
            <v>53942.8443658135</v>
          </cell>
        </row>
        <row r="41">
          <cell r="D41">
            <v>8165.77451422791</v>
          </cell>
          <cell r="E41">
            <v>12634.0029329747</v>
          </cell>
          <cell r="F41">
            <v>8165.48917552422</v>
          </cell>
          <cell r="G41">
            <v>26010225.1966763</v>
          </cell>
          <cell r="H41">
            <v>3339208.01248317</v>
          </cell>
          <cell r="I41">
            <v>50198128.1901624</v>
          </cell>
        </row>
        <row r="41">
          <cell r="K41">
            <v>79555726.8884974</v>
          </cell>
        </row>
        <row r="42">
          <cell r="D42">
            <v>-99972.6999005079</v>
          </cell>
          <cell r="E42">
            <v>1382359.767671</v>
          </cell>
          <cell r="F42">
            <v>-99972.2976473571</v>
          </cell>
          <cell r="G42">
            <v>88480629.0473398</v>
          </cell>
          <cell r="H42">
            <v>81835742.9091308</v>
          </cell>
          <cell r="I42">
            <v>67459988.6094491</v>
          </cell>
        </row>
        <row r="42">
          <cell r="K42">
            <v>237676388.268272</v>
          </cell>
        </row>
        <row r="43">
          <cell r="D43">
            <v>-81558.1548614654</v>
          </cell>
          <cell r="E43">
            <v>1409842.12169179</v>
          </cell>
          <cell r="F43">
            <v>-339170.86440367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0</v>
          </cell>
          <cell r="K43">
            <v>316793629.591515</v>
          </cell>
        </row>
        <row r="44">
          <cell r="D44">
            <v>5233248.22758653</v>
          </cell>
          <cell r="E44">
            <v>28317010.3733595</v>
          </cell>
          <cell r="F44">
            <v>8734192.31925435</v>
          </cell>
          <cell r="G44">
            <v>484766685.599948</v>
          </cell>
          <cell r="H44">
            <v>336287749.686614</v>
          </cell>
          <cell r="I44">
            <v>288755155.082954</v>
          </cell>
        </row>
        <row r="44">
          <cell r="K44">
            <v>1115032589.7447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8" activePane="bottomRight" state="frozen"/>
      <selection pane="topLeft" activeCell="B2" activeCellId="0" sqref="B2"/>
      <selection pane="topRight" activeCell="D2" activeCellId="0" sqref="D2"/>
      <selection pane="bottomLeft" activeCell="B8" activeCellId="0" sqref="B8"/>
      <selection pane="bottomRight" activeCell="C20" activeCellId="0" sqref="C2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9" min="9" style="14" width="24.7"/>
    <col collapsed="false" customWidth="true" hidden="true" outlineLevel="0" max="10" min="10" style="14" width="24.7"/>
    <col collapsed="false" customWidth="true" hidden="false" outlineLevel="0" max="11" min="11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37165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-175131.826818579</v>
      </c>
      <c r="E8" s="136" t="n">
        <f aca="false">'[26]Power West P&amp;L'!E8</f>
        <v>-2422597.57363503</v>
      </c>
      <c r="F8" s="136" t="n">
        <f aca="false">'[26]Power West P&amp;L'!F8</f>
        <v>-175131.82681866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-175131.82681866</v>
      </c>
      <c r="K8" s="136" t="n">
        <f aca="false">'[26]Power West P&amp;L'!K8</f>
        <v>73935395.3721975</v>
      </c>
      <c r="L8" s="137" t="n">
        <f aca="false">'[26]Power West P&amp;L'!$K$8</f>
        <v>73935395.3721975</v>
      </c>
      <c r="M8" s="14" t="n">
        <f aca="false">+[4]WEST_DPR!BB71-[4]WEST_DPR!BB67</f>
        <v>75538505.7749251</v>
      </c>
      <c r="N8" s="138" t="n">
        <f aca="false">M8-K8+37229*0</f>
        <v>1603110.40272759</v>
      </c>
      <c r="O8" s="139" t="n">
        <f aca="false">'[27]Power West P&amp;L'!J8+D8-K8</f>
        <v>-2638728.21522367</v>
      </c>
      <c r="P8" s="139" t="n">
        <f aca="false">'[27]Power West P&amp;L'!F8+D8-F8</f>
        <v>-118733.648958247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2564464.97063531</v>
      </c>
      <c r="E9" s="136" t="n">
        <f aca="false">'[26]Power West P&amp;L'!E9</f>
        <v>6246510.30860295</v>
      </c>
      <c r="F9" s="136" t="n">
        <f aca="false">'[26]Power West P&amp;L'!F9</f>
        <v>2564464.86938214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2564464.86938214</v>
      </c>
      <c r="K9" s="136" t="n">
        <f aca="false">'[26]Power West P&amp;L'!K9</f>
        <v>189774349.459172</v>
      </c>
      <c r="L9" s="137" t="n">
        <f aca="false">'[26]Power West P&amp;L'!$K$9</f>
        <v>189774349.459172</v>
      </c>
      <c r="M9" s="14" t="n">
        <f aca="false">+[4]WEST_DPR!BJ71-[4]WEST_DPR!BJ67</f>
        <v>158420500.429418</v>
      </c>
      <c r="N9" s="138" t="n">
        <f aca="false">M9-K9+450636</f>
        <v>-30903213.0297538</v>
      </c>
      <c r="O9" s="139" t="n">
        <f aca="false">'[27]Power West P&amp;L'!J9+D9-K9</f>
        <v>-52648937.8883631</v>
      </c>
      <c r="P9" s="139" t="n">
        <f aca="false">'[27]Power West P&amp;L'!F9+D9-F9</f>
        <v>-4283136.31999743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-58784.4869801386</v>
      </c>
      <c r="E10" s="136" t="n">
        <f aca="false">'[26]Power West P&amp;L'!E10</f>
        <v>3189549.09831268</v>
      </c>
      <c r="F10" s="136" t="n">
        <f aca="false">'[26]Power West P&amp;L'!F10</f>
        <v>-58784.4869798994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-58784.4869798994</v>
      </c>
      <c r="K10" s="136" t="n">
        <f aca="false">'[26]Power West P&amp;L'!K10</f>
        <v>131166978.718075</v>
      </c>
      <c r="L10" s="137" t="n">
        <f aca="false">'[26]Power West P&amp;L'!$K$10</f>
        <v>131166978.718075</v>
      </c>
      <c r="M10" s="14" t="n">
        <f aca="false">+[4]WEST_DPR!BR71-[4]WEST_DPR!BR67</f>
        <v>124822750.371664</v>
      </c>
      <c r="N10" s="138" t="n">
        <f aca="false">M10-K10</f>
        <v>-6344228.34641123</v>
      </c>
      <c r="O10" s="139" t="n">
        <f aca="false">'[27]Power West P&amp;L'!J10+D10-K10</f>
        <v>-11299159.0547708</v>
      </c>
      <c r="P10" s="139" t="n">
        <f aca="false">'[27]Power West P&amp;L'!F10+D10-F10</f>
        <v>-830964.028596766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1791691.86602928</v>
      </c>
      <c r="E11" s="136" t="n">
        <f aca="false">'[26]Power West P&amp;L'!E11</f>
        <v>9939115.795299</v>
      </c>
      <c r="F11" s="136" t="n">
        <f aca="false">'[26]Power West P&amp;L'!F11</f>
        <v>1791692.26654737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1791692.26654737</v>
      </c>
      <c r="K11" s="136" t="n">
        <f aca="false">'[26]Power West P&amp;L'!K11</f>
        <v>173798881.787768</v>
      </c>
      <c r="L11" s="137" t="n">
        <f aca="false">'[26]Power West P&amp;L'!$K$11</f>
        <v>173798881.787768</v>
      </c>
      <c r="M11" s="14" t="n">
        <f aca="false">+[4]WEST_DPR!BZ71-[4]WEST_DPR!BZ67</f>
        <v>121561554.882139</v>
      </c>
      <c r="N11" s="138" t="n">
        <f aca="false">M11-K11-98453</f>
        <v>-52335779.9056291</v>
      </c>
      <c r="O11" s="139" t="n">
        <f aca="false">'[27]Power West P&amp;L'!J11+D11-K11</f>
        <v>-69884279.8976733</v>
      </c>
      <c r="P11" s="139" t="n">
        <f aca="false">'[27]Power West P&amp;L'!F11+D11-F11</f>
        <v>-686112.226362251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-17305.2594191469</v>
      </c>
      <c r="E12" s="136" t="n">
        <f aca="false">'[26]Power West P&amp;L'!E12</f>
        <v>4690116.41839423</v>
      </c>
      <c r="F12" s="136" t="n">
        <f aca="false">'[26]Power West P&amp;L'!F12</f>
        <v>-17305.25941916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-17305.25941916</v>
      </c>
      <c r="K12" s="136" t="n">
        <f aca="false">'[26]Power West P&amp;L'!K12</f>
        <v>-17304.7824897915</v>
      </c>
      <c r="L12" s="137"/>
      <c r="M12" s="14" t="n">
        <f aca="false">+[4]WEST_DPR!CD71-[4]WEST_DPR!CD67</f>
        <v>-4505108.25289839</v>
      </c>
      <c r="N12" s="138" t="n">
        <f aca="false">M12-K12+118805</f>
        <v>-4368998.4704086</v>
      </c>
      <c r="O12" s="139" t="n">
        <f aca="false">'[27]Power West P&amp;L'!J12+D12-K12</f>
        <v>-9184.87723538041</v>
      </c>
      <c r="P12" s="139" t="n">
        <f aca="false">'[27]Power West P&amp;L'!F12+D12-F12</f>
        <v>-9184.48334429268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90.6380740746827</v>
      </c>
      <c r="E13" s="136" t="n">
        <f aca="false">'[26]Power West P&amp;L'!E13</f>
        <v>-227754.330680791</v>
      </c>
      <c r="F13" s="136" t="n">
        <f aca="false">'[26]Power West P&amp;L'!F13</f>
        <v>90.1399778328071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90.1399778328071</v>
      </c>
      <c r="K13" s="136" t="n">
        <f aca="false">'[26]Power West P&amp;L'!K13</f>
        <v>-360001.497636915</v>
      </c>
      <c r="L13" s="137"/>
      <c r="M13" s="141" t="n">
        <f aca="false">+[4]WEST_DPR!CB71-[4]WEST_DPR!CB67</f>
        <v>-407500.833520717</v>
      </c>
      <c r="N13" s="138" t="n">
        <f aca="false">M13-K13</f>
        <v>-47499.3358838026</v>
      </c>
      <c r="O13" s="139" t="n">
        <f aca="false">'[27]Power West P&amp;L'!J13+D13-K13</f>
        <v>1515456.8030759</v>
      </c>
      <c r="P13" s="139" t="n">
        <f aca="false">'[27]Power West P&amp;L'!F13+D13-F13</f>
        <v>-45697.6059483228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73935395.3721975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-73935395.3721975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73935395.3721975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-73935395.3721975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73935395.3721975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-73935395.3721975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73935395.3721975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-73935395.3721975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4105025.9015208</v>
      </c>
      <c r="E18" s="144" t="n">
        <f aca="false">'[26]Power West P&amp;L'!E18</f>
        <v>21414939.716293</v>
      </c>
      <c r="F18" s="144" t="n">
        <f aca="false">'[26]Power West P&amp;L'!F18</f>
        <v>4105025.70268962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4105025.70268962</v>
      </c>
      <c r="K18" s="145" t="n">
        <f aca="false">'[26]Power West P&amp;L'!K18</f>
        <v>568298299.057085</v>
      </c>
      <c r="L18" s="137"/>
      <c r="M18" s="146" t="n">
        <f aca="false">SUM(M8:M13)</f>
        <v>475430702.371726</v>
      </c>
      <c r="N18" s="138" t="n">
        <f aca="false">M18-K18+508218-37230</f>
        <v>-92396608.6853589</v>
      </c>
      <c r="O18" s="139" t="n">
        <f aca="false">'[27]Power West P&amp;L'!J18+D18-K18</f>
        <v>-134964833.13019</v>
      </c>
      <c r="P18" s="139" t="n">
        <f aca="false">'[27]Power West P&amp;L'!F18+D18-F18</f>
        <v>-5973828.31320731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502221.304426702</v>
      </c>
      <c r="E19" s="136" t="n">
        <f aca="false">'[26]Power West P&amp;L'!E19</f>
        <v>796319.319302024</v>
      </c>
      <c r="F19" s="136" t="n">
        <f aca="false">'[26]Power West P&amp;L'!F19</f>
        <v>502221.304426109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502221.304426109</v>
      </c>
      <c r="K19" s="136" t="n">
        <f aca="false">'[26]Power West P&amp;L'!K19</f>
        <v>74894167.8423443</v>
      </c>
      <c r="L19" s="137" t="n">
        <f aca="false">'[26]Power West P&amp;L'!$K$19</f>
        <v>74894167.8423443</v>
      </c>
      <c r="M19" s="14" t="n">
        <f aca="false">[4]WEST_DPR!E71-[4]WEST_DPR!E67</f>
        <v>68589266.3551204</v>
      </c>
      <c r="N19" s="138" t="n">
        <f aca="false">M19-K19-8810</f>
        <v>-6313711.48722395</v>
      </c>
      <c r="O19" s="139" t="n">
        <f aca="false">'[27]Power West P&amp;L'!J19+D19-K19</f>
        <v>-14884433.946958</v>
      </c>
      <c r="P19" s="139" t="n">
        <f aca="false">'[27]Power West P&amp;L'!F19+D19-F19</f>
        <v>-183356.238850313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222897.97995029</v>
      </c>
      <c r="E20" s="136" t="n">
        <f aca="false">'[26]Power West P&amp;L'!E20</f>
        <v>205404.969088692</v>
      </c>
      <c r="F20" s="136" t="n">
        <f aca="false">'[26]Power West P&amp;L'!F20</f>
        <v>222897.979983159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222897.979983159</v>
      </c>
      <c r="K20" s="136" t="n">
        <f aca="false">'[26]Power West P&amp;L'!K20</f>
        <v>32326470.3371959</v>
      </c>
      <c r="L20" s="137" t="n">
        <f aca="false">'[26]Power West P&amp;L'!$K$20</f>
        <v>32326470.3371959</v>
      </c>
      <c r="M20" s="14" t="n">
        <f aca="false">+[4]WEST_DPR!P71-[4]WEST_DPR!P67</f>
        <v>31206704.5526202</v>
      </c>
      <c r="N20" s="138" t="n">
        <f aca="false">M20-K20-1218</f>
        <v>-1120983.78457567</v>
      </c>
      <c r="O20" s="139" t="n">
        <f aca="false">'[27]Power West P&amp;L'!J20+D20-K20</f>
        <v>-3559957.35607397</v>
      </c>
      <c r="P20" s="139" t="n">
        <f aca="false">'[27]Power West P&amp;L'!F20+D20-F20</f>
        <v>-97846.4828539528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204959.719125756</v>
      </c>
      <c r="E21" s="136" t="n">
        <f aca="false">'[26]Power West P&amp;L'!E21</f>
        <v>173278.838270178</v>
      </c>
      <c r="F21" s="136" t="n">
        <f aca="false">'[26]Power West P&amp;L'!F21</f>
        <v>204959.719134698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204959.719134698</v>
      </c>
      <c r="K21" s="136" t="n">
        <f aca="false">'[26]Power West P&amp;L'!K21</f>
        <v>30361924.9355754</v>
      </c>
      <c r="L21" s="137" t="n">
        <f aca="false">'[26]Power West P&amp;L'!$K$21</f>
        <v>30361924.9355754</v>
      </c>
      <c r="M21" s="14" t="n">
        <f aca="false">+[4]WEST_DPR!AF71-[4]WEST_DPR!AF67</f>
        <v>27837071.4755128</v>
      </c>
      <c r="N21" s="138" t="n">
        <f aca="false">M21-K21</f>
        <v>-2524853.46006261</v>
      </c>
      <c r="O21" s="139" t="n">
        <f aca="false">'[27]Power West P&amp;L'!J21+D21-K21</f>
        <v>-3891975.94451441</v>
      </c>
      <c r="P21" s="139" t="n">
        <f aca="false">'[27]Power West P&amp;L'!F21+D21-F21</f>
        <v>-885521.489545392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-255</v>
      </c>
      <c r="E22" s="136" t="n">
        <f aca="false">'[26]Power West P&amp;L'!E22</f>
        <v>90019.7402413045</v>
      </c>
      <c r="F22" s="136" t="n">
        <f aca="false">'[26]Power West P&amp;L'!F22</f>
        <v>-255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-255</v>
      </c>
      <c r="K22" s="136" t="n">
        <f aca="false">'[26]Power West P&amp;L'!K22</f>
        <v>21651755.8445399</v>
      </c>
      <c r="L22" s="137"/>
      <c r="M22" s="14" t="n">
        <f aca="false">+[4]WEST_DPR!AL71-[4]WEST_DPR!AL67</f>
        <v>20184501.9236156</v>
      </c>
      <c r="N22" s="138" t="n">
        <f aca="false">M22-K22-1016</f>
        <v>-1468269.92092427</v>
      </c>
      <c r="O22" s="139" t="n">
        <f aca="false">'[27]Power West P&amp;L'!J22+D22-K22</f>
        <v>-2102889.65542145</v>
      </c>
      <c r="P22" s="139" t="n">
        <f aca="false">'[27]Power West P&amp;L'!F22+D22-F22</f>
        <v>22778.680703907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-414.154984114401</v>
      </c>
      <c r="E23" s="136" t="n">
        <f aca="false">'[26]Power West P&amp;L'!E23</f>
        <v>-475.090342008974</v>
      </c>
      <c r="F23" s="136" t="n">
        <f aca="false">'[26]Power West P&amp;L'!F23</f>
        <v>-414.154984128698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-414.154984128698</v>
      </c>
      <c r="K23" s="136" t="n">
        <f aca="false">'[26]Power West P&amp;L'!K23</f>
        <v>-610344.725238794</v>
      </c>
      <c r="L23" s="14"/>
      <c r="M23" s="14" t="n">
        <f aca="false">+[4]WEST_DPR!X71-[4]WEST_DPR!X67</f>
        <v>-295771.899680113</v>
      </c>
      <c r="N23" s="138" t="n">
        <f aca="false">M23-K23</f>
        <v>314572.825558681</v>
      </c>
      <c r="O23" s="139" t="n">
        <f aca="false">'[27]Power West P&amp;L'!J23+D23-K23</f>
        <v>-13345.3123466996</v>
      </c>
      <c r="P23" s="139" t="n">
        <f aca="false">'[27]Power West P&amp;L'!F23+D23-F23</f>
        <v>504.151553425106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-2.84332782030106E-006</v>
      </c>
      <c r="E24" s="136" t="n">
        <f aca="false">'[26]Power West P&amp;L'!E24</f>
        <v>368.999997156672</v>
      </c>
      <c r="F24" s="136" t="n">
        <f aca="false">'[26]Power West P&amp;L'!F24</f>
        <v>-2.84352129697623E-006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-2.84352129697623E-006</v>
      </c>
      <c r="K24" s="136" t="n">
        <f aca="false">'[26]Power West P&amp;L'!K24</f>
        <v>1150940.67591043</v>
      </c>
      <c r="L24" s="14"/>
      <c r="M24" s="141" t="n">
        <f aca="false">+[4]WEST_DPR!AN71-[4]WEST_DPR!AN67</f>
        <v>842405.229519426</v>
      </c>
      <c r="N24" s="138" t="n">
        <f aca="false">M24-K24</f>
        <v>-308535.446391006</v>
      </c>
      <c r="O24" s="139" t="n">
        <f aca="false">'[27]Power West P&amp;L'!J24+D24-K24</f>
        <v>-422855.568304407</v>
      </c>
      <c r="P24" s="139" t="n">
        <f aca="false">'[27]Power West P&amp;L'!F24+D24-F24</f>
        <v>1.9347667517384E-010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271462.045931139</v>
      </c>
      <c r="E25" s="136" t="n">
        <f aca="false">'[26]Power West P&amp;L'!E25</f>
        <v>388921.524198281</v>
      </c>
      <c r="F25" s="136" t="n">
        <f aca="false">'[26]Power West P&amp;L'!F25</f>
        <v>271462.045931138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271462.045931138</v>
      </c>
      <c r="K25" s="136" t="n">
        <f aca="false">'[26]Power West P&amp;L'!K25</f>
        <v>8629240.00005603</v>
      </c>
      <c r="L25" s="14"/>
      <c r="M25" s="14" t="n">
        <f aca="false">+[4]WEST_DPR!AM71-[4]WEST_DPR!AM67</f>
        <v>6331303.52819753</v>
      </c>
      <c r="N25" s="138" t="n">
        <f aca="false">M25-K25</f>
        <v>-2297936.4718585</v>
      </c>
      <c r="O25" s="139" t="n">
        <f aca="false">'[27]Power West P&amp;L'!J25+D25-K25</f>
        <v>-2707026.94067247</v>
      </c>
      <c r="P25" s="139" t="n">
        <f aca="false">'[27]Power West P&amp;L'!F25+D25-F25</f>
        <v>-40492.2681872046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8908.58648027165</v>
      </c>
      <c r="E26" s="136" t="n">
        <f aca="false">'[26]Power West P&amp;L'!E26</f>
        <v>-1371110.76005796</v>
      </c>
      <c r="F26" s="136" t="n">
        <f aca="false">'[26]Power West P&amp;L'!F26</f>
        <v>8908.58648027183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8908.58648027183</v>
      </c>
      <c r="K26" s="136" t="n">
        <f aca="false">'[26]Power West P&amp;L'!K26</f>
        <v>744821.185719033</v>
      </c>
      <c r="L26" s="14"/>
      <c r="M26" s="14" t="n">
        <f aca="false">+[4]WEST_DPR!G71-[4]WEST_DPR!G67</f>
        <v>660244.878920716</v>
      </c>
      <c r="N26" s="138" t="n">
        <f aca="false">M26-K26</f>
        <v>-84576.3067983175</v>
      </c>
      <c r="O26" s="139" t="n">
        <f aca="false">'[27]Power West P&amp;L'!J26+D26-K26</f>
        <v>-620499.682649738</v>
      </c>
      <c r="P26" s="139" t="n">
        <f aca="false">'[27]Power West P&amp;L'!F26+D26-F26</f>
        <v>778.956095033316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1209780.4809272</v>
      </c>
      <c r="E32" s="144" t="n">
        <f aca="false">'[26]Power West P&amp;L'!E32</f>
        <v>1733671.53537471</v>
      </c>
      <c r="F32" s="144" t="n">
        <f aca="false">'[26]Power West P&amp;L'!F32</f>
        <v>1209780.4809684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1209780.4809684</v>
      </c>
      <c r="K32" s="145" t="n">
        <f aca="false">'[26]Power West P&amp;L'!K32</f>
        <v>169148976.096102</v>
      </c>
      <c r="L32" s="146"/>
      <c r="M32" s="146" t="n">
        <f aca="false">SUM(M19:M26)</f>
        <v>155355726.043827</v>
      </c>
      <c r="N32" s="138" t="n">
        <f aca="false">M32-K32-11044</f>
        <v>-13804294.0522757</v>
      </c>
      <c r="O32" s="139" t="n">
        <f aca="false">'[27]Power West P&amp;L'!J32+D32-K32</f>
        <v>-28202984.4069412</v>
      </c>
      <c r="P32" s="139" t="n">
        <f aca="false">'[27]Power West P&amp;L'!F32+D32-F32</f>
        <v>-1183154.6910845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3758557</v>
      </c>
      <c r="F33" s="136" t="n">
        <f aca="false">'[26]Power West P&amp;L'!F33</f>
        <v>3758557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5314806.382448</v>
      </c>
      <c r="E34" s="144" t="n">
        <f aca="false">'[26]Power West P&amp;L'!E34</f>
        <v>26907168.2516677</v>
      </c>
      <c r="F34" s="144" t="n">
        <f aca="false">'[26]Power West P&amp;L'!F34</f>
        <v>9073363.18365802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5314806.18365802</v>
      </c>
      <c r="K34" s="145" t="n">
        <f aca="false">'[26]Power West P&amp;L'!K34</f>
        <v>789862905.153188</v>
      </c>
      <c r="L34" s="147" t="n">
        <f aca="false">'[26]Power West P&amp;L'!$K$34</f>
        <v>789862905.153188</v>
      </c>
      <c r="M34" s="146" t="n">
        <f aca="false">M32+M18</f>
        <v>630786428.415553</v>
      </c>
      <c r="N34" s="138"/>
      <c r="O34" s="139" t="n">
        <f aca="false">'[27]Power West P&amp;L'!J34+D34-K34</f>
        <v>-177941419.537132</v>
      </c>
      <c r="P34" s="139" t="n">
        <f aca="false">'[27]Power West P&amp;L'!F34+D34-F34</f>
        <v>-10915540.0042918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5350</v>
      </c>
      <c r="J35" s="136" t="n">
        <f aca="false">'[26]Power West P&amp;L'!J35</f>
        <v>0</v>
      </c>
      <c r="K35" s="136" t="n">
        <f aca="false">'[26]Power West P&amp;L'!K35</f>
        <v>8376055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5314806.382448</v>
      </c>
      <c r="E36" s="144" t="n">
        <f aca="false">'[26]Power West P&amp;L'!E36</f>
        <v>26907168.2516677</v>
      </c>
      <c r="F36" s="144" t="n">
        <f aca="false">'[26]Power West P&amp;L'!F36</f>
        <v>9073363.18365802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170789786.53284</v>
      </c>
      <c r="J36" s="144" t="n">
        <f aca="false">'[26]Power West P&amp;L'!J36</f>
        <v>5314806.18365802</v>
      </c>
      <c r="K36" s="145" t="n">
        <f aca="false">'[26]Power West P&amp;L'!K36</f>
        <v>798238960.153188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-94.6036703544353</v>
      </c>
      <c r="E37" s="136" t="n">
        <f aca="false">'[26]Power West P&amp;L'!E38</f>
        <v>-559.476799243911</v>
      </c>
      <c r="F37" s="136" t="n">
        <f aca="false">'[26]Power West P&amp;L'!F38</f>
        <v>-270892.950859675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0</v>
      </c>
      <c r="K37" s="136" t="n">
        <f aca="false">'[26]Power West P&amp;L'!K38</f>
        <v>-925470.984026832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11154.2625456896</v>
      </c>
      <c r="E38" s="136" t="n">
        <f aca="false">'[26]Power West P&amp;L'!E39</f>
        <v>9628.73873499026</v>
      </c>
      <c r="F38" s="136" t="n">
        <f aca="false">'[26]Power West P&amp;L'!F39</f>
        <v>23528.8949278387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0</v>
      </c>
      <c r="K38" s="136" t="n">
        <f aca="false">'[26]Power West P&amp;L'!K39</f>
        <v>433042.57440636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-810.888350520564</v>
      </c>
      <c r="E39" s="136" t="n">
        <f aca="false">'[26]Power West P&amp;L'!E40</f>
        <v>5779.0891520676</v>
      </c>
      <c r="F39" s="136" t="n">
        <f aca="false">'[26]Power West P&amp;L'!F40</f>
        <v>0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0</v>
      </c>
      <c r="K39" s="136" t="n">
        <f aca="false">'[26]Power West P&amp;L'!K40</f>
        <v>53942.8443658135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8165.77451422791</v>
      </c>
      <c r="E40" s="136" t="n">
        <f aca="false">'[26]Power West P&amp;L'!E41</f>
        <v>12634.0029329747</v>
      </c>
      <c r="F40" s="136" t="n">
        <f aca="false">'[26]Power West P&amp;L'!F41</f>
        <v>8165.48917552422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0</v>
      </c>
      <c r="K40" s="136" t="n">
        <f aca="false">'[26]Power West P&amp;L'!K41</f>
        <v>79555726.8884974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-99972.6999005079</v>
      </c>
      <c r="E41" s="136" t="n">
        <f aca="false">'[26]Power West P&amp;L'!E42</f>
        <v>1382359.767671</v>
      </c>
      <c r="F41" s="136" t="n">
        <f aca="false">'[26]Power West P&amp;L'!F42</f>
        <v>-99972.2976473571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0</v>
      </c>
      <c r="K41" s="136" t="n">
        <f aca="false">'[26]Power West P&amp;L'!K42</f>
        <v>237676388.268272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-81558.1548614654</v>
      </c>
      <c r="E42" s="144" t="n">
        <f aca="false">'[26]Power West P&amp;L'!E43</f>
        <v>1409842.12169179</v>
      </c>
      <c r="F42" s="144" t="n">
        <f aca="false">'[26]Power West P&amp;L'!F43</f>
        <v>-339170.86440367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0</v>
      </c>
      <c r="K42" s="145" t="n">
        <f aca="false">'[26]Power West P&amp;L'!K43</f>
        <v>316793629.591515</v>
      </c>
      <c r="L42" s="147" t="n">
        <f aca="false">'[26]Power West P&amp;L'!$K$39</f>
        <v>433042.57440636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5233248.22758653</v>
      </c>
      <c r="E43" s="144" t="n">
        <f aca="false">'[26]Power West P&amp;L'!E44</f>
        <v>28317010.3733595</v>
      </c>
      <c r="F43" s="144" t="n">
        <f aca="false">'[26]Power West P&amp;L'!F44</f>
        <v>8734192.31925435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288755155.082954</v>
      </c>
      <c r="J43" s="144" t="n">
        <f aca="false">'[26]Power West P&amp;L'!J44</f>
        <v>0</v>
      </c>
      <c r="K43" s="145" t="n">
        <f aca="false">'[26]Power West P&amp;L'!K44</f>
        <v>1115032589.7447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heather dunton</cp:lastModifiedBy>
  <cp:lastPrinted>2001-08-31T20:51:57Z</cp:lastPrinted>
  <dcterms:modified xsi:type="dcterms:W3CDTF">2001-04-23T11:15:07Z</dcterms:modified>
  <cp:revision>0</cp:revision>
  <dc:subject/>
  <dc:title/>
</cp:coreProperties>
</file>