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<sst xmlns="http://schemas.openxmlformats.org/spreadsheetml/2006/main" count="328" uniqueCount="218">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</sst>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37188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791526.999449504</v>
          </cell>
          <cell r="E8">
            <v>2169430.263804</v>
          </cell>
          <cell r="F8">
            <v>4526247.3819657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4526247.3819657</v>
          </cell>
          <cell r="K8">
            <v>78636774.5809819</v>
          </cell>
        </row>
        <row r="9">
          <cell r="D9">
            <v>-719007.391534854</v>
          </cell>
          <cell r="E9">
            <v>-365503.459253819</v>
          </cell>
          <cell r="F9">
            <v>2526304.93319981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2526304.93319981</v>
          </cell>
          <cell r="K9">
            <v>189736189.522989</v>
          </cell>
        </row>
        <row r="10">
          <cell r="D10">
            <v>-639346.572143</v>
          </cell>
          <cell r="E10">
            <v>-2317991.88273825</v>
          </cell>
          <cell r="F10">
            <v>-5892749.14441997</v>
          </cell>
          <cell r="G10">
            <v>41488353.6792588</v>
          </cell>
          <cell r="H10">
            <v>79269214.4996219</v>
          </cell>
          <cell r="I10">
            <v>10459835.0261741</v>
          </cell>
          <cell r="J10">
            <v>-5884389.14441997</v>
          </cell>
          <cell r="K10">
            <v>125333014.060635</v>
          </cell>
        </row>
        <row r="11">
          <cell r="D11">
            <v>-6119189.716547</v>
          </cell>
          <cell r="E11">
            <v>-13592469.5589893</v>
          </cell>
          <cell r="F11">
            <v>-13477924.4922089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-13477924.4922089</v>
          </cell>
          <cell r="K11">
            <v>158529265.029012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-11322.8380586763</v>
          </cell>
          <cell r="E13">
            <v>-14457.1266613357</v>
          </cell>
          <cell r="F13">
            <v>-56018.3648295815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-56018.3648295815</v>
          </cell>
          <cell r="K13">
            <v>-416110.002444329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-6697339.51883402</v>
          </cell>
          <cell r="E18">
            <v>-14120991.7638387</v>
          </cell>
          <cell r="F18">
            <v>-12374139.6862929</v>
          </cell>
          <cell r="G18">
            <v>241794561.083305</v>
          </cell>
          <cell r="H18">
            <v>193407707.454108</v>
          </cell>
          <cell r="I18">
            <v>128982644.816983</v>
          </cell>
          <cell r="J18">
            <v>-12365779.6862929</v>
          </cell>
          <cell r="K18">
            <v>551819133.668103</v>
          </cell>
        </row>
        <row r="19">
          <cell r="D19">
            <v>-371322.2011499</v>
          </cell>
          <cell r="E19">
            <v>-909901.639421307</v>
          </cell>
          <cell r="F19">
            <v>-1012573.90293683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-1012573.90293683</v>
          </cell>
          <cell r="K19">
            <v>73379372.6349814</v>
          </cell>
        </row>
        <row r="20">
          <cell r="D20">
            <v>-104762.447555224</v>
          </cell>
          <cell r="E20">
            <v>-372408.202325832</v>
          </cell>
          <cell r="F20">
            <v>-340703.31502103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-340703.31502103</v>
          </cell>
          <cell r="K20">
            <v>31762869.0421917</v>
          </cell>
        </row>
        <row r="21">
          <cell r="D21">
            <v>-195318.213331401</v>
          </cell>
          <cell r="E21">
            <v>-530342.627056939</v>
          </cell>
          <cell r="F21">
            <v>963690.312384063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963690.312384063</v>
          </cell>
          <cell r="K21">
            <v>31120655.5288248</v>
          </cell>
        </row>
        <row r="22">
          <cell r="D22">
            <v>-60</v>
          </cell>
          <cell r="E22">
            <v>93919.3599130139</v>
          </cell>
          <cell r="F22">
            <v>361697.989449377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361697.989449377</v>
          </cell>
          <cell r="K22">
            <v>22013708.8339892</v>
          </cell>
        </row>
        <row r="23">
          <cell r="D23">
            <v>-54.6923933589715</v>
          </cell>
          <cell r="E23">
            <v>-267.669870111975</v>
          </cell>
          <cell r="F23">
            <v>-1323.11997514521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-1323.11997514521</v>
          </cell>
          <cell r="K23">
            <v>-611253.690229811</v>
          </cell>
        </row>
        <row r="24">
          <cell r="D24">
            <v>-1996.02513235528</v>
          </cell>
          <cell r="E24">
            <v>23715.021345901</v>
          </cell>
          <cell r="F24">
            <v>20874.0886756327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20874.0886756327</v>
          </cell>
          <cell r="K24">
            <v>1171814.76458891</v>
          </cell>
        </row>
        <row r="25">
          <cell r="D25">
            <v>13.5044688491616</v>
          </cell>
          <cell r="E25">
            <v>199546.265986504</v>
          </cell>
          <cell r="F25">
            <v>452113.626918481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452113.626918481</v>
          </cell>
          <cell r="K25">
            <v>8809891.58104338</v>
          </cell>
        </row>
        <row r="26">
          <cell r="D26">
            <v>1110.14270084551</v>
          </cell>
          <cell r="E26">
            <v>2073.73308324565</v>
          </cell>
          <cell r="F26">
            <v>42317.9110508998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42317.9110508998</v>
          </cell>
          <cell r="K26">
            <v>778230.510289661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-672389.932392545</v>
          </cell>
          <cell r="E32">
            <v>-1666059.02954125</v>
          </cell>
          <cell r="F32">
            <v>486093.590545445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486093.590545445</v>
          </cell>
          <cell r="K32">
            <v>168425289.205679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-7369729.45122657</v>
          </cell>
          <cell r="E34">
            <v>-10632593.0018314</v>
          </cell>
          <cell r="F34">
            <v>-11888046.0957475</v>
          </cell>
          <cell r="G34">
            <v>371107139.256206</v>
          </cell>
          <cell r="H34">
            <v>242656523.180484</v>
          </cell>
          <cell r="I34">
            <v>170776076.53284</v>
          </cell>
          <cell r="J34">
            <v>-11879686.0957475</v>
          </cell>
          <cell r="K34">
            <v>772660052.873782</v>
          </cell>
        </row>
        <row r="35">
          <cell r="E35">
            <v>8360</v>
          </cell>
          <cell r="F35">
            <v>8360</v>
          </cell>
          <cell r="G35">
            <v>232770</v>
          </cell>
          <cell r="H35">
            <v>8137935</v>
          </cell>
          <cell r="I35">
            <v>253220</v>
          </cell>
          <cell r="J35">
            <v>8360</v>
          </cell>
          <cell r="K35">
            <v>8632285</v>
          </cell>
        </row>
        <row r="36">
          <cell r="D36">
            <v>-7369729.45122657</v>
          </cell>
          <cell r="E36">
            <v>-10624233.0018314</v>
          </cell>
          <cell r="F36">
            <v>-11879686.0957475</v>
          </cell>
          <cell r="G36">
            <v>371339909.256206</v>
          </cell>
          <cell r="H36">
            <v>250794458.180484</v>
          </cell>
          <cell r="I36">
            <v>171029296.53284</v>
          </cell>
          <cell r="J36">
            <v>-11871326.0957475</v>
          </cell>
          <cell r="K36">
            <v>781292337.873782</v>
          </cell>
        </row>
        <row r="38">
          <cell r="D38">
            <v>72505.5750769323</v>
          </cell>
          <cell r="E38">
            <v>-241002.806706183</v>
          </cell>
          <cell r="F38">
            <v>-256891.378901613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-256891.378901613</v>
          </cell>
          <cell r="K38">
            <v>-1182362.36292844</v>
          </cell>
        </row>
        <row r="39">
          <cell r="D39">
            <v>40110.1157321499</v>
          </cell>
          <cell r="E39">
            <v>94198.8440134407</v>
          </cell>
          <cell r="F39">
            <v>123422.969669082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123422.969669082</v>
          </cell>
          <cell r="K39">
            <v>556465.544075442</v>
          </cell>
        </row>
        <row r="40">
          <cell r="D40">
            <v>2298.89215809732</v>
          </cell>
          <cell r="E40">
            <v>3766.93152017966</v>
          </cell>
          <cell r="F40">
            <v>3992.12822811703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3992.12822811703</v>
          </cell>
          <cell r="K40">
            <v>57934.9725939306</v>
          </cell>
        </row>
        <row r="41">
          <cell r="D41">
            <v>0</v>
          </cell>
          <cell r="E41">
            <v>0</v>
          </cell>
          <cell r="F41">
            <v>560009.328370342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560009.328370342</v>
          </cell>
          <cell r="K41">
            <v>80107570.7276922</v>
          </cell>
        </row>
        <row r="42">
          <cell r="D42">
            <v>-231502.260982712</v>
          </cell>
          <cell r="E42">
            <v>964755.201649933</v>
          </cell>
          <cell r="F42">
            <v>2325626.45751892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2325626.45751892</v>
          </cell>
          <cell r="K42">
            <v>240101987.023439</v>
          </cell>
        </row>
        <row r="43">
          <cell r="D43">
            <v>-116587.678015532</v>
          </cell>
          <cell r="E43">
            <v>821718.17047737</v>
          </cell>
          <cell r="F43">
            <v>2756159.50488485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2756159.50488485</v>
          </cell>
          <cell r="K43">
            <v>319641595.904872</v>
          </cell>
        </row>
        <row r="44">
          <cell r="D44">
            <v>-7486317.1292421</v>
          </cell>
          <cell r="E44">
            <v>-9802514.83135402</v>
          </cell>
          <cell r="F44">
            <v>-9123526.5908626</v>
          </cell>
          <cell r="G44">
            <v>484766685.599948</v>
          </cell>
          <cell r="H44">
            <v>336287749.686614</v>
          </cell>
          <cell r="I44">
            <v>288994665.082954</v>
          </cell>
          <cell r="J44">
            <v>-9115166.5908626</v>
          </cell>
          <cell r="K44">
            <v>1100933933.77865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21" activePane="bottomRight" state="frozen"/>
      <selection pane="topLeft" activeCell="B2" activeCellId="0" sqref="B2"/>
      <selection pane="topRight" activeCell="D2" activeCellId="0" sqref="D2"/>
      <selection pane="bottomLeft" activeCell="B21" activeCellId="0" sqref="B21"/>
      <selection pane="bottomRight" activeCell="I4" activeCellId="0" sqref="I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37188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791526.999449504</v>
      </c>
      <c r="E8" s="136" t="n">
        <f aca="false">'[26]Power West P&amp;L'!E8</f>
        <v>2169430.263804</v>
      </c>
      <c r="F8" s="136" t="n">
        <f aca="false">'[26]Power West P&amp;L'!F8</f>
        <v>4526247.3819657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4526247.3819657</v>
      </c>
      <c r="K8" s="136" t="n">
        <f aca="false">'[26]Power West P&amp;L'!K8</f>
        <v>78636774.5809819</v>
      </c>
      <c r="L8" s="137" t="n">
        <f aca="false">'[26]Power West P&amp;L'!$K$8</f>
        <v>78636774.5809819</v>
      </c>
      <c r="M8" s="14" t="n">
        <f aca="false">+[4]WEST_DPR!BB71-[4]WEST_DPR!BB67</f>
        <v>75538505.7749251</v>
      </c>
      <c r="N8" s="138" t="n">
        <f aca="false">M8-K8+37229*0</f>
        <v>-3098268.80605677</v>
      </c>
      <c r="O8" s="139" t="n">
        <f aca="false">'[27]Power West P&amp;L'!J8+D8-K8</f>
        <v>-6373448.59773994</v>
      </c>
      <c r="P8" s="139" t="n">
        <f aca="false">'[27]Power West P&amp;L'!F8+D8-F8</f>
        <v>-3853454.03147453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-719007.391534854</v>
      </c>
      <c r="E9" s="136" t="n">
        <f aca="false">'[26]Power West P&amp;L'!E9</f>
        <v>-365503.459253819</v>
      </c>
      <c r="F9" s="136" t="n">
        <f aca="false">'[26]Power West P&amp;L'!F9</f>
        <v>2526304.93319981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2526304.93319981</v>
      </c>
      <c r="K9" s="136" t="n">
        <f aca="false">'[26]Power West P&amp;L'!K9</f>
        <v>189736189.522989</v>
      </c>
      <c r="L9" s="137" t="n">
        <f aca="false">'[26]Power West P&amp;L'!$K$9</f>
        <v>189736189.522989</v>
      </c>
      <c r="M9" s="14" t="n">
        <f aca="false">+[4]WEST_DPR!BJ71-[4]WEST_DPR!BJ67</f>
        <v>158420500.429418</v>
      </c>
      <c r="N9" s="138" t="n">
        <f aca="false">M9-K9+450636</f>
        <v>-30865053.0935715</v>
      </c>
      <c r="O9" s="139" t="n">
        <f aca="false">'[27]Power West P&amp;L'!J9+D9-K9</f>
        <v>-55894250.314351</v>
      </c>
      <c r="P9" s="139" t="n">
        <f aca="false">'[27]Power West P&amp;L'!F9+D9-F9</f>
        <v>-7528448.74598527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-639346.572143</v>
      </c>
      <c r="E10" s="136" t="n">
        <f aca="false">'[26]Power West P&amp;L'!E10</f>
        <v>-2317991.88273825</v>
      </c>
      <c r="F10" s="136" t="n">
        <f aca="false">'[26]Power West P&amp;L'!F10</f>
        <v>-5892749.14441997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10459835.0261741</v>
      </c>
      <c r="J10" s="136" t="n">
        <f aca="false">'[26]Power West P&amp;L'!J10</f>
        <v>-5884389.14441997</v>
      </c>
      <c r="K10" s="136" t="n">
        <f aca="false">'[26]Power West P&amp;L'!K10</f>
        <v>125333014.060635</v>
      </c>
      <c r="L10" s="137" t="n">
        <f aca="false">'[26]Power West P&amp;L'!$K$10</f>
        <v>125333014.060635</v>
      </c>
      <c r="M10" s="14" t="n">
        <f aca="false">+[4]WEST_DPR!BR71-[4]WEST_DPR!BR67</f>
        <v>124822750.371664</v>
      </c>
      <c r="N10" s="138" t="n">
        <f aca="false">M10-K10</f>
        <v>-510263.688971162</v>
      </c>
      <c r="O10" s="139" t="n">
        <f aca="false">'[27]Power West P&amp;L'!J10+D10-K10</f>
        <v>-6045756.48249362</v>
      </c>
      <c r="P10" s="139" t="n">
        <f aca="false">'[27]Power West P&amp;L'!F10+D10-F10</f>
        <v>4422438.54368044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-6119189.716547</v>
      </c>
      <c r="E11" s="136" t="n">
        <f aca="false">'[26]Power West P&amp;L'!E11</f>
        <v>-13592469.5589893</v>
      </c>
      <c r="F11" s="136" t="n">
        <f aca="false">'[26]Power West P&amp;L'!F11</f>
        <v>-13477924.4922089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-13477924.4922089</v>
      </c>
      <c r="K11" s="136" t="n">
        <f aca="false">'[26]Power West P&amp;L'!K11</f>
        <v>158529265.029012</v>
      </c>
      <c r="L11" s="137" t="n">
        <f aca="false">'[26]Power West P&amp;L'!$K$11</f>
        <v>158529265.029012</v>
      </c>
      <c r="M11" s="14" t="n">
        <f aca="false">+[4]WEST_DPR!BZ71-[4]WEST_DPR!BZ67</f>
        <v>121561554.882139</v>
      </c>
      <c r="N11" s="138" t="n">
        <f aca="false">M11-K11-98453</f>
        <v>-37066163.1468729</v>
      </c>
      <c r="O11" s="139" t="n">
        <f aca="false">'[27]Power West P&amp;L'!J11+D11-K11</f>
        <v>-62525544.7214933</v>
      </c>
      <c r="P11" s="139" t="n">
        <f aca="false">'[27]Power West P&amp;L'!F11+D11-F11</f>
        <v>6672622.94981771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-11322.8380586763</v>
      </c>
      <c r="E13" s="136" t="n">
        <f aca="false">'[26]Power West P&amp;L'!E13</f>
        <v>-14457.1266613357</v>
      </c>
      <c r="F13" s="136" t="n">
        <f aca="false">'[26]Power West P&amp;L'!F13</f>
        <v>-56018.3648295815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-56018.3648295815</v>
      </c>
      <c r="K13" s="136" t="n">
        <f aca="false">'[26]Power West P&amp;L'!K13</f>
        <v>-416110.002444329</v>
      </c>
      <c r="L13" s="137"/>
      <c r="M13" s="141" t="n">
        <f aca="false">+[4]WEST_DPR!CB71-[4]WEST_DPR!CB67</f>
        <v>-407500.833520717</v>
      </c>
      <c r="N13" s="138" t="n">
        <f aca="false">M13-K13</f>
        <v>8609.16892361164</v>
      </c>
      <c r="O13" s="139" t="n">
        <f aca="false">'[27]Power West P&amp;L'!J13+D13-K13</f>
        <v>1560151.83175057</v>
      </c>
      <c r="P13" s="139" t="n">
        <f aca="false">'[27]Power West P&amp;L'!F13+D13-F13</f>
        <v>-1002.5772736595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78636774.5809819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-78636774.5809819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78636774.5809819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-78636774.5809819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78636774.5809819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-78636774.5809819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78636774.5809819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-78636774.5809819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-6697339.51883402</v>
      </c>
      <c r="E18" s="144" t="n">
        <f aca="false">'[26]Power West P&amp;L'!E18</f>
        <v>-14120991.7638387</v>
      </c>
      <c r="F18" s="144" t="n">
        <f aca="false">'[26]Power West P&amp;L'!F18</f>
        <v>-12374139.6862929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128982644.816983</v>
      </c>
      <c r="J18" s="144" t="n">
        <f aca="false">'[26]Power West P&amp;L'!J18</f>
        <v>-12365779.6862929</v>
      </c>
      <c r="K18" s="145" t="n">
        <f aca="false">'[26]Power West P&amp;L'!K18</f>
        <v>551819133.668103</v>
      </c>
      <c r="L18" s="137"/>
      <c r="M18" s="146" t="n">
        <f aca="false">SUM(M8:M13)</f>
        <v>475430702.371726</v>
      </c>
      <c r="N18" s="138" t="n">
        <f aca="false">M18-K18+508218-37230</f>
        <v>-75917443.2963764</v>
      </c>
      <c r="O18" s="139" t="n">
        <f aca="false">'[27]Power West P&amp;L'!J18+D18-K18</f>
        <v>-129288033.161563</v>
      </c>
      <c r="P18" s="139" t="n">
        <f aca="false">'[27]Power West P&amp;L'!F18+D18-F18</f>
        <v>-297028.344579615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-371322.2011499</v>
      </c>
      <c r="E19" s="136" t="n">
        <f aca="false">'[26]Power West P&amp;L'!E19</f>
        <v>-909901.639421307</v>
      </c>
      <c r="F19" s="136" t="n">
        <f aca="false">'[26]Power West P&amp;L'!F19</f>
        <v>-1012573.90293683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-1012573.90293683</v>
      </c>
      <c r="K19" s="136" t="n">
        <f aca="false">'[26]Power West P&amp;L'!K19</f>
        <v>73379372.6349814</v>
      </c>
      <c r="L19" s="137" t="n">
        <f aca="false">'[26]Power West P&amp;L'!$K$19</f>
        <v>73379372.6349814</v>
      </c>
      <c r="M19" s="14" t="n">
        <f aca="false">[4]WEST_DPR!E71-[4]WEST_DPR!E67</f>
        <v>68589266.3551204</v>
      </c>
      <c r="N19" s="138" t="n">
        <f aca="false">M19-K19-8810</f>
        <v>-4798916.279861</v>
      </c>
      <c r="O19" s="139" t="n">
        <f aca="false">'[27]Power West P&amp;L'!J19+D19-K19</f>
        <v>-14243182.2451717</v>
      </c>
      <c r="P19" s="139" t="n">
        <f aca="false">'[27]Power West P&amp;L'!F19+D19-F19</f>
        <v>457895.462936028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-104762.447555224</v>
      </c>
      <c r="E20" s="136" t="n">
        <f aca="false">'[26]Power West P&amp;L'!E20</f>
        <v>-372408.202325832</v>
      </c>
      <c r="F20" s="136" t="n">
        <f aca="false">'[26]Power West P&amp;L'!F20</f>
        <v>-340703.31502103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-340703.31502103</v>
      </c>
      <c r="K20" s="136" t="n">
        <f aca="false">'[26]Power West P&amp;L'!K20</f>
        <v>31762869.0421917</v>
      </c>
      <c r="L20" s="137" t="n">
        <f aca="false">'[26]Power West P&amp;L'!$K$20</f>
        <v>31762869.0421917</v>
      </c>
      <c r="M20" s="14" t="n">
        <f aca="false">+[4]WEST_DPR!P71-[4]WEST_DPR!P67</f>
        <v>31206704.5526202</v>
      </c>
      <c r="N20" s="138" t="n">
        <f aca="false">M20-K20-1218</f>
        <v>-557382.489571486</v>
      </c>
      <c r="O20" s="139" t="n">
        <f aca="false">'[27]Power West P&amp;L'!J20+D20-K20</f>
        <v>-3324016.48857529</v>
      </c>
      <c r="P20" s="139" t="n">
        <f aca="false">'[27]Power West P&amp;L'!F20+D20-F20</f>
        <v>138094.384644722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-195318.213331401</v>
      </c>
      <c r="E21" s="136" t="n">
        <f aca="false">'[26]Power West P&amp;L'!E21</f>
        <v>-530342.627056939</v>
      </c>
      <c r="F21" s="136" t="n">
        <f aca="false">'[26]Power West P&amp;L'!F21</f>
        <v>963690.312384063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963690.312384063</v>
      </c>
      <c r="K21" s="136" t="n">
        <f aca="false">'[26]Power West P&amp;L'!K21</f>
        <v>31120655.5288248</v>
      </c>
      <c r="L21" s="137" t="n">
        <f aca="false">'[26]Power West P&amp;L'!$K$21</f>
        <v>31120655.5288248</v>
      </c>
      <c r="M21" s="14" t="n">
        <f aca="false">+[4]WEST_DPR!AF71-[4]WEST_DPR!AF67</f>
        <v>27837071.4755128</v>
      </c>
      <c r="N21" s="138" t="n">
        <f aca="false">M21-K21</f>
        <v>-3283584.05331198</v>
      </c>
      <c r="O21" s="139" t="n">
        <f aca="false">'[27]Power West P&amp;L'!J21+D21-K21</f>
        <v>-5050984.47022093</v>
      </c>
      <c r="P21" s="139" t="n">
        <f aca="false">'[27]Power West P&amp;L'!F21+D21-F21</f>
        <v>-2044530.01525191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-60</v>
      </c>
      <c r="E22" s="136" t="n">
        <f aca="false">'[26]Power West P&amp;L'!E22</f>
        <v>93919.3599130139</v>
      </c>
      <c r="F22" s="136" t="n">
        <f aca="false">'[26]Power West P&amp;L'!F22</f>
        <v>361697.989449377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361697.989449377</v>
      </c>
      <c r="K22" s="136" t="n">
        <f aca="false">'[26]Power West P&amp;L'!K22</f>
        <v>22013708.8339892</v>
      </c>
      <c r="L22" s="137"/>
      <c r="M22" s="14" t="n">
        <f aca="false">+[4]WEST_DPR!AL71-[4]WEST_DPR!AL67</f>
        <v>20184501.9236156</v>
      </c>
      <c r="N22" s="138" t="n">
        <f aca="false">M22-K22-1016</f>
        <v>-1830222.91037364</v>
      </c>
      <c r="O22" s="139" t="n">
        <f aca="false">'[27]Power West P&amp;L'!J22+D22-K22</f>
        <v>-2464647.64487083</v>
      </c>
      <c r="P22" s="139" t="n">
        <f aca="false">'[27]Power West P&amp;L'!F22+D22-F22</f>
        <v>-338979.30874547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-54.6923933589715</v>
      </c>
      <c r="E23" s="136" t="n">
        <f aca="false">'[26]Power West P&amp;L'!E23</f>
        <v>-267.669870111975</v>
      </c>
      <c r="F23" s="136" t="n">
        <f aca="false">'[26]Power West P&amp;L'!F23</f>
        <v>-1323.11997514521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-1323.11997514521</v>
      </c>
      <c r="K23" s="136" t="n">
        <f aca="false">'[26]Power West P&amp;L'!K23</f>
        <v>-611253.690229811</v>
      </c>
      <c r="L23" s="14"/>
      <c r="M23" s="14" t="n">
        <f aca="false">+[4]WEST_DPR!X71-[4]WEST_DPR!X67</f>
        <v>-295771.899680113</v>
      </c>
      <c r="N23" s="138" t="n">
        <f aca="false">M23-K23</f>
        <v>315481.790549698</v>
      </c>
      <c r="O23" s="139" t="n">
        <f aca="false">'[27]Power West P&amp;L'!J23+D23-K23</f>
        <v>-12076.8847649277</v>
      </c>
      <c r="P23" s="139" t="n">
        <f aca="false">'[27]Power West P&amp;L'!F23+D23-F23</f>
        <v>1772.57913519705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-1996.02513235528</v>
      </c>
      <c r="E24" s="136" t="n">
        <f aca="false">'[26]Power West P&amp;L'!E24</f>
        <v>23715.021345901</v>
      </c>
      <c r="F24" s="136" t="n">
        <f aca="false">'[26]Power West P&amp;L'!F24</f>
        <v>20874.0886756327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20874.0886756327</v>
      </c>
      <c r="K24" s="136" t="n">
        <f aca="false">'[26]Power West P&amp;L'!K24</f>
        <v>1171814.76458891</v>
      </c>
      <c r="L24" s="14"/>
      <c r="M24" s="141" t="n">
        <f aca="false">+[4]WEST_DPR!AN71-[4]WEST_DPR!AN67</f>
        <v>842405.229519426</v>
      </c>
      <c r="N24" s="138" t="n">
        <f aca="false">M24-K24</f>
        <v>-329409.535069482</v>
      </c>
      <c r="O24" s="139" t="n">
        <f aca="false">'[27]Power West P&amp;L'!J24+D24-K24</f>
        <v>-445725.682112395</v>
      </c>
      <c r="P24" s="139" t="n">
        <f aca="false">'[27]Power West P&amp;L'!F24+D24-F24</f>
        <v>-22870.113807988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13.5044688491616</v>
      </c>
      <c r="E25" s="136" t="n">
        <f aca="false">'[26]Power West P&amp;L'!E25</f>
        <v>199546.265986504</v>
      </c>
      <c r="F25" s="136" t="n">
        <f aca="false">'[26]Power West P&amp;L'!F25</f>
        <v>452113.626918481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452113.626918481</v>
      </c>
      <c r="K25" s="136" t="n">
        <f aca="false">'[26]Power West P&amp;L'!K25</f>
        <v>8809891.58104338</v>
      </c>
      <c r="L25" s="14"/>
      <c r="M25" s="14" t="n">
        <f aca="false">+[4]WEST_DPR!AM71-[4]WEST_DPR!AM67</f>
        <v>6331303.52819753</v>
      </c>
      <c r="N25" s="138" t="n">
        <f aca="false">M25-K25</f>
        <v>-2478588.05284585</v>
      </c>
      <c r="O25" s="139" t="n">
        <f aca="false">'[27]Power West P&amp;L'!J25+D25-K25</f>
        <v>-3159127.06312211</v>
      </c>
      <c r="P25" s="139" t="n">
        <f aca="false">'[27]Power West P&amp;L'!F25+D25-F25</f>
        <v>-492592.390636838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1110.14270084551</v>
      </c>
      <c r="E26" s="136" t="n">
        <f aca="false">'[26]Power West P&amp;L'!E26</f>
        <v>2073.73308324565</v>
      </c>
      <c r="F26" s="136" t="n">
        <f aca="false">'[26]Power West P&amp;L'!F26</f>
        <v>42317.9110508998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42317.9110508998</v>
      </c>
      <c r="K26" s="136" t="n">
        <f aca="false">'[26]Power West P&amp;L'!K26</f>
        <v>778230.510289661</v>
      </c>
      <c r="L26" s="14"/>
      <c r="M26" s="14" t="n">
        <f aca="false">+[4]WEST_DPR!G71-[4]WEST_DPR!G67</f>
        <v>660244.878920716</v>
      </c>
      <c r="N26" s="138" t="n">
        <f aca="false">M26-K26</f>
        <v>-117985.631368945</v>
      </c>
      <c r="O26" s="139" t="n">
        <f aca="false">'[27]Power West P&amp;L'!J26+D26-K26</f>
        <v>-661707.450999792</v>
      </c>
      <c r="P26" s="139" t="n">
        <f aca="false">'[27]Power West P&amp;L'!F26+D26-F26</f>
        <v>-40428.8122550208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-672389.932392545</v>
      </c>
      <c r="E32" s="144" t="n">
        <f aca="false">'[26]Power West P&amp;L'!E32</f>
        <v>-1666059.02954125</v>
      </c>
      <c r="F32" s="144" t="n">
        <f aca="false">'[26]Power West P&amp;L'!F32</f>
        <v>486093.590545445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486093.590545445</v>
      </c>
      <c r="K32" s="145" t="n">
        <f aca="false">'[26]Power West P&amp;L'!K32</f>
        <v>168425289.205679</v>
      </c>
      <c r="L32" s="146"/>
      <c r="M32" s="146" t="n">
        <f aca="false">SUM(M19:M26)</f>
        <v>155355726.043827</v>
      </c>
      <c r="N32" s="138" t="n">
        <f aca="false">M32-K32-11044</f>
        <v>-13080607.1618527</v>
      </c>
      <c r="O32" s="139" t="n">
        <f aca="false">'[27]Power West P&amp;L'!J32+D32-K32</f>
        <v>-29361467.9298379</v>
      </c>
      <c r="P32" s="139" t="n">
        <f aca="false">'[27]Power West P&amp;L'!F32+D32-F32</f>
        <v>-2341638.21398128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-7369729.45122657</v>
      </c>
      <c r="E34" s="144" t="n">
        <f aca="false">'[26]Power West P&amp;L'!E34</f>
        <v>-10632593.0018314</v>
      </c>
      <c r="F34" s="144" t="n">
        <f aca="false">'[26]Power West P&amp;L'!F34</f>
        <v>-11888046.0957475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170776076.53284</v>
      </c>
      <c r="J34" s="144" t="n">
        <f aca="false">'[26]Power West P&amp;L'!J34</f>
        <v>-11879686.0957475</v>
      </c>
      <c r="K34" s="145" t="n">
        <f aca="false">'[26]Power West P&amp;L'!K34</f>
        <v>772660052.873782</v>
      </c>
      <c r="L34" s="147" t="n">
        <f aca="false">'[26]Power West P&amp;L'!$K$34</f>
        <v>772660052.873782</v>
      </c>
      <c r="M34" s="146" t="n">
        <f aca="false">M32+M18</f>
        <v>630786428.415553</v>
      </c>
      <c r="N34" s="138"/>
      <c r="O34" s="139" t="n">
        <f aca="false">'[27]Power West P&amp;L'!J34+D34-K34</f>
        <v>-173423103.091401</v>
      </c>
      <c r="P34" s="139" t="n">
        <f aca="false">'[27]Power West P&amp;L'!F34+D34-F34</f>
        <v>-2638666.5585609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8360</v>
      </c>
      <c r="F35" s="136" t="n">
        <f aca="false">'[26]Power West P&amp;L'!F35</f>
        <v>8360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8360</v>
      </c>
      <c r="K35" s="136" t="n">
        <f aca="false">'[26]Power West P&amp;L'!K35</f>
        <v>8632285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-7369729.45122657</v>
      </c>
      <c r="E36" s="144" t="n">
        <f aca="false">'[26]Power West P&amp;L'!E36</f>
        <v>-10624233.0018314</v>
      </c>
      <c r="F36" s="144" t="n">
        <f aca="false">'[26]Power West P&amp;L'!F36</f>
        <v>-11879686.0957475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171029296.53284</v>
      </c>
      <c r="J36" s="144" t="n">
        <f aca="false">'[26]Power West P&amp;L'!J36</f>
        <v>-11871326.0957475</v>
      </c>
      <c r="K36" s="145" t="n">
        <f aca="false">'[26]Power West P&amp;L'!K36</f>
        <v>781292337.873782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72505.5750769323</v>
      </c>
      <c r="E37" s="136" t="n">
        <f aca="false">'[26]Power West P&amp;L'!E38</f>
        <v>-241002.806706183</v>
      </c>
      <c r="F37" s="136" t="n">
        <f aca="false">'[26]Power West P&amp;L'!F38</f>
        <v>-256891.378901613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-256891.378901613</v>
      </c>
      <c r="K37" s="136" t="n">
        <f aca="false">'[26]Power West P&amp;L'!K38</f>
        <v>-1182362.36292844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40110.1157321499</v>
      </c>
      <c r="E38" s="136" t="n">
        <f aca="false">'[26]Power West P&amp;L'!E39</f>
        <v>94198.8440134407</v>
      </c>
      <c r="F38" s="136" t="n">
        <f aca="false">'[26]Power West P&amp;L'!F39</f>
        <v>123422.969669082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123422.969669082</v>
      </c>
      <c r="K38" s="136" t="n">
        <f aca="false">'[26]Power West P&amp;L'!K39</f>
        <v>556465.544075442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2298.89215809732</v>
      </c>
      <c r="E39" s="136" t="n">
        <f aca="false">'[26]Power West P&amp;L'!E40</f>
        <v>3766.93152017966</v>
      </c>
      <c r="F39" s="136" t="n">
        <f aca="false">'[26]Power West P&amp;L'!F40</f>
        <v>3992.12822811703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3992.12822811703</v>
      </c>
      <c r="K39" s="136" t="n">
        <f aca="false">'[26]Power West P&amp;L'!K40</f>
        <v>57934.9725939306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0</v>
      </c>
      <c r="F40" s="136" t="n">
        <f aca="false">'[26]Power West P&amp;L'!F41</f>
        <v>560009.328370342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560009.328370342</v>
      </c>
      <c r="K40" s="136" t="n">
        <f aca="false">'[26]Power West P&amp;L'!K41</f>
        <v>80107570.7276922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-231502.260982712</v>
      </c>
      <c r="E41" s="136" t="n">
        <f aca="false">'[26]Power West P&amp;L'!E42</f>
        <v>964755.201649933</v>
      </c>
      <c r="F41" s="136" t="n">
        <f aca="false">'[26]Power West P&amp;L'!F42</f>
        <v>2325626.45751892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2325626.45751892</v>
      </c>
      <c r="K41" s="136" t="n">
        <f aca="false">'[26]Power West P&amp;L'!K42</f>
        <v>240101987.023439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-116587.678015532</v>
      </c>
      <c r="E42" s="144" t="n">
        <f aca="false">'[26]Power West P&amp;L'!E43</f>
        <v>821718.17047737</v>
      </c>
      <c r="F42" s="144" t="n">
        <f aca="false">'[26]Power West P&amp;L'!F43</f>
        <v>2756159.50488485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2756159.50488485</v>
      </c>
      <c r="K42" s="145" t="n">
        <f aca="false">'[26]Power West P&amp;L'!K43</f>
        <v>319641595.904872</v>
      </c>
      <c r="L42" s="147" t="n">
        <f aca="false">'[26]Power West P&amp;L'!$K$39</f>
        <v>556465.544075442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-7486317.1292421</v>
      </c>
      <c r="E43" s="144" t="n">
        <f aca="false">'[26]Power West P&amp;L'!E44</f>
        <v>-9802514.83135402</v>
      </c>
      <c r="F43" s="144" t="n">
        <f aca="false">'[26]Power West P&amp;L'!F44</f>
        <v>-9123526.5908626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288994665.082954</v>
      </c>
      <c r="J43" s="144" t="n">
        <f aca="false">'[26]Power West P&amp;L'!J44</f>
        <v>-9115166.5908626</v>
      </c>
      <c r="K43" s="145" t="n">
        <f aca="false">'[26]Power West P&amp;L'!K44</f>
        <v>1100933933.77865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heather dunton</cp:lastModifiedBy>
  <cp:lastPrinted>2001-08-31T20:51:57Z</cp:lastPrinted>
  <dcterms:modified xsi:type="dcterms:W3CDTF">2001-04-23T11:15:07Z</dcterms:modified>
  <cp:revision>0</cp:revision>
  <dc:subject/>
  <dc:title/>
</cp:coreProperties>
</file>