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<sst xmlns="http://schemas.openxmlformats.org/spreadsheetml/2006/main" count="328" uniqueCount="218">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</sst>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37193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597150.581037816</v>
          </cell>
          <cell r="E8">
            <v>1014647.1462593</v>
          </cell>
          <cell r="F8">
            <v>5254900.66813361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5254900.66813361</v>
          </cell>
          <cell r="K8">
            <v>79365427.8671498</v>
          </cell>
        </row>
        <row r="9">
          <cell r="D9">
            <v>23732892.1233688</v>
          </cell>
          <cell r="E9">
            <v>21094554.5461275</v>
          </cell>
          <cell r="F9">
            <v>22716504.8646808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22716504.8646808</v>
          </cell>
          <cell r="K9">
            <v>209926389.45447</v>
          </cell>
        </row>
        <row r="10">
          <cell r="D10">
            <v>6529561.46067768</v>
          </cell>
          <cell r="E10">
            <v>3568500.70397945</v>
          </cell>
          <cell r="F10">
            <v>-1607873.35400408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-1607873.35400408</v>
          </cell>
          <cell r="K10">
            <v>129617889.851051</v>
          </cell>
        </row>
        <row r="11">
          <cell r="D11">
            <v>-11306637.9591436</v>
          </cell>
          <cell r="E11">
            <v>-24131602.229974</v>
          </cell>
          <cell r="F11">
            <v>-29476573.4544864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-29476573.4544864</v>
          </cell>
          <cell r="K11">
            <v>142530616.066734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100471.060916892</v>
          </cell>
          <cell r="E13">
            <v>148035.384739596</v>
          </cell>
          <cell r="F13">
            <v>106749.691309446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106749.691309446</v>
          </cell>
          <cell r="K13">
            <v>-253341.946305301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19653437.2668576</v>
          </cell>
          <cell r="E18">
            <v>1694135.55113188</v>
          </cell>
          <cell r="F18">
            <v>-3006291.58436661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-3006291.58436661</v>
          </cell>
          <cell r="K18">
            <v>561186981.770029</v>
          </cell>
        </row>
        <row r="19">
          <cell r="D19">
            <v>-1024203.68759118</v>
          </cell>
          <cell r="E19">
            <v>-2368307.96351159</v>
          </cell>
          <cell r="F19">
            <v>-2833993.71316207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-2833993.71316207</v>
          </cell>
          <cell r="K19">
            <v>71557952.8247562</v>
          </cell>
        </row>
        <row r="20">
          <cell r="D20">
            <v>-225776.304214343</v>
          </cell>
          <cell r="E20">
            <v>-462343.583301497</v>
          </cell>
          <cell r="F20">
            <v>-567191.75666557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-567191.75666557</v>
          </cell>
          <cell r="K20">
            <v>31536380.6005472</v>
          </cell>
        </row>
        <row r="21">
          <cell r="D21">
            <v>-733919.999548081</v>
          </cell>
          <cell r="E21">
            <v>-1842771.54430405</v>
          </cell>
          <cell r="F21">
            <v>-447018.715088711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-447018.715088711</v>
          </cell>
          <cell r="K21">
            <v>29709946.501352</v>
          </cell>
        </row>
        <row r="22">
          <cell r="D22">
            <v>46.0300156995654</v>
          </cell>
          <cell r="E22">
            <v>27455.512767978</v>
          </cell>
          <cell r="F22">
            <v>383434.632256635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383434.632256635</v>
          </cell>
          <cell r="K22">
            <v>22035445.4767965</v>
          </cell>
        </row>
        <row r="23">
          <cell r="D23">
            <v>-7.81704238493694</v>
          </cell>
          <cell r="E23">
            <v>-223.527934710495</v>
          </cell>
          <cell r="F23">
            <v>-1434.22213476497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-1434.22213476497</v>
          </cell>
          <cell r="K23">
            <v>-611364.792389431</v>
          </cell>
        </row>
        <row r="24">
          <cell r="D24">
            <v>-2890.02625514753</v>
          </cell>
          <cell r="E24">
            <v>-29673.0184196578</v>
          </cell>
          <cell r="F24">
            <v>-5475.20624691164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-5475.20624691164</v>
          </cell>
          <cell r="K24">
            <v>1145465.46966636</v>
          </cell>
        </row>
        <row r="25">
          <cell r="D25">
            <v>5168.5384879536</v>
          </cell>
          <cell r="E25">
            <v>194886.429463889</v>
          </cell>
          <cell r="F25">
            <v>463141.350147522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463141.350147522</v>
          </cell>
          <cell r="K25">
            <v>8820919.30427242</v>
          </cell>
        </row>
        <row r="26">
          <cell r="D26">
            <v>1303.26296864545</v>
          </cell>
          <cell r="E26">
            <v>5528.51116502036</v>
          </cell>
          <cell r="F26">
            <v>45155.2776094256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45155.2776094256</v>
          </cell>
          <cell r="K26">
            <v>781067.876848187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-1980280.00317884</v>
          </cell>
          <cell r="E32">
            <v>-4662193.37702108</v>
          </cell>
          <cell r="F32">
            <v>-2963382.35328445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-2963382.35328445</v>
          </cell>
          <cell r="K32">
            <v>164975813.261849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17673157.2636788</v>
          </cell>
          <cell r="E34">
            <v>-2968057.8258892</v>
          </cell>
          <cell r="F34">
            <v>-5969673.93765106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-5969673.93765106</v>
          </cell>
          <cell r="K34">
            <v>778578425.031879</v>
          </cell>
        </row>
        <row r="35">
          <cell r="E35">
            <v>2000</v>
          </cell>
          <cell r="F35">
            <v>10360</v>
          </cell>
          <cell r="G35">
            <v>232770</v>
          </cell>
          <cell r="H35">
            <v>8137935</v>
          </cell>
          <cell r="I35">
            <v>253220</v>
          </cell>
          <cell r="J35">
            <v>10360</v>
          </cell>
          <cell r="K35">
            <v>8634285</v>
          </cell>
        </row>
        <row r="36">
          <cell r="D36">
            <v>17673157.2636788</v>
          </cell>
          <cell r="E36">
            <v>-2966057.8258892</v>
          </cell>
          <cell r="F36">
            <v>-5959313.93765106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-5959313.93765106</v>
          </cell>
          <cell r="K36">
            <v>787212710.031879</v>
          </cell>
        </row>
        <row r="38">
          <cell r="D38">
            <v>-32002.4505938383</v>
          </cell>
          <cell r="E38">
            <v>-268566.562304903</v>
          </cell>
          <cell r="F38">
            <v>-298493.935330697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-298493.935330697</v>
          </cell>
          <cell r="K38">
            <v>-1223964.91935753</v>
          </cell>
        </row>
        <row r="39">
          <cell r="D39">
            <v>46659.4273312013</v>
          </cell>
          <cell r="E39">
            <v>84095.1830821133</v>
          </cell>
          <cell r="F39">
            <v>162397.023055566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162397.023055566</v>
          </cell>
          <cell r="K39">
            <v>595439.597461926</v>
          </cell>
        </row>
        <row r="40">
          <cell r="D40">
            <v>-22.1959219648552</v>
          </cell>
          <cell r="E40">
            <v>7746.79861427472</v>
          </cell>
          <cell r="F40">
            <v>3987.10080802408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3987.10080802408</v>
          </cell>
          <cell r="K40">
            <v>57929.9451738376</v>
          </cell>
        </row>
        <row r="41">
          <cell r="D41">
            <v>128.112823443615</v>
          </cell>
          <cell r="E41">
            <v>65689.9327443034</v>
          </cell>
          <cell r="F41">
            <v>625481.507665139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625481.507665139</v>
          </cell>
          <cell r="K41">
            <v>80173042.906987</v>
          </cell>
        </row>
        <row r="42">
          <cell r="D42">
            <v>30268.1290165002</v>
          </cell>
          <cell r="E42">
            <v>2167760.85365726</v>
          </cell>
          <cell r="F42">
            <v>3324522.63461711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3324522.63461711</v>
          </cell>
          <cell r="K42">
            <v>241100883.200537</v>
          </cell>
        </row>
        <row r="43">
          <cell r="D43">
            <v>45031.0226553419</v>
          </cell>
          <cell r="E43">
            <v>2056726.20579304</v>
          </cell>
          <cell r="F43">
            <v>3817894.33081515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3817894.33081515</v>
          </cell>
          <cell r="K43">
            <v>320703330.730802</v>
          </cell>
        </row>
        <row r="44">
          <cell r="D44">
            <v>17718188.2863341</v>
          </cell>
          <cell r="E44">
            <v>-909331.620096157</v>
          </cell>
          <cell r="F44">
            <v>-2141419.60683591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-2141419.60683591</v>
          </cell>
          <cell r="K44">
            <v>1107916040.76268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32" activePane="bottomRight" state="frozen"/>
      <selection pane="topLeft" activeCell="B2" activeCellId="0" sqref="B2"/>
      <selection pane="topRight" activeCell="D2" activeCellId="0" sqref="D2"/>
      <selection pane="bottomLeft" activeCell="B32" activeCellId="0" sqref="B32"/>
      <selection pane="bottomRight" activeCell="F39" activeCellId="0" sqref="F3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37193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597150.581037816</v>
      </c>
      <c r="E8" s="136" t="n">
        <f aca="false">'[26]Power West P&amp;L'!E8</f>
        <v>1014647.1462593</v>
      </c>
      <c r="F8" s="136" t="n">
        <f aca="false">'[26]Power West P&amp;L'!F8</f>
        <v>5254900.66813361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5254900.66813361</v>
      </c>
      <c r="K8" s="136" t="n">
        <f aca="false">'[26]Power West P&amp;L'!K8</f>
        <v>79365427.8671498</v>
      </c>
      <c r="L8" s="137" t="n">
        <f aca="false">'[26]Power West P&amp;L'!$K$8</f>
        <v>79365427.8671498</v>
      </c>
      <c r="M8" s="14" t="n">
        <f aca="false">+[4]WEST_DPR!BB71-[4]WEST_DPR!BB67</f>
        <v>75538505.7749251</v>
      </c>
      <c r="N8" s="138" t="n">
        <f aca="false">M8-K8+37229*0</f>
        <v>-3826922.09222467</v>
      </c>
      <c r="O8" s="139" t="n">
        <f aca="false">'[27]Power West P&amp;L'!J8+D8-K8</f>
        <v>-7296478.30231953</v>
      </c>
      <c r="P8" s="139" t="n">
        <f aca="false">'[27]Power West P&amp;L'!F8+D8-F8</f>
        <v>-4776483.73605412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23732892.1233688</v>
      </c>
      <c r="E9" s="136" t="n">
        <f aca="false">'[26]Power West P&amp;L'!E9</f>
        <v>21094554.5461275</v>
      </c>
      <c r="F9" s="136" t="n">
        <f aca="false">'[26]Power West P&amp;L'!F9</f>
        <v>22716504.8646808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22716504.8646808</v>
      </c>
      <c r="K9" s="136" t="n">
        <f aca="false">'[26]Power West P&amp;L'!K9</f>
        <v>209926389.45447</v>
      </c>
      <c r="L9" s="137" t="n">
        <f aca="false">'[26]Power West P&amp;L'!$K$9</f>
        <v>209926389.45447</v>
      </c>
      <c r="M9" s="14" t="n">
        <f aca="false">+[4]WEST_DPR!BJ71-[4]WEST_DPR!BJ67</f>
        <v>158420500.429418</v>
      </c>
      <c r="N9" s="138" t="n">
        <f aca="false">M9-K9+450636</f>
        <v>-51055253.0250525</v>
      </c>
      <c r="O9" s="139" t="n">
        <f aca="false">'[27]Power West P&amp;L'!J9+D9-K9</f>
        <v>-51632550.7309282</v>
      </c>
      <c r="P9" s="139" t="n">
        <f aca="false">'[27]Power West P&amp;L'!F9+D9-F9</f>
        <v>-3266749.16256257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6529561.46067768</v>
      </c>
      <c r="E10" s="136" t="n">
        <f aca="false">'[26]Power West P&amp;L'!E10</f>
        <v>3568500.70397945</v>
      </c>
      <c r="F10" s="136" t="n">
        <f aca="false">'[26]Power West P&amp;L'!F10</f>
        <v>-1607873.35400408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-1607873.35400408</v>
      </c>
      <c r="K10" s="136" t="n">
        <f aca="false">'[26]Power West P&amp;L'!K10</f>
        <v>129617889.851051</v>
      </c>
      <c r="L10" s="137" t="n">
        <f aca="false">'[26]Power West P&amp;L'!$K$10</f>
        <v>129617889.851051</v>
      </c>
      <c r="M10" s="14" t="n">
        <f aca="false">+[4]WEST_DPR!BR71-[4]WEST_DPR!BR67</f>
        <v>124822750.371664</v>
      </c>
      <c r="N10" s="138" t="n">
        <f aca="false">M10-K10</f>
        <v>-4795139.47938705</v>
      </c>
      <c r="O10" s="139" t="n">
        <f aca="false">'[27]Power West P&amp;L'!J10+D10-K10</f>
        <v>-3161724.24008882</v>
      </c>
      <c r="P10" s="139" t="n">
        <f aca="false">'[27]Power West P&amp;L'!F10+D10-F10</f>
        <v>7306470.78608523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-11306637.9591436</v>
      </c>
      <c r="E11" s="136" t="n">
        <f aca="false">'[26]Power West P&amp;L'!E11</f>
        <v>-24131602.229974</v>
      </c>
      <c r="F11" s="136" t="n">
        <f aca="false">'[26]Power West P&amp;L'!F11</f>
        <v>-29476573.4544864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-29476573.4544864</v>
      </c>
      <c r="K11" s="136" t="n">
        <f aca="false">'[26]Power West P&amp;L'!K11</f>
        <v>142530616.066734</v>
      </c>
      <c r="L11" s="137" t="n">
        <f aca="false">'[26]Power West P&amp;L'!$K$11</f>
        <v>142530616.066734</v>
      </c>
      <c r="M11" s="14" t="n">
        <f aca="false">+[4]WEST_DPR!BZ71-[4]WEST_DPR!BZ67</f>
        <v>121561554.882139</v>
      </c>
      <c r="N11" s="138" t="n">
        <f aca="false">M11-K11-98453</f>
        <v>-21067514.1845953</v>
      </c>
      <c r="O11" s="139" t="n">
        <f aca="false">'[27]Power West P&amp;L'!J11+D11-K11</f>
        <v>-51714344.0018124</v>
      </c>
      <c r="P11" s="139" t="n">
        <f aca="false">'[27]Power West P&amp;L'!F11+D11-F11</f>
        <v>17483823.6694986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100471.060916892</v>
      </c>
      <c r="E13" s="136" t="n">
        <f aca="false">'[26]Power West P&amp;L'!E13</f>
        <v>148035.384739596</v>
      </c>
      <c r="F13" s="136" t="n">
        <f aca="false">'[26]Power West P&amp;L'!F13</f>
        <v>106749.691309446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106749.691309446</v>
      </c>
      <c r="K13" s="136" t="n">
        <f aca="false">'[26]Power West P&amp;L'!K13</f>
        <v>-253341.946305301</v>
      </c>
      <c r="L13" s="137"/>
      <c r="M13" s="141" t="n">
        <f aca="false">+[4]WEST_DPR!CB71-[4]WEST_DPR!CB67</f>
        <v>-407500.833520717</v>
      </c>
      <c r="N13" s="138" t="n">
        <f aca="false">M13-K13</f>
        <v>-154158.887215416</v>
      </c>
      <c r="O13" s="139" t="n">
        <f aca="false">'[27]Power West P&amp;L'!J13+D13-K13</f>
        <v>1509177.67458711</v>
      </c>
      <c r="P13" s="139" t="n">
        <f aca="false">'[27]Power West P&amp;L'!F13+D13-F13</f>
        <v>-51976.7344371191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79365427.8671498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-79365427.8671498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79365427.8671498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-79365427.8671498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79365427.8671498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-79365427.8671498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79365427.8671498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-79365427.8671498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19653437.2668576</v>
      </c>
      <c r="E18" s="144" t="n">
        <f aca="false">'[26]Power West P&amp;L'!E18</f>
        <v>1694135.55113188</v>
      </c>
      <c r="F18" s="144" t="n">
        <f aca="false">'[26]Power West P&amp;L'!F18</f>
        <v>-3006291.58436661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-3006291.58436661</v>
      </c>
      <c r="K18" s="145" t="n">
        <f aca="false">'[26]Power West P&amp;L'!K18</f>
        <v>561186981.770029</v>
      </c>
      <c r="L18" s="137"/>
      <c r="M18" s="146" t="n">
        <f aca="false">SUM(M8:M13)</f>
        <v>475430702.371726</v>
      </c>
      <c r="N18" s="138" t="n">
        <f aca="false">M18-K18+508218-37230</f>
        <v>-85285291.3983026</v>
      </c>
      <c r="O18" s="139" t="n">
        <f aca="false">'[27]Power West P&amp;L'!J18+D18-K18</f>
        <v>-112305104.477797</v>
      </c>
      <c r="P18" s="139" t="n">
        <f aca="false">'[27]Power West P&amp;L'!F18+D18-F18</f>
        <v>16685900.3391858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-1024203.68759118</v>
      </c>
      <c r="E19" s="136" t="n">
        <f aca="false">'[26]Power West P&amp;L'!E19</f>
        <v>-2368307.96351159</v>
      </c>
      <c r="F19" s="136" t="n">
        <f aca="false">'[26]Power West P&amp;L'!F19</f>
        <v>-2833993.71316207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-2833993.71316207</v>
      </c>
      <c r="K19" s="136" t="n">
        <f aca="false">'[26]Power West P&amp;L'!K19</f>
        <v>71557952.8247562</v>
      </c>
      <c r="L19" s="137" t="n">
        <f aca="false">'[26]Power West P&amp;L'!$K$19</f>
        <v>71557952.8247562</v>
      </c>
      <c r="M19" s="14" t="n">
        <f aca="false">[4]WEST_DPR!E71-[4]WEST_DPR!E67</f>
        <v>68589266.3551204</v>
      </c>
      <c r="N19" s="138" t="n">
        <f aca="false">M19-K19-8810</f>
        <v>-2977496.46963576</v>
      </c>
      <c r="O19" s="139" t="n">
        <f aca="false">'[27]Power West P&amp;L'!J19+D19-K19</f>
        <v>-13074643.9213877</v>
      </c>
      <c r="P19" s="139" t="n">
        <f aca="false">'[27]Power West P&amp;L'!F19+D19-F19</f>
        <v>1626433.78671998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-225776.304214343</v>
      </c>
      <c r="E20" s="136" t="n">
        <f aca="false">'[26]Power West P&amp;L'!E20</f>
        <v>-462343.583301497</v>
      </c>
      <c r="F20" s="136" t="n">
        <f aca="false">'[26]Power West P&amp;L'!F20</f>
        <v>-567191.75666557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-567191.75666557</v>
      </c>
      <c r="K20" s="136" t="n">
        <f aca="false">'[26]Power West P&amp;L'!K20</f>
        <v>31536380.6005472</v>
      </c>
      <c r="L20" s="137" t="n">
        <f aca="false">'[26]Power West P&amp;L'!$K$20</f>
        <v>31536380.6005472</v>
      </c>
      <c r="M20" s="14" t="n">
        <f aca="false">+[4]WEST_DPR!P71-[4]WEST_DPR!P67</f>
        <v>31206704.5526202</v>
      </c>
      <c r="N20" s="138" t="n">
        <f aca="false">M20-K20-1218</f>
        <v>-330894.047926944</v>
      </c>
      <c r="O20" s="139" t="n">
        <f aca="false">'[27]Power West P&amp;L'!J20+D20-K20</f>
        <v>-3218541.90358987</v>
      </c>
      <c r="P20" s="139" t="n">
        <f aca="false">'[27]Power West P&amp;L'!F20+D20-F20</f>
        <v>243568.969630143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-733919.999548081</v>
      </c>
      <c r="E21" s="136" t="n">
        <f aca="false">'[26]Power West P&amp;L'!E21</f>
        <v>-1842771.54430405</v>
      </c>
      <c r="F21" s="136" t="n">
        <f aca="false">'[26]Power West P&amp;L'!F21</f>
        <v>-447018.715088711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-447018.715088711</v>
      </c>
      <c r="K21" s="136" t="n">
        <f aca="false">'[26]Power West P&amp;L'!K21</f>
        <v>29709946.501352</v>
      </c>
      <c r="L21" s="137" t="n">
        <f aca="false">'[26]Power West P&amp;L'!$K$21</f>
        <v>29709946.501352</v>
      </c>
      <c r="M21" s="14" t="n">
        <f aca="false">+[4]WEST_DPR!AF71-[4]WEST_DPR!AF67</f>
        <v>27837071.4755128</v>
      </c>
      <c r="N21" s="138" t="n">
        <f aca="false">M21-K21</f>
        <v>-1872875.02583921</v>
      </c>
      <c r="O21" s="139" t="n">
        <f aca="false">'[27]Power West P&amp;L'!J21+D21-K21</f>
        <v>-4178877.22896484</v>
      </c>
      <c r="P21" s="139" t="n">
        <f aca="false">'[27]Power West P&amp;L'!F21+D21-F21</f>
        <v>-1172422.77399582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46.0300156995654</v>
      </c>
      <c r="E22" s="136" t="n">
        <f aca="false">'[26]Power West P&amp;L'!E22</f>
        <v>27455.512767978</v>
      </c>
      <c r="F22" s="136" t="n">
        <f aca="false">'[26]Power West P&amp;L'!F22</f>
        <v>383434.632256635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383434.632256635</v>
      </c>
      <c r="K22" s="136" t="n">
        <f aca="false">'[26]Power West P&amp;L'!K22</f>
        <v>22035445.4767965</v>
      </c>
      <c r="L22" s="137"/>
      <c r="M22" s="14" t="n">
        <f aca="false">+[4]WEST_DPR!AL71-[4]WEST_DPR!AL67</f>
        <v>20184501.9236156</v>
      </c>
      <c r="N22" s="138" t="n">
        <f aca="false">M22-K22-1016</f>
        <v>-1851959.5531809</v>
      </c>
      <c r="O22" s="139" t="n">
        <f aca="false">'[27]Power West P&amp;L'!J22+D22-K22</f>
        <v>-2486278.25766239</v>
      </c>
      <c r="P22" s="139" t="n">
        <f aca="false">'[27]Power West P&amp;L'!F22+D22-F22</f>
        <v>-360609.921537029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-7.81704238493694</v>
      </c>
      <c r="E23" s="136" t="n">
        <f aca="false">'[26]Power West P&amp;L'!E23</f>
        <v>-223.527934710495</v>
      </c>
      <c r="F23" s="136" t="n">
        <f aca="false">'[26]Power West P&amp;L'!F23</f>
        <v>-1434.22213476497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-1434.22213476497</v>
      </c>
      <c r="K23" s="136" t="n">
        <f aca="false">'[26]Power West P&amp;L'!K23</f>
        <v>-611364.792389431</v>
      </c>
      <c r="L23" s="14"/>
      <c r="M23" s="14" t="n">
        <f aca="false">+[4]WEST_DPR!X71-[4]WEST_DPR!X67</f>
        <v>-295771.899680113</v>
      </c>
      <c r="N23" s="138" t="n">
        <f aca="false">M23-K23</f>
        <v>315592.892709318</v>
      </c>
      <c r="O23" s="139" t="n">
        <f aca="false">'[27]Power West P&amp;L'!J23+D23-K23</f>
        <v>-11918.9072543338</v>
      </c>
      <c r="P23" s="139" t="n">
        <f aca="false">'[27]Power West P&amp;L'!F23+D23-F23</f>
        <v>1930.55664579084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-2890.02625514753</v>
      </c>
      <c r="E24" s="136" t="n">
        <f aca="false">'[26]Power West P&amp;L'!E24</f>
        <v>-29673.0184196578</v>
      </c>
      <c r="F24" s="136" t="n">
        <f aca="false">'[26]Power West P&amp;L'!F24</f>
        <v>-5475.20624691164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-5475.20624691164</v>
      </c>
      <c r="K24" s="136" t="n">
        <f aca="false">'[26]Power West P&amp;L'!K24</f>
        <v>1145465.46966636</v>
      </c>
      <c r="L24" s="14"/>
      <c r="M24" s="141" t="n">
        <f aca="false">+[4]WEST_DPR!AN71-[4]WEST_DPR!AN67</f>
        <v>842405.229519426</v>
      </c>
      <c r="N24" s="138" t="n">
        <f aca="false">M24-K24</f>
        <v>-303060.240146937</v>
      </c>
      <c r="O24" s="139" t="n">
        <f aca="false">'[27]Power West P&amp;L'!J24+D24-K24</f>
        <v>-420270.388312643</v>
      </c>
      <c r="P24" s="139" t="n">
        <f aca="false">'[27]Power West P&amp;L'!F24+D24-F24</f>
        <v>2585.1799917641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5168.5384879536</v>
      </c>
      <c r="E25" s="136" t="n">
        <f aca="false">'[26]Power West P&amp;L'!E25</f>
        <v>194886.429463889</v>
      </c>
      <c r="F25" s="136" t="n">
        <f aca="false">'[26]Power West P&amp;L'!F25</f>
        <v>463141.350147522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463141.350147522</v>
      </c>
      <c r="K25" s="136" t="n">
        <f aca="false">'[26]Power West P&amp;L'!K25</f>
        <v>8820919.30427242</v>
      </c>
      <c r="L25" s="14"/>
      <c r="M25" s="14" t="n">
        <f aca="false">+[4]WEST_DPR!AM71-[4]WEST_DPR!AM67</f>
        <v>6331303.52819753</v>
      </c>
      <c r="N25" s="138" t="n">
        <f aca="false">M25-K25</f>
        <v>-2489615.77607489</v>
      </c>
      <c r="O25" s="139" t="n">
        <f aca="false">'[27]Power West P&amp;L'!J25+D25-K25</f>
        <v>-3164999.75233204</v>
      </c>
      <c r="P25" s="139" t="n">
        <f aca="false">'[27]Power West P&amp;L'!F25+D25-F25</f>
        <v>-498465.079846774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1303.26296864545</v>
      </c>
      <c r="E26" s="136" t="n">
        <f aca="false">'[26]Power West P&amp;L'!E26</f>
        <v>5528.51116502036</v>
      </c>
      <c r="F26" s="136" t="n">
        <f aca="false">'[26]Power West P&amp;L'!F26</f>
        <v>45155.2776094256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45155.2776094256</v>
      </c>
      <c r="K26" s="136" t="n">
        <f aca="false">'[26]Power West P&amp;L'!K26</f>
        <v>781067.876848187</v>
      </c>
      <c r="L26" s="14"/>
      <c r="M26" s="14" t="n">
        <f aca="false">+[4]WEST_DPR!G71-[4]WEST_DPR!G67</f>
        <v>660244.878920716</v>
      </c>
      <c r="N26" s="138" t="n">
        <f aca="false">M26-K26</f>
        <v>-120822.997927471</v>
      </c>
      <c r="O26" s="139" t="n">
        <f aca="false">'[27]Power West P&amp;L'!J26+D26-K26</f>
        <v>-664351.697290518</v>
      </c>
      <c r="P26" s="139" t="n">
        <f aca="false">'[27]Power West P&amp;L'!F26+D26-F26</f>
        <v>-43073.0585457467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-1980280.00317884</v>
      </c>
      <c r="E32" s="144" t="n">
        <f aca="false">'[26]Power West P&amp;L'!E32</f>
        <v>-4662193.37702108</v>
      </c>
      <c r="F32" s="144" t="n">
        <f aca="false">'[26]Power West P&amp;L'!F32</f>
        <v>-2963382.35328445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-2963382.35328445</v>
      </c>
      <c r="K32" s="145" t="n">
        <f aca="false">'[26]Power West P&amp;L'!K32</f>
        <v>164975813.261849</v>
      </c>
      <c r="L32" s="146"/>
      <c r="M32" s="146" t="n">
        <f aca="false">SUM(M19:M26)</f>
        <v>155355726.043827</v>
      </c>
      <c r="N32" s="138" t="n">
        <f aca="false">M32-K32-11044</f>
        <v>-9631131.21802282</v>
      </c>
      <c r="O32" s="139" t="n">
        <f aca="false">'[27]Power West P&amp;L'!J32+D32-K32</f>
        <v>-27219882.0567943</v>
      </c>
      <c r="P32" s="139" t="n">
        <f aca="false">'[27]Power West P&amp;L'!F32+D32-F32</f>
        <v>-200052.340937689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17673157.2636788</v>
      </c>
      <c r="E34" s="144" t="n">
        <f aca="false">'[26]Power West P&amp;L'!E34</f>
        <v>-2968057.8258892</v>
      </c>
      <c r="F34" s="144" t="n">
        <f aca="false">'[26]Power West P&amp;L'!F34</f>
        <v>-5969673.93765106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-5969673.93765106</v>
      </c>
      <c r="K34" s="145" t="n">
        <f aca="false">'[26]Power West P&amp;L'!K34</f>
        <v>778578425.031879</v>
      </c>
      <c r="L34" s="147" t="n">
        <f aca="false">'[26]Power West P&amp;L'!$K$34</f>
        <v>778578425.031879</v>
      </c>
      <c r="M34" s="146" t="n">
        <f aca="false">M32+M18</f>
        <v>630786428.415553</v>
      </c>
      <c r="N34" s="138"/>
      <c r="O34" s="139" t="n">
        <f aca="false">'[27]Power West P&amp;L'!J34+D34-K34</f>
        <v>-154298588.534592</v>
      </c>
      <c r="P34" s="139" t="n">
        <f aca="false">'[27]Power West P&amp;L'!F34+D34-F34</f>
        <v>16485847.9982481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2000</v>
      </c>
      <c r="F35" s="136" t="n">
        <f aca="false">'[26]Power West P&amp;L'!F35</f>
        <v>10360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10360</v>
      </c>
      <c r="K35" s="136" t="n">
        <f aca="false">'[26]Power West P&amp;L'!K35</f>
        <v>8634285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17673157.2636788</v>
      </c>
      <c r="E36" s="144" t="n">
        <f aca="false">'[26]Power West P&amp;L'!E36</f>
        <v>-2966057.8258892</v>
      </c>
      <c r="F36" s="144" t="n">
        <f aca="false">'[26]Power West P&amp;L'!F36</f>
        <v>-5959313.93765106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-5959313.93765106</v>
      </c>
      <c r="K36" s="145" t="n">
        <f aca="false">'[26]Power West P&amp;L'!K36</f>
        <v>787212710.031879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-32002.4505938383</v>
      </c>
      <c r="E37" s="136" t="n">
        <f aca="false">'[26]Power West P&amp;L'!E38</f>
        <v>-268566.562304903</v>
      </c>
      <c r="F37" s="136" t="n">
        <f aca="false">'[26]Power West P&amp;L'!F38</f>
        <v>-298493.935330697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-298493.935330697</v>
      </c>
      <c r="K37" s="136" t="n">
        <f aca="false">'[26]Power West P&amp;L'!K38</f>
        <v>-1223964.91935753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46659.4273312013</v>
      </c>
      <c r="E38" s="136" t="n">
        <f aca="false">'[26]Power West P&amp;L'!E39</f>
        <v>84095.1830821133</v>
      </c>
      <c r="F38" s="136" t="n">
        <f aca="false">'[26]Power West P&amp;L'!F39</f>
        <v>162397.023055566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162397.023055566</v>
      </c>
      <c r="K38" s="136" t="n">
        <f aca="false">'[26]Power West P&amp;L'!K39</f>
        <v>595439.597461926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-22.1959219648552</v>
      </c>
      <c r="E39" s="136" t="n">
        <f aca="false">'[26]Power West P&amp;L'!E40</f>
        <v>7746.79861427472</v>
      </c>
      <c r="F39" s="136" t="n">
        <f aca="false">'[26]Power West P&amp;L'!F40</f>
        <v>3987.10080802408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3987.10080802408</v>
      </c>
      <c r="K39" s="136" t="n">
        <f aca="false">'[26]Power West P&amp;L'!K40</f>
        <v>57929.9451738376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128.112823443615</v>
      </c>
      <c r="E40" s="136" t="n">
        <f aca="false">'[26]Power West P&amp;L'!E41</f>
        <v>65689.9327443034</v>
      </c>
      <c r="F40" s="136" t="n">
        <f aca="false">'[26]Power West P&amp;L'!F41</f>
        <v>625481.507665139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625481.507665139</v>
      </c>
      <c r="K40" s="136" t="n">
        <f aca="false">'[26]Power West P&amp;L'!K41</f>
        <v>80173042.906987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30268.1290165002</v>
      </c>
      <c r="E41" s="136" t="n">
        <f aca="false">'[26]Power West P&amp;L'!E42</f>
        <v>2167760.85365726</v>
      </c>
      <c r="F41" s="136" t="n">
        <f aca="false">'[26]Power West P&amp;L'!F42</f>
        <v>3324522.63461711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3324522.63461711</v>
      </c>
      <c r="K41" s="136" t="n">
        <f aca="false">'[26]Power West P&amp;L'!K42</f>
        <v>241100883.200537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45031.0226553419</v>
      </c>
      <c r="E42" s="144" t="n">
        <f aca="false">'[26]Power West P&amp;L'!E43</f>
        <v>2056726.20579304</v>
      </c>
      <c r="F42" s="144" t="n">
        <f aca="false">'[26]Power West P&amp;L'!F43</f>
        <v>3817894.33081515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3817894.33081515</v>
      </c>
      <c r="K42" s="145" t="n">
        <f aca="false">'[26]Power West P&amp;L'!K43</f>
        <v>320703330.730802</v>
      </c>
      <c r="L42" s="147" t="n">
        <f aca="false">'[26]Power West P&amp;L'!$K$39</f>
        <v>595439.597461926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17718188.2863341</v>
      </c>
      <c r="E43" s="144" t="n">
        <f aca="false">'[26]Power West P&amp;L'!E44</f>
        <v>-909331.620096157</v>
      </c>
      <c r="F43" s="144" t="n">
        <f aca="false">'[26]Power West P&amp;L'!F44</f>
        <v>-2141419.60683591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-2141419.60683591</v>
      </c>
      <c r="K43" s="145" t="n">
        <f aca="false">'[26]Power West P&amp;L'!K44</f>
        <v>1107916040.76268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slaw</cp:lastModifiedBy>
  <cp:lastPrinted>2001-08-31T20:51:57Z</cp:lastPrinted>
  <dcterms:modified xsi:type="dcterms:W3CDTF">2001-04-23T11:15:07Z</dcterms:modified>
  <cp:revision>0</cp:revision>
  <dc:subject/>
  <dc:title/>
</cp:coreProperties>
</file>