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<sst xmlns="http://schemas.openxmlformats.org/spreadsheetml/2006/main" count="328" uniqueCount="218">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</sst>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37189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-57250.9719161617</v>
          </cell>
          <cell r="E8">
            <v>2563551.24510482</v>
          </cell>
          <cell r="F8">
            <v>4468795.12204948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4468795.12204948</v>
          </cell>
          <cell r="K8">
            <v>78579322.3210657</v>
          </cell>
        </row>
        <row r="9">
          <cell r="D9">
            <v>120642.651627752</v>
          </cell>
          <cell r="E9">
            <v>-484020.139993554</v>
          </cell>
          <cell r="F9">
            <v>2630783.70678081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2630783.70678081</v>
          </cell>
          <cell r="K9">
            <v>189840668.29657</v>
          </cell>
        </row>
        <row r="10">
          <cell r="D10">
            <v>-1583908.31997862</v>
          </cell>
          <cell r="E10">
            <v>-3734748.16146652</v>
          </cell>
          <cell r="F10">
            <v>-7476657.46439859</v>
          </cell>
          <cell r="G10">
            <v>41488353.6792588</v>
          </cell>
          <cell r="H10">
            <v>79269214.4996219</v>
          </cell>
          <cell r="I10">
            <v>10459835.0261741</v>
          </cell>
          <cell r="J10">
            <v>-7468297.46439859</v>
          </cell>
          <cell r="K10">
            <v>123749105.740656</v>
          </cell>
        </row>
        <row r="11">
          <cell r="D11">
            <v>1926903.80712211</v>
          </cell>
          <cell r="E11">
            <v>-11679059.5428489</v>
          </cell>
          <cell r="F11">
            <v>-11547942.2014484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-11547942.2014484</v>
          </cell>
          <cell r="K11">
            <v>160459247.319772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55985.938442026</v>
          </cell>
          <cell r="E13">
            <v>32536.2106509864</v>
          </cell>
          <cell r="F13">
            <v>-32.4263875555007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-32.4263875555007</v>
          </cell>
          <cell r="K13">
            <v>-360124.064002303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462373.105297102</v>
          </cell>
          <cell r="E18">
            <v>-13301740.3885532</v>
          </cell>
          <cell r="F18">
            <v>-11925053.2634042</v>
          </cell>
          <cell r="G18">
            <v>241794561.083305</v>
          </cell>
          <cell r="H18">
            <v>193407707.454108</v>
          </cell>
          <cell r="I18">
            <v>128982644.816983</v>
          </cell>
          <cell r="J18">
            <v>-11916693.2634042</v>
          </cell>
          <cell r="K18">
            <v>552268220.090992</v>
          </cell>
        </row>
        <row r="19">
          <cell r="D19">
            <v>-975132.83919529</v>
          </cell>
          <cell r="E19">
            <v>-1879623.82714118</v>
          </cell>
          <cell r="F19">
            <v>-1991766.22213893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-1991766.22213893</v>
          </cell>
          <cell r="K19">
            <v>72400180.3157793</v>
          </cell>
        </row>
        <row r="20">
          <cell r="D20">
            <v>-84371.1969509684</v>
          </cell>
          <cell r="E20">
            <v>-356751.854552996</v>
          </cell>
          <cell r="F20">
            <v>-396037.431971039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-396037.431971039</v>
          </cell>
          <cell r="K20">
            <v>31707534.9252417</v>
          </cell>
        </row>
        <row r="21">
          <cell r="D21">
            <v>-448389.923889994</v>
          </cell>
          <cell r="E21">
            <v>-962625.964370271</v>
          </cell>
          <cell r="F21">
            <v>515130.973101358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515130.973101358</v>
          </cell>
          <cell r="K21">
            <v>30672096.1895421</v>
          </cell>
        </row>
        <row r="22">
          <cell r="D22">
            <v>0</v>
          </cell>
          <cell r="E22">
            <v>97920.1899060011</v>
          </cell>
          <cell r="F22">
            <v>367680.979439306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367680.979439306</v>
          </cell>
          <cell r="K22">
            <v>22019691.8239792</v>
          </cell>
        </row>
        <row r="23">
          <cell r="D23">
            <v>-52.3510407976573</v>
          </cell>
          <cell r="E23">
            <v>-252.142608462425</v>
          </cell>
          <cell r="F23">
            <v>-1375.47101593925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-1375.47101593925</v>
          </cell>
          <cell r="K23">
            <v>-611306.041270605</v>
          </cell>
        </row>
        <row r="24">
          <cell r="D24">
            <v>-16435.457584708</v>
          </cell>
          <cell r="E24">
            <v>-461.68355062115</v>
          </cell>
          <cell r="F24">
            <v>1822.63109366536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1822.63109366536</v>
          </cell>
          <cell r="K24">
            <v>1152763.30700694</v>
          </cell>
        </row>
        <row r="25">
          <cell r="D25">
            <v>4945.02234199946</v>
          </cell>
          <cell r="E25">
            <v>194886.429463889</v>
          </cell>
          <cell r="F25">
            <v>455441.049260481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455441.049260481</v>
          </cell>
          <cell r="K25">
            <v>8813219.00338538</v>
          </cell>
        </row>
        <row r="26">
          <cell r="D26">
            <v>1454.76043769893</v>
          </cell>
          <cell r="E26">
            <v>3861.47039576406</v>
          </cell>
          <cell r="F26">
            <v>43772.6714886072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43772.6714886072</v>
          </cell>
          <cell r="K26">
            <v>779685.270727369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-1517981.98588206</v>
          </cell>
          <cell r="E32">
            <v>-3085569.99743004</v>
          </cell>
          <cell r="F32">
            <v>-1005330.82074249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-1005330.82074249</v>
          </cell>
          <cell r="K32">
            <v>166933864.794391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-1055608.88058496</v>
          </cell>
          <cell r="E34">
            <v>-16387310.3859833</v>
          </cell>
          <cell r="F34">
            <v>-12930384.0841467</v>
          </cell>
          <cell r="G34">
            <v>371107139.256206</v>
          </cell>
          <cell r="H34">
            <v>242656523.180484</v>
          </cell>
          <cell r="I34">
            <v>170776076.53284</v>
          </cell>
          <cell r="J34">
            <v>-12922024.0841467</v>
          </cell>
          <cell r="K34">
            <v>771617714.885383</v>
          </cell>
        </row>
        <row r="35">
          <cell r="E35">
            <v>8360</v>
          </cell>
          <cell r="F35">
            <v>8360</v>
          </cell>
          <cell r="G35">
            <v>232770</v>
          </cell>
          <cell r="H35">
            <v>8137935</v>
          </cell>
          <cell r="I35">
            <v>253220</v>
          </cell>
          <cell r="J35">
            <v>8360</v>
          </cell>
          <cell r="K35">
            <v>8632285</v>
          </cell>
        </row>
        <row r="36">
          <cell r="D36">
            <v>-1055608.88058496</v>
          </cell>
          <cell r="E36">
            <v>-16378950.3859833</v>
          </cell>
          <cell r="F36">
            <v>-12922024.0841467</v>
          </cell>
          <cell r="G36">
            <v>371339909.256206</v>
          </cell>
          <cell r="H36">
            <v>250794458.180484</v>
          </cell>
          <cell r="I36">
            <v>171029296.53284</v>
          </cell>
          <cell r="J36">
            <v>-12913664.0841467</v>
          </cell>
          <cell r="K36">
            <v>780249999.885383</v>
          </cell>
        </row>
        <row r="38">
          <cell r="D38">
            <v>-19087.9166133142</v>
          </cell>
          <cell r="E38">
            <v>-289076.181992863</v>
          </cell>
          <cell r="F38">
            <v>-275949.106347712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-275949.106347712</v>
          </cell>
          <cell r="K38">
            <v>-1201420.09037454</v>
          </cell>
        </row>
        <row r="39">
          <cell r="D39">
            <v>-78704.6105537871</v>
          </cell>
          <cell r="E39">
            <v>-4321.50129485062</v>
          </cell>
          <cell r="F39">
            <v>44703.854787881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44703.854787881</v>
          </cell>
          <cell r="K39">
            <v>477746.429194241</v>
          </cell>
        </row>
        <row r="40">
          <cell r="D40">
            <v>-21.1516735162783</v>
          </cell>
          <cell r="E40">
            <v>3733.44865894718</v>
          </cell>
          <cell r="F40">
            <v>3990.55022085616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3990.55022085616</v>
          </cell>
          <cell r="K40">
            <v>57933.3945866697</v>
          </cell>
        </row>
        <row r="41">
          <cell r="D41">
            <v>0</v>
          </cell>
          <cell r="E41">
            <v>0</v>
          </cell>
          <cell r="F41">
            <v>559943.517616676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559943.517616676</v>
          </cell>
          <cell r="K41">
            <v>80107504.9169385</v>
          </cell>
        </row>
        <row r="42">
          <cell r="D42">
            <v>839801.57986048</v>
          </cell>
          <cell r="E42">
            <v>1406474.22522736</v>
          </cell>
          <cell r="F42">
            <v>3165154.73616429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3165154.73616429</v>
          </cell>
          <cell r="K42">
            <v>240941515.302084</v>
          </cell>
        </row>
        <row r="43">
          <cell r="D43">
            <v>741987.901019863</v>
          </cell>
          <cell r="E43">
            <v>1116809.99059859</v>
          </cell>
          <cell r="F43">
            <v>3497843.55244199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3497843.55244199</v>
          </cell>
          <cell r="K43">
            <v>320383279.952429</v>
          </cell>
        </row>
        <row r="44">
          <cell r="D44">
            <v>-313620.979565095</v>
          </cell>
          <cell r="E44">
            <v>-15262140.3953847</v>
          </cell>
          <cell r="F44">
            <v>-9424180.53170475</v>
          </cell>
          <cell r="G44">
            <v>484766685.599948</v>
          </cell>
          <cell r="H44">
            <v>336287749.686614</v>
          </cell>
          <cell r="I44">
            <v>288994665.082954</v>
          </cell>
          <cell r="J44">
            <v>-9415820.53170475</v>
          </cell>
          <cell r="K44">
            <v>1100633279.83781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35" activePane="bottomRight" state="frozen"/>
      <selection pane="topLeft" activeCell="B2" activeCellId="0" sqref="B2"/>
      <selection pane="topRight" activeCell="D2" activeCellId="0" sqref="D2"/>
      <selection pane="bottomLeft" activeCell="B35" activeCellId="0" sqref="B35"/>
      <selection pane="bottomRight" activeCell="I4" activeCellId="0" sqref="I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37189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-57250.9719161617</v>
      </c>
      <c r="E8" s="136" t="n">
        <f aca="false">'[26]Power West P&amp;L'!E8</f>
        <v>2563551.24510482</v>
      </c>
      <c r="F8" s="136" t="n">
        <f aca="false">'[26]Power West P&amp;L'!F8</f>
        <v>4468795.12204948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4468795.12204948</v>
      </c>
      <c r="K8" s="136" t="n">
        <f aca="false">'[26]Power West P&amp;L'!K8</f>
        <v>78579322.3210657</v>
      </c>
      <c r="L8" s="137" t="n">
        <f aca="false">'[26]Power West P&amp;L'!$K$8</f>
        <v>78579322.3210657</v>
      </c>
      <c r="M8" s="14" t="n">
        <f aca="false">+[4]WEST_DPR!BB71-[4]WEST_DPR!BB67</f>
        <v>75538505.7749251</v>
      </c>
      <c r="N8" s="138" t="n">
        <f aca="false">M8-K8+37229*0</f>
        <v>-3040816.54614055</v>
      </c>
      <c r="O8" s="139" t="n">
        <f aca="false">'[27]Power West P&amp;L'!J8+D8-K8</f>
        <v>-7164774.30918939</v>
      </c>
      <c r="P8" s="139" t="n">
        <f aca="false">'[27]Power West P&amp;L'!F8+D8-F8</f>
        <v>-4644779.74292397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120642.651627752</v>
      </c>
      <c r="E9" s="136" t="n">
        <f aca="false">'[26]Power West P&amp;L'!E9</f>
        <v>-484020.139993554</v>
      </c>
      <c r="F9" s="136" t="n">
        <f aca="false">'[26]Power West P&amp;L'!F9</f>
        <v>2630783.70678081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2630783.70678081</v>
      </c>
      <c r="K9" s="136" t="n">
        <f aca="false">'[26]Power West P&amp;L'!K9</f>
        <v>189840668.29657</v>
      </c>
      <c r="L9" s="137" t="n">
        <f aca="false">'[26]Power West P&amp;L'!$K$9</f>
        <v>189840668.29657</v>
      </c>
      <c r="M9" s="14" t="n">
        <f aca="false">+[4]WEST_DPR!BJ71-[4]WEST_DPR!BJ67</f>
        <v>158420500.429418</v>
      </c>
      <c r="N9" s="138" t="n">
        <f aca="false">M9-K9+450636</f>
        <v>-30969531.8671525</v>
      </c>
      <c r="O9" s="139" t="n">
        <f aca="false">'[27]Power West P&amp;L'!J9+D9-K9</f>
        <v>-55159079.0447694</v>
      </c>
      <c r="P9" s="139" t="n">
        <f aca="false">'[27]Power West P&amp;L'!F9+D9-F9</f>
        <v>-6793277.47640366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-1583908.31997862</v>
      </c>
      <c r="E10" s="136" t="n">
        <f aca="false">'[26]Power West P&amp;L'!E10</f>
        <v>-3734748.16146652</v>
      </c>
      <c r="F10" s="136" t="n">
        <f aca="false">'[26]Power West P&amp;L'!F10</f>
        <v>-7476657.46439859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10459835.0261741</v>
      </c>
      <c r="J10" s="136" t="n">
        <f aca="false">'[26]Power West P&amp;L'!J10</f>
        <v>-7468297.46439859</v>
      </c>
      <c r="K10" s="136" t="n">
        <f aca="false">'[26]Power West P&amp;L'!K10</f>
        <v>123749105.740656</v>
      </c>
      <c r="L10" s="137" t="n">
        <f aca="false">'[26]Power West P&amp;L'!$K$10</f>
        <v>123749105.740656</v>
      </c>
      <c r="M10" s="14" t="n">
        <f aca="false">+[4]WEST_DPR!BR71-[4]WEST_DPR!BR67</f>
        <v>124822750.371664</v>
      </c>
      <c r="N10" s="138" t="n">
        <f aca="false">M10-K10</f>
        <v>1073644.63100746</v>
      </c>
      <c r="O10" s="139" t="n">
        <f aca="false">'[27]Power West P&amp;L'!J10+D10-K10</f>
        <v>-5406409.91035062</v>
      </c>
      <c r="P10" s="139" t="n">
        <f aca="false">'[27]Power West P&amp;L'!F10+D10-F10</f>
        <v>5061785.11582344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1926903.80712211</v>
      </c>
      <c r="E11" s="136" t="n">
        <f aca="false">'[26]Power West P&amp;L'!E11</f>
        <v>-11679059.5428489</v>
      </c>
      <c r="F11" s="136" t="n">
        <f aca="false">'[26]Power West P&amp;L'!F11</f>
        <v>-11547942.2014484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-11547942.2014484</v>
      </c>
      <c r="K11" s="136" t="n">
        <f aca="false">'[26]Power West P&amp;L'!K11</f>
        <v>160459247.319772</v>
      </c>
      <c r="L11" s="137" t="n">
        <f aca="false">'[26]Power West P&amp;L'!$K$11</f>
        <v>160459247.319772</v>
      </c>
      <c r="M11" s="14" t="n">
        <f aca="false">+[4]WEST_DPR!BZ71-[4]WEST_DPR!BZ67</f>
        <v>121561554.882139</v>
      </c>
      <c r="N11" s="138" t="n">
        <f aca="false">M11-K11-98453</f>
        <v>-38996145.4376334</v>
      </c>
      <c r="O11" s="139" t="n">
        <f aca="false">'[27]Power West P&amp;L'!J11+D11-K11</f>
        <v>-56409433.4885847</v>
      </c>
      <c r="P11" s="139" t="n">
        <f aca="false">'[27]Power West P&amp;L'!F11+D11-F11</f>
        <v>12788734.1827263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55985.938442026</v>
      </c>
      <c r="E13" s="136" t="n">
        <f aca="false">'[26]Power West P&amp;L'!E13</f>
        <v>32536.2106509864</v>
      </c>
      <c r="F13" s="136" t="n">
        <f aca="false">'[26]Power West P&amp;L'!F13</f>
        <v>-32.4263875555007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-32.4263875555007</v>
      </c>
      <c r="K13" s="136" t="n">
        <f aca="false">'[26]Power West P&amp;L'!K13</f>
        <v>-360124.064002303</v>
      </c>
      <c r="L13" s="137"/>
      <c r="M13" s="141" t="n">
        <f aca="false">+[4]WEST_DPR!CB71-[4]WEST_DPR!CB67</f>
        <v>-407500.833520717</v>
      </c>
      <c r="N13" s="138" t="n">
        <f aca="false">M13-K13</f>
        <v>-47376.7695184144</v>
      </c>
      <c r="O13" s="139" t="n">
        <f aca="false">'[27]Power West P&amp;L'!J13+D13-K13</f>
        <v>1571474.66980924</v>
      </c>
      <c r="P13" s="139" t="n">
        <f aca="false">'[27]Power West P&amp;L'!F13+D13-F13</f>
        <v>10320.2607850168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78579322.3210657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-78579322.3210657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78579322.3210657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-78579322.3210657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78579322.3210657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-78579322.3210657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78579322.3210657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-78579322.3210657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462373.105297102</v>
      </c>
      <c r="E18" s="144" t="n">
        <f aca="false">'[26]Power West P&amp;L'!E18</f>
        <v>-13301740.3885532</v>
      </c>
      <c r="F18" s="144" t="n">
        <f aca="false">'[26]Power West P&amp;L'!F18</f>
        <v>-11925053.2634042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128982644.816983</v>
      </c>
      <c r="J18" s="144" t="n">
        <f aca="false">'[26]Power West P&amp;L'!J18</f>
        <v>-11916693.2634042</v>
      </c>
      <c r="K18" s="145" t="n">
        <f aca="false">'[26]Power West P&amp;L'!K18</f>
        <v>552268220.090992</v>
      </c>
      <c r="L18" s="137"/>
      <c r="M18" s="146" t="n">
        <f aca="false">SUM(M8:M13)</f>
        <v>475430702.371726</v>
      </c>
      <c r="N18" s="138" t="n">
        <f aca="false">M18-K18+508218-37230</f>
        <v>-76366529.719265</v>
      </c>
      <c r="O18" s="139" t="n">
        <f aca="false">'[27]Power West P&amp;L'!J18+D18-K18</f>
        <v>-122577406.96032</v>
      </c>
      <c r="P18" s="139" t="n">
        <f aca="false">'[27]Power West P&amp;L'!F18+D18-F18</f>
        <v>6413597.85666286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-975132.83919529</v>
      </c>
      <c r="E19" s="136" t="n">
        <f aca="false">'[26]Power West P&amp;L'!E19</f>
        <v>-1879623.82714118</v>
      </c>
      <c r="F19" s="136" t="n">
        <f aca="false">'[26]Power West P&amp;L'!F19</f>
        <v>-1991766.22213893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-1991766.22213893</v>
      </c>
      <c r="K19" s="136" t="n">
        <f aca="false">'[26]Power West P&amp;L'!K19</f>
        <v>72400180.3157793</v>
      </c>
      <c r="L19" s="137" t="n">
        <f aca="false">'[26]Power West P&amp;L'!$K$19</f>
        <v>72400180.3157793</v>
      </c>
      <c r="M19" s="14" t="n">
        <f aca="false">[4]WEST_DPR!E71-[4]WEST_DPR!E67</f>
        <v>68589266.3551204</v>
      </c>
      <c r="N19" s="138" t="n">
        <f aca="false">M19-K19-8810</f>
        <v>-3819723.96065891</v>
      </c>
      <c r="O19" s="139" t="n">
        <f aca="false">'[27]Power West P&amp;L'!J19+D19-K19</f>
        <v>-13867800.564015</v>
      </c>
      <c r="P19" s="139" t="n">
        <f aca="false">'[27]Power West P&amp;L'!F19+D19-F19</f>
        <v>833277.144092738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-84371.1969509684</v>
      </c>
      <c r="E20" s="136" t="n">
        <f aca="false">'[26]Power West P&amp;L'!E20</f>
        <v>-356751.854552996</v>
      </c>
      <c r="F20" s="136" t="n">
        <f aca="false">'[26]Power West P&amp;L'!F20</f>
        <v>-396037.431971039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-396037.431971039</v>
      </c>
      <c r="K20" s="136" t="n">
        <f aca="false">'[26]Power West P&amp;L'!K20</f>
        <v>31707534.9252417</v>
      </c>
      <c r="L20" s="137" t="n">
        <f aca="false">'[26]Power West P&amp;L'!$K$20</f>
        <v>31707534.9252417</v>
      </c>
      <c r="M20" s="14" t="n">
        <f aca="false">+[4]WEST_DPR!P71-[4]WEST_DPR!P67</f>
        <v>31206704.5526202</v>
      </c>
      <c r="N20" s="138" t="n">
        <f aca="false">M20-K20-1218</f>
        <v>-502048.372621477</v>
      </c>
      <c r="O20" s="139" t="n">
        <f aca="false">'[27]Power West P&amp;L'!J20+D20-K20</f>
        <v>-3248291.12102103</v>
      </c>
      <c r="P20" s="139" t="n">
        <f aca="false">'[27]Power West P&amp;L'!F20+D20-F20</f>
        <v>213819.752198987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-448389.923889994</v>
      </c>
      <c r="E21" s="136" t="n">
        <f aca="false">'[26]Power West P&amp;L'!E21</f>
        <v>-962625.964370271</v>
      </c>
      <c r="F21" s="136" t="n">
        <f aca="false">'[26]Power West P&amp;L'!F21</f>
        <v>515130.973101358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515130.973101358</v>
      </c>
      <c r="K21" s="136" t="n">
        <f aca="false">'[26]Power West P&amp;L'!K21</f>
        <v>30672096.1895421</v>
      </c>
      <c r="L21" s="137" t="n">
        <f aca="false">'[26]Power West P&amp;L'!$K$21</f>
        <v>30672096.1895421</v>
      </c>
      <c r="M21" s="14" t="n">
        <f aca="false">+[4]WEST_DPR!AF71-[4]WEST_DPR!AF67</f>
        <v>27837071.4755128</v>
      </c>
      <c r="N21" s="138" t="n">
        <f aca="false">M21-K21</f>
        <v>-2835024.71402928</v>
      </c>
      <c r="O21" s="139" t="n">
        <f aca="false">'[27]Power West P&amp;L'!J21+D21-K21</f>
        <v>-4855496.84149682</v>
      </c>
      <c r="P21" s="139" t="n">
        <f aca="false">'[27]Power West P&amp;L'!F21+D21-F21</f>
        <v>-1849042.3865278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0</v>
      </c>
      <c r="E22" s="136" t="n">
        <f aca="false">'[26]Power West P&amp;L'!E22</f>
        <v>97920.1899060011</v>
      </c>
      <c r="F22" s="136" t="n">
        <f aca="false">'[26]Power West P&amp;L'!F22</f>
        <v>367680.979439306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367680.979439306</v>
      </c>
      <c r="K22" s="136" t="n">
        <f aca="false">'[26]Power West P&amp;L'!K22</f>
        <v>22019691.8239792</v>
      </c>
      <c r="L22" s="137"/>
      <c r="M22" s="14" t="n">
        <f aca="false">+[4]WEST_DPR!AL71-[4]WEST_DPR!AL67</f>
        <v>20184501.9236156</v>
      </c>
      <c r="N22" s="138" t="n">
        <f aca="false">M22-K22-1016</f>
        <v>-1836205.90036357</v>
      </c>
      <c r="O22" s="139" t="n">
        <f aca="false">'[27]Power West P&amp;L'!J22+D22-K22</f>
        <v>-2470570.63486076</v>
      </c>
      <c r="P22" s="139" t="n">
        <f aca="false">'[27]Power West P&amp;L'!F22+D22-F22</f>
        <v>-344902.298735399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-52.3510407976573</v>
      </c>
      <c r="E23" s="136" t="n">
        <f aca="false">'[26]Power West P&amp;L'!E23</f>
        <v>-252.142608462425</v>
      </c>
      <c r="F23" s="136" t="n">
        <f aca="false">'[26]Power West P&amp;L'!F23</f>
        <v>-1375.47101593925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-1375.47101593925</v>
      </c>
      <c r="K23" s="136" t="n">
        <f aca="false">'[26]Power West P&amp;L'!K23</f>
        <v>-611306.041270605</v>
      </c>
      <c r="L23" s="14"/>
      <c r="M23" s="14" t="n">
        <f aca="false">+[4]WEST_DPR!X71-[4]WEST_DPR!X67</f>
        <v>-295771.899680113</v>
      </c>
      <c r="N23" s="138" t="n">
        <f aca="false">M23-K23</f>
        <v>315534.141590492</v>
      </c>
      <c r="O23" s="139" t="n">
        <f aca="false">'[27]Power West P&amp;L'!J23+D23-K23</f>
        <v>-12022.1923715724</v>
      </c>
      <c r="P23" s="139" t="n">
        <f aca="false">'[27]Power West P&amp;L'!F23+D23-F23</f>
        <v>1827.2715285524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-16435.457584708</v>
      </c>
      <c r="E24" s="136" t="n">
        <f aca="false">'[26]Power West P&amp;L'!E24</f>
        <v>-461.68355062115</v>
      </c>
      <c r="F24" s="136" t="n">
        <f aca="false">'[26]Power West P&amp;L'!F24</f>
        <v>1822.63109366536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1822.63109366536</v>
      </c>
      <c r="K24" s="136" t="n">
        <f aca="false">'[26]Power West P&amp;L'!K24</f>
        <v>1152763.30700694</v>
      </c>
      <c r="L24" s="14"/>
      <c r="M24" s="141" t="n">
        <f aca="false">+[4]WEST_DPR!AN71-[4]WEST_DPR!AN67</f>
        <v>842405.229519426</v>
      </c>
      <c r="N24" s="138" t="n">
        <f aca="false">M24-K24</f>
        <v>-310358.077487514</v>
      </c>
      <c r="O24" s="139" t="n">
        <f aca="false">'[27]Power West P&amp;L'!J24+D24-K24</f>
        <v>-441113.65698278</v>
      </c>
      <c r="P24" s="139" t="n">
        <f aca="false">'[27]Power West P&amp;L'!F24+D24-F24</f>
        <v>-18258.0886783734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4945.02234199946</v>
      </c>
      <c r="E25" s="136" t="n">
        <f aca="false">'[26]Power West P&amp;L'!E25</f>
        <v>194886.429463889</v>
      </c>
      <c r="F25" s="136" t="n">
        <f aca="false">'[26]Power West P&amp;L'!F25</f>
        <v>455441.049260481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455441.049260481</v>
      </c>
      <c r="K25" s="136" t="n">
        <f aca="false">'[26]Power West P&amp;L'!K25</f>
        <v>8813219.00338538</v>
      </c>
      <c r="L25" s="14"/>
      <c r="M25" s="14" t="n">
        <f aca="false">+[4]WEST_DPR!AM71-[4]WEST_DPR!AM67</f>
        <v>6331303.52819753</v>
      </c>
      <c r="N25" s="138" t="n">
        <f aca="false">M25-K25</f>
        <v>-2481915.47518785</v>
      </c>
      <c r="O25" s="139" t="n">
        <f aca="false">'[27]Power West P&amp;L'!J25+D25-K25</f>
        <v>-3157522.96759096</v>
      </c>
      <c r="P25" s="139" t="n">
        <f aca="false">'[27]Power West P&amp;L'!F25+D25-F25</f>
        <v>-490988.295105687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1454.76043769893</v>
      </c>
      <c r="E26" s="136" t="n">
        <f aca="false">'[26]Power West P&amp;L'!E26</f>
        <v>3861.47039576406</v>
      </c>
      <c r="F26" s="136" t="n">
        <f aca="false">'[26]Power West P&amp;L'!F26</f>
        <v>43772.6714886072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43772.6714886072</v>
      </c>
      <c r="K26" s="136" t="n">
        <f aca="false">'[26]Power West P&amp;L'!K26</f>
        <v>779685.270727369</v>
      </c>
      <c r="L26" s="14"/>
      <c r="M26" s="14" t="n">
        <f aca="false">+[4]WEST_DPR!G71-[4]WEST_DPR!G67</f>
        <v>660244.878920716</v>
      </c>
      <c r="N26" s="138" t="n">
        <f aca="false">M26-K26</f>
        <v>-119440.391806653</v>
      </c>
      <c r="O26" s="139" t="n">
        <f aca="false">'[27]Power West P&amp;L'!J26+D26-K26</f>
        <v>-662817.593700646</v>
      </c>
      <c r="P26" s="139" t="n">
        <f aca="false">'[27]Power West P&amp;L'!F26+D26-F26</f>
        <v>-41538.9549558747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-1517981.98588206</v>
      </c>
      <c r="E32" s="144" t="n">
        <f aca="false">'[26]Power West P&amp;L'!E32</f>
        <v>-3085569.99743004</v>
      </c>
      <c r="F32" s="144" t="n">
        <f aca="false">'[26]Power West P&amp;L'!F32</f>
        <v>-1005330.82074249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-1005330.82074249</v>
      </c>
      <c r="K32" s="145" t="n">
        <f aca="false">'[26]Power West P&amp;L'!K32</f>
        <v>166933864.794391</v>
      </c>
      <c r="L32" s="146"/>
      <c r="M32" s="146" t="n">
        <f aca="false">SUM(M19:M26)</f>
        <v>155355726.043827</v>
      </c>
      <c r="N32" s="138" t="n">
        <f aca="false">M32-K32-11044</f>
        <v>-11589182.7505648</v>
      </c>
      <c r="O32" s="139" t="n">
        <f aca="false">'[27]Power West P&amp;L'!J32+D32-K32</f>
        <v>-28715635.5720395</v>
      </c>
      <c r="P32" s="139" t="n">
        <f aca="false">'[27]Power West P&amp;L'!F32+D32-F32</f>
        <v>-1695805.85618286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-1055608.88058496</v>
      </c>
      <c r="E34" s="144" t="n">
        <f aca="false">'[26]Power West P&amp;L'!E34</f>
        <v>-16387310.3859833</v>
      </c>
      <c r="F34" s="144" t="n">
        <f aca="false">'[26]Power West P&amp;L'!F34</f>
        <v>-12930384.0841467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170776076.53284</v>
      </c>
      <c r="J34" s="144" t="n">
        <f aca="false">'[26]Power West P&amp;L'!J34</f>
        <v>-12922024.0841467</v>
      </c>
      <c r="K34" s="145" t="n">
        <f aca="false">'[26]Power West P&amp;L'!K34</f>
        <v>771617714.885383</v>
      </c>
      <c r="L34" s="147" t="n">
        <f aca="false">'[26]Power West P&amp;L'!$K$34</f>
        <v>771617714.885383</v>
      </c>
      <c r="M34" s="146" t="n">
        <f aca="false">M32+M18</f>
        <v>630786428.415553</v>
      </c>
      <c r="N34" s="138"/>
      <c r="O34" s="139" t="n">
        <f aca="false">'[27]Power West P&amp;L'!J34+D34-K34</f>
        <v>-166066644.53236</v>
      </c>
      <c r="P34" s="139" t="n">
        <f aca="false">'[27]Power West P&amp;L'!F34+D34-F34</f>
        <v>4717792.00048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8360</v>
      </c>
      <c r="F35" s="136" t="n">
        <f aca="false">'[26]Power West P&amp;L'!F35</f>
        <v>8360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8360</v>
      </c>
      <c r="K35" s="136" t="n">
        <f aca="false">'[26]Power West P&amp;L'!K35</f>
        <v>8632285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-1055608.88058496</v>
      </c>
      <c r="E36" s="144" t="n">
        <f aca="false">'[26]Power West P&amp;L'!E36</f>
        <v>-16378950.3859833</v>
      </c>
      <c r="F36" s="144" t="n">
        <f aca="false">'[26]Power West P&amp;L'!F36</f>
        <v>-12922024.0841467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171029296.53284</v>
      </c>
      <c r="J36" s="144" t="n">
        <f aca="false">'[26]Power West P&amp;L'!J36</f>
        <v>-12913664.0841467</v>
      </c>
      <c r="K36" s="145" t="n">
        <f aca="false">'[26]Power West P&amp;L'!K36</f>
        <v>780249999.885383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-19087.9166133142</v>
      </c>
      <c r="E37" s="136" t="n">
        <f aca="false">'[26]Power West P&amp;L'!E38</f>
        <v>-289076.181992863</v>
      </c>
      <c r="F37" s="136" t="n">
        <f aca="false">'[26]Power West P&amp;L'!F38</f>
        <v>-275949.106347712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-275949.106347712</v>
      </c>
      <c r="K37" s="136" t="n">
        <f aca="false">'[26]Power West P&amp;L'!K38</f>
        <v>-1201420.09037454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-78704.6105537871</v>
      </c>
      <c r="E38" s="136" t="n">
        <f aca="false">'[26]Power West P&amp;L'!E39</f>
        <v>-4321.50129485062</v>
      </c>
      <c r="F38" s="136" t="n">
        <f aca="false">'[26]Power West P&amp;L'!F39</f>
        <v>44703.854787881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44703.854787881</v>
      </c>
      <c r="K38" s="136" t="n">
        <f aca="false">'[26]Power West P&amp;L'!K39</f>
        <v>477746.429194241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-21.1516735162783</v>
      </c>
      <c r="E39" s="136" t="n">
        <f aca="false">'[26]Power West P&amp;L'!E40</f>
        <v>3733.44865894718</v>
      </c>
      <c r="F39" s="136" t="n">
        <f aca="false">'[26]Power West P&amp;L'!F40</f>
        <v>3990.55022085616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3990.55022085616</v>
      </c>
      <c r="K39" s="136" t="n">
        <f aca="false">'[26]Power West P&amp;L'!K40</f>
        <v>57933.3945866697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0</v>
      </c>
      <c r="E40" s="136" t="n">
        <f aca="false">'[26]Power West P&amp;L'!E41</f>
        <v>0</v>
      </c>
      <c r="F40" s="136" t="n">
        <f aca="false">'[26]Power West P&amp;L'!F41</f>
        <v>559943.517616676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559943.517616676</v>
      </c>
      <c r="K40" s="136" t="n">
        <f aca="false">'[26]Power West P&amp;L'!K41</f>
        <v>80107504.9169385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839801.57986048</v>
      </c>
      <c r="E41" s="136" t="n">
        <f aca="false">'[26]Power West P&amp;L'!E42</f>
        <v>1406474.22522736</v>
      </c>
      <c r="F41" s="136" t="n">
        <f aca="false">'[26]Power West P&amp;L'!F42</f>
        <v>3165154.73616429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3165154.73616429</v>
      </c>
      <c r="K41" s="136" t="n">
        <f aca="false">'[26]Power West P&amp;L'!K42</f>
        <v>240941515.302084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741987.901019863</v>
      </c>
      <c r="E42" s="144" t="n">
        <f aca="false">'[26]Power West P&amp;L'!E43</f>
        <v>1116809.99059859</v>
      </c>
      <c r="F42" s="144" t="n">
        <f aca="false">'[26]Power West P&amp;L'!F43</f>
        <v>3497843.55244199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3497843.55244199</v>
      </c>
      <c r="K42" s="145" t="n">
        <f aca="false">'[26]Power West P&amp;L'!K43</f>
        <v>320383279.952429</v>
      </c>
      <c r="L42" s="147" t="n">
        <f aca="false">'[26]Power West P&amp;L'!$K$39</f>
        <v>477746.429194241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-313620.979565095</v>
      </c>
      <c r="E43" s="144" t="n">
        <f aca="false">'[26]Power West P&amp;L'!E44</f>
        <v>-15262140.3953847</v>
      </c>
      <c r="F43" s="144" t="n">
        <f aca="false">'[26]Power West P&amp;L'!F44</f>
        <v>-9424180.53170475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288994665.082954</v>
      </c>
      <c r="J43" s="144" t="n">
        <f aca="false">'[26]Power West P&amp;L'!J44</f>
        <v>-9415820.53170475</v>
      </c>
      <c r="K43" s="145" t="n">
        <f aca="false">'[26]Power West P&amp;L'!K44</f>
        <v>1100633279.83781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heather dunton</cp:lastModifiedBy>
  <cp:lastPrinted>2001-08-31T20:51:57Z</cp:lastPrinted>
  <dcterms:modified xsi:type="dcterms:W3CDTF">2001-04-23T11:15:07Z</dcterms:modified>
  <cp:revision>0</cp:revision>
  <dc:subject/>
  <dc:title/>
</cp:coreProperties>
</file>