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<sst xmlns="http://schemas.openxmlformats.org/spreadsheetml/2006/main" count="328" uniqueCount="218">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</sst>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37183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1050784.71688249</v>
          </cell>
          <cell r="E8">
            <v>1578285.74475496</v>
          </cell>
          <cell r="F8">
            <v>3773030.11782716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3773030.11782716</v>
          </cell>
          <cell r="K8">
            <v>77883557.3168434</v>
          </cell>
        </row>
        <row r="9">
          <cell r="D9">
            <v>-2903595.45291688</v>
          </cell>
          <cell r="E9">
            <v>-871370.667688058</v>
          </cell>
          <cell r="F9">
            <v>411137.650557419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411137.650557419</v>
          </cell>
          <cell r="K9">
            <v>187621022.240347</v>
          </cell>
        </row>
        <row r="10">
          <cell r="D10">
            <v>-630781.527360573</v>
          </cell>
          <cell r="E10">
            <v>-1775850.99173416</v>
          </cell>
          <cell r="F10">
            <v>-4372690.83029263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-4372690.83029263</v>
          </cell>
          <cell r="K10">
            <v>126853072.374762</v>
          </cell>
        </row>
        <row r="11">
          <cell r="D11">
            <v>-2175732.50406382</v>
          </cell>
          <cell r="E11">
            <v>-5474581.3940353</v>
          </cell>
          <cell r="F11">
            <v>-2044614.44626328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-2044614.44626328</v>
          </cell>
          <cell r="K11">
            <v>169962575.074958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1989.31617178541</v>
          </cell>
          <cell r="E13">
            <v>-11512.8046487379</v>
          </cell>
          <cell r="F13">
            <v>-30579.3208667565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-30579.3208667565</v>
          </cell>
          <cell r="K13">
            <v>-390670.958481504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-4657335.451287</v>
          </cell>
          <cell r="E18">
            <v>-6555030.1133513</v>
          </cell>
          <cell r="F18">
            <v>-2263716.82903808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-2263716.82903808</v>
          </cell>
          <cell r="K18">
            <v>561929556.525358</v>
          </cell>
        </row>
        <row r="19">
          <cell r="D19">
            <v>-47887.2114446322</v>
          </cell>
          <cell r="E19">
            <v>-311654.662256771</v>
          </cell>
          <cell r="F19">
            <v>-160029.60644236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-160029.60644236</v>
          </cell>
          <cell r="K19">
            <v>74231916.9314759</v>
          </cell>
        </row>
        <row r="20">
          <cell r="D20">
            <v>-39616.8203598079</v>
          </cell>
          <cell r="E20">
            <v>-193460.701192626</v>
          </cell>
          <cell r="F20">
            <v>-78902.3977778492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-78902.3977778492</v>
          </cell>
          <cell r="K20">
            <v>32024669.9594349</v>
          </cell>
        </row>
        <row r="21">
          <cell r="D21">
            <v>-66568.2264245981</v>
          </cell>
          <cell r="E21">
            <v>-546340.710622795</v>
          </cell>
          <cell r="F21">
            <v>1411188.71104703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1411188.71104703</v>
          </cell>
          <cell r="K21">
            <v>31568153.9274878</v>
          </cell>
        </row>
        <row r="22">
          <cell r="D22">
            <v>-90</v>
          </cell>
          <cell r="E22">
            <v>39018.3798754737</v>
          </cell>
          <cell r="F22">
            <v>269670.7895333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269670.7895333</v>
          </cell>
          <cell r="K22">
            <v>21921681.6340732</v>
          </cell>
        </row>
        <row r="23">
          <cell r="D23">
            <v>-66.9254696045537</v>
          </cell>
          <cell r="E23">
            <v>-301.430251865648</v>
          </cell>
          <cell r="F23">
            <v>-1190.2538770848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-1190.2538770848</v>
          </cell>
          <cell r="K23">
            <v>-611120.82413175</v>
          </cell>
        </row>
        <row r="24">
          <cell r="D24">
            <v>7843.80519089854</v>
          </cell>
          <cell r="E24">
            <v>52.3947832568665</v>
          </cell>
          <cell r="F24">
            <v>10128.1198351849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10128.1198351849</v>
          </cell>
          <cell r="K24">
            <v>1161068.79574846</v>
          </cell>
        </row>
        <row r="25">
          <cell r="D25">
            <v>3176.26080791978</v>
          </cell>
          <cell r="E25">
            <v>218589.377199417</v>
          </cell>
          <cell r="F25">
            <v>444622.012013074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444622.012013074</v>
          </cell>
          <cell r="K25">
            <v>8802399.96613797</v>
          </cell>
        </row>
        <row r="26">
          <cell r="D26">
            <v>-109.129141805795</v>
          </cell>
          <cell r="E26">
            <v>4454.83565339542</v>
          </cell>
          <cell r="F26">
            <v>41433.5555146055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41433.5555146055</v>
          </cell>
          <cell r="K26">
            <v>777346.154753367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-143318.24684163</v>
          </cell>
          <cell r="E32">
            <v>-960778.719792643</v>
          </cell>
          <cell r="F32">
            <v>1936920.9298459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1936920.9298459</v>
          </cell>
          <cell r="K32">
            <v>169876116.54498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-4800653.69812863</v>
          </cell>
          <cell r="E34">
            <v>-7515808.83314394</v>
          </cell>
          <cell r="F34">
            <v>-326795.89919218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-326795.89919218</v>
          </cell>
          <cell r="K34">
            <v>784221303.070337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-4800653.69812863</v>
          </cell>
          <cell r="E36">
            <v>-7515808.83314394</v>
          </cell>
          <cell r="F36">
            <v>-326795.89919218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-326795.89919218</v>
          </cell>
          <cell r="K36">
            <v>792845228.070337</v>
          </cell>
        </row>
        <row r="38">
          <cell r="D38">
            <v>-252646.587130166</v>
          </cell>
          <cell r="E38">
            <v>-267336.492327277</v>
          </cell>
          <cell r="F38">
            <v>-274714.226082166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-274714.226082166</v>
          </cell>
          <cell r="K38">
            <v>-1200185.210109</v>
          </cell>
        </row>
        <row r="39">
          <cell r="D39">
            <v>-1702.03467920457</v>
          </cell>
          <cell r="E39">
            <v>13110.1933721665</v>
          </cell>
          <cell r="F39">
            <v>33752.0962292305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33752.0962292305</v>
          </cell>
          <cell r="K39">
            <v>466794.67063559</v>
          </cell>
        </row>
        <row r="40">
          <cell r="D40">
            <v>-58.4700279516466</v>
          </cell>
          <cell r="E40">
            <v>-20.9896273929571</v>
          </cell>
          <cell r="F40">
            <v>-82.0700853695421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-82.0700853695421</v>
          </cell>
          <cell r="K40">
            <v>53860.774280444</v>
          </cell>
        </row>
        <row r="41">
          <cell r="D41">
            <v>0</v>
          </cell>
          <cell r="E41">
            <v>53676.2572005979</v>
          </cell>
          <cell r="F41">
            <v>560592.563160446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560592.563160446</v>
          </cell>
          <cell r="K41">
            <v>80108153.9624823</v>
          </cell>
        </row>
        <row r="42">
          <cell r="D42">
            <v>-438874.466527004</v>
          </cell>
          <cell r="E42">
            <v>-33597.4576782344</v>
          </cell>
          <cell r="F42">
            <v>1984987.36202557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1984987.36202557</v>
          </cell>
          <cell r="K42">
            <v>239761347.927945</v>
          </cell>
        </row>
        <row r="43">
          <cell r="D43">
            <v>-693281.558364326</v>
          </cell>
          <cell r="E43">
            <v>-234168.48906014</v>
          </cell>
          <cell r="F43">
            <v>2304535.72524771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2304535.72524771</v>
          </cell>
          <cell r="K43">
            <v>319189972.125235</v>
          </cell>
        </row>
        <row r="44">
          <cell r="D44">
            <v>-5493935.25649296</v>
          </cell>
          <cell r="E44">
            <v>-7749977.32220408</v>
          </cell>
          <cell r="F44">
            <v>1977739.82605553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1977739.82605553</v>
          </cell>
          <cell r="K44">
            <v>1112035200.19557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25" activePane="bottomRight" state="frozen"/>
      <selection pane="topLeft" activeCell="B2" activeCellId="0" sqref="B2"/>
      <selection pane="topRight" activeCell="D2" activeCellId="0" sqref="D2"/>
      <selection pane="bottomLeft" activeCell="B25" activeCellId="0" sqref="B25"/>
      <selection pane="bottomRight" activeCell="E25" activeCellId="0" sqref="E2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37183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1050784.71688249</v>
      </c>
      <c r="E8" s="136" t="n">
        <f aca="false">'[26]Power West P&amp;L'!E8</f>
        <v>1578285.74475496</v>
      </c>
      <c r="F8" s="136" t="n">
        <f aca="false">'[26]Power West P&amp;L'!F8</f>
        <v>3773030.11782716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3773030.11782716</v>
      </c>
      <c r="K8" s="136" t="n">
        <f aca="false">'[26]Power West P&amp;L'!K8</f>
        <v>77883557.3168434</v>
      </c>
      <c r="L8" s="137" t="n">
        <f aca="false">'[26]Power West P&amp;L'!$K$8</f>
        <v>77883557.3168434</v>
      </c>
      <c r="M8" s="14" t="n">
        <f aca="false">+[4]WEST_DPR!BB71-[4]WEST_DPR!BB67</f>
        <v>75538505.7749251</v>
      </c>
      <c r="N8" s="138" t="n">
        <f aca="false">M8-K8+37229*0</f>
        <v>-2345051.54191823</v>
      </c>
      <c r="O8" s="139" t="n">
        <f aca="false">'[27]Power West P&amp;L'!J8+D8-K8</f>
        <v>-5360973.61616841</v>
      </c>
      <c r="P8" s="139" t="n">
        <f aca="false">'[27]Power West P&amp;L'!F8+D8-F8</f>
        <v>-2840979.049903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-2903595.45291688</v>
      </c>
      <c r="E9" s="136" t="n">
        <f aca="false">'[26]Power West P&amp;L'!E9</f>
        <v>-871370.667688058</v>
      </c>
      <c r="F9" s="136" t="n">
        <f aca="false">'[26]Power West P&amp;L'!F9</f>
        <v>411137.650557419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411137.650557419</v>
      </c>
      <c r="K9" s="136" t="n">
        <f aca="false">'[26]Power West P&amp;L'!K9</f>
        <v>187621022.240347</v>
      </c>
      <c r="L9" s="137" t="n">
        <f aca="false">'[26]Power West P&amp;L'!$K$9</f>
        <v>187621022.240347</v>
      </c>
      <c r="M9" s="14" t="n">
        <f aca="false">+[4]WEST_DPR!BJ71-[4]WEST_DPR!BJ67</f>
        <v>158420500.429418</v>
      </c>
      <c r="N9" s="138" t="n">
        <f aca="false">M9-K9+450636</f>
        <v>-28749885.8109291</v>
      </c>
      <c r="O9" s="139" t="n">
        <f aca="false">'[27]Power West P&amp;L'!J9+D9-K9</f>
        <v>-55963671.0930906</v>
      </c>
      <c r="P9" s="139" t="n">
        <f aca="false">'[27]Power West P&amp;L'!F9+D9-F9</f>
        <v>-7597869.5247249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-630781.527360573</v>
      </c>
      <c r="E10" s="136" t="n">
        <f aca="false">'[26]Power West P&amp;L'!E10</f>
        <v>-1775850.99173416</v>
      </c>
      <c r="F10" s="136" t="n">
        <f aca="false">'[26]Power West P&amp;L'!F10</f>
        <v>-4372690.83029263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-4372690.83029263</v>
      </c>
      <c r="K10" s="136" t="n">
        <f aca="false">'[26]Power West P&amp;L'!K10</f>
        <v>126853072.374762</v>
      </c>
      <c r="L10" s="137" t="n">
        <f aca="false">'[26]Power West P&amp;L'!$K$10</f>
        <v>126853072.374762</v>
      </c>
      <c r="M10" s="14" t="n">
        <f aca="false">+[4]WEST_DPR!BR71-[4]WEST_DPR!BR67</f>
        <v>124822750.371664</v>
      </c>
      <c r="N10" s="138" t="n">
        <f aca="false">M10-K10</f>
        <v>-2030322.00309849</v>
      </c>
      <c r="O10" s="139" t="n">
        <f aca="false">'[27]Power West P&amp;L'!J10+D10-K10</f>
        <v>-7557249.75183852</v>
      </c>
      <c r="P10" s="139" t="n">
        <f aca="false">'[27]Power West P&amp;L'!F10+D10-F10</f>
        <v>2910945.27433553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-2175732.50406382</v>
      </c>
      <c r="E11" s="136" t="n">
        <f aca="false">'[26]Power West P&amp;L'!E11</f>
        <v>-5474581.3940353</v>
      </c>
      <c r="F11" s="136" t="n">
        <f aca="false">'[26]Power West P&amp;L'!F11</f>
        <v>-2044614.44626328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-2044614.44626328</v>
      </c>
      <c r="K11" s="136" t="n">
        <f aca="false">'[26]Power West P&amp;L'!K11</f>
        <v>169962575.074958</v>
      </c>
      <c r="L11" s="137" t="n">
        <f aca="false">'[26]Power West P&amp;L'!$K$11</f>
        <v>169962575.074958</v>
      </c>
      <c r="M11" s="14" t="n">
        <f aca="false">+[4]WEST_DPR!BZ71-[4]WEST_DPR!BZ67</f>
        <v>121561554.882139</v>
      </c>
      <c r="N11" s="138" t="n">
        <f aca="false">M11-K11-98453</f>
        <v>-48499473.1928185</v>
      </c>
      <c r="O11" s="139" t="n">
        <f aca="false">'[27]Power West P&amp;L'!J11+D11-K11</f>
        <v>-70015397.5549557</v>
      </c>
      <c r="P11" s="139" t="n">
        <f aca="false">'[27]Power West P&amp;L'!F11+D11-F11</f>
        <v>-817229.883644706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1989.31617178541</v>
      </c>
      <c r="E13" s="136" t="n">
        <f aca="false">'[26]Power West P&amp;L'!E13</f>
        <v>-11512.8046487379</v>
      </c>
      <c r="F13" s="136" t="n">
        <f aca="false">'[26]Power West P&amp;L'!F13</f>
        <v>-30579.3208667565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-30579.3208667565</v>
      </c>
      <c r="K13" s="136" t="n">
        <f aca="false">'[26]Power West P&amp;L'!K13</f>
        <v>-390670.958481504</v>
      </c>
      <c r="L13" s="137"/>
      <c r="M13" s="141" t="n">
        <f aca="false">+[4]WEST_DPR!CB71-[4]WEST_DPR!CB67</f>
        <v>-407500.833520717</v>
      </c>
      <c r="N13" s="138" t="n">
        <f aca="false">M13-K13</f>
        <v>-16829.8750392135</v>
      </c>
      <c r="O13" s="139" t="n">
        <f aca="false">'[27]Power West P&amp;L'!J13+D13-K13</f>
        <v>1548024.9420182</v>
      </c>
      <c r="P13" s="139" t="n">
        <f aca="false">'[27]Power West P&amp;L'!F13+D13-F13</f>
        <v>-13129.4670060228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77883557.3168434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-77883557.3168434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77883557.3168434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-77883557.3168434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77883557.3168434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-77883557.3168434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77883557.3168434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-77883557.3168434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-4657335.451287</v>
      </c>
      <c r="E18" s="144" t="n">
        <f aca="false">'[26]Power West P&amp;L'!E18</f>
        <v>-6555030.1133513</v>
      </c>
      <c r="F18" s="144" t="n">
        <f aca="false">'[26]Power West P&amp;L'!F18</f>
        <v>-2263716.82903808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-2263716.82903808</v>
      </c>
      <c r="K18" s="145" t="n">
        <f aca="false">'[26]Power West P&amp;L'!K18</f>
        <v>561929556.525358</v>
      </c>
      <c r="L18" s="137"/>
      <c r="M18" s="146" t="n">
        <f aca="false">SUM(M8:M13)</f>
        <v>475430702.371726</v>
      </c>
      <c r="N18" s="138" t="n">
        <f aca="false">M18-K18+508218-37230</f>
        <v>-86027866.1536313</v>
      </c>
      <c r="O18" s="139" t="n">
        <f aca="false">'[27]Power West P&amp;L'!J18+D18-K18</f>
        <v>-137358451.951271</v>
      </c>
      <c r="P18" s="139" t="n">
        <f aca="false">'[27]Power West P&amp;L'!F18+D18-F18</f>
        <v>-8367447.13428741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-47887.2114446322</v>
      </c>
      <c r="E19" s="136" t="n">
        <f aca="false">'[26]Power West P&amp;L'!E19</f>
        <v>-311654.662256771</v>
      </c>
      <c r="F19" s="136" t="n">
        <f aca="false">'[26]Power West P&amp;L'!F19</f>
        <v>-160029.60644236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-160029.60644236</v>
      </c>
      <c r="K19" s="136" t="n">
        <f aca="false">'[26]Power West P&amp;L'!K19</f>
        <v>74231916.9314759</v>
      </c>
      <c r="L19" s="137" t="n">
        <f aca="false">'[26]Power West P&amp;L'!$K$19</f>
        <v>74231916.9314759</v>
      </c>
      <c r="M19" s="14" t="n">
        <f aca="false">[4]WEST_DPR!E71-[4]WEST_DPR!E67</f>
        <v>68589266.3551204</v>
      </c>
      <c r="N19" s="138" t="n">
        <f aca="false">M19-K19-8810</f>
        <v>-5651460.57635547</v>
      </c>
      <c r="O19" s="139" t="n">
        <f aca="false">'[27]Power West P&amp;L'!J19+D19-K19</f>
        <v>-14772291.5519609</v>
      </c>
      <c r="P19" s="139" t="n">
        <f aca="false">'[27]Power West P&amp;L'!F19+D19-F19</f>
        <v>-71213.8438531777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-39616.8203598079</v>
      </c>
      <c r="E20" s="136" t="n">
        <f aca="false">'[26]Power West P&amp;L'!E20</f>
        <v>-193460.701192626</v>
      </c>
      <c r="F20" s="136" t="n">
        <f aca="false">'[26]Power West P&amp;L'!F20</f>
        <v>-78902.3977778492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-78902.3977778492</v>
      </c>
      <c r="K20" s="136" t="n">
        <f aca="false">'[26]Power West P&amp;L'!K20</f>
        <v>32024669.9594349</v>
      </c>
      <c r="L20" s="137" t="n">
        <f aca="false">'[26]Power West P&amp;L'!$K$20</f>
        <v>32024669.9594349</v>
      </c>
      <c r="M20" s="14" t="n">
        <f aca="false">+[4]WEST_DPR!P71-[4]WEST_DPR!P67</f>
        <v>31206704.5526202</v>
      </c>
      <c r="N20" s="138" t="n">
        <f aca="false">M20-K20-1218</f>
        <v>-819183.406814665</v>
      </c>
      <c r="O20" s="139" t="n">
        <f aca="false">'[27]Power West P&amp;L'!J20+D20-K20</f>
        <v>-3520671.77862306</v>
      </c>
      <c r="P20" s="139" t="n">
        <f aca="false">'[27]Power West P&amp;L'!F20+D20-F20</f>
        <v>-58560.9054030425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-66568.2264245981</v>
      </c>
      <c r="E21" s="136" t="n">
        <f aca="false">'[26]Power West P&amp;L'!E21</f>
        <v>-546340.710622795</v>
      </c>
      <c r="F21" s="136" t="n">
        <f aca="false">'[26]Power West P&amp;L'!F21</f>
        <v>1411188.71104703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1411188.71104703</v>
      </c>
      <c r="K21" s="136" t="n">
        <f aca="false">'[26]Power West P&amp;L'!K21</f>
        <v>31568153.9274878</v>
      </c>
      <c r="L21" s="137" t="n">
        <f aca="false">'[26]Power West P&amp;L'!$K$21</f>
        <v>31568153.9274878</v>
      </c>
      <c r="M21" s="14" t="n">
        <f aca="false">+[4]WEST_DPR!AF71-[4]WEST_DPR!AF67</f>
        <v>27837071.4755128</v>
      </c>
      <c r="N21" s="138" t="n">
        <f aca="false">M21-K21</f>
        <v>-3731082.45197495</v>
      </c>
      <c r="O21" s="139" t="n">
        <f aca="false">'[27]Power West P&amp;L'!J21+D21-K21</f>
        <v>-5369732.8819771</v>
      </c>
      <c r="P21" s="139" t="n">
        <f aca="false">'[27]Power West P&amp;L'!F21+D21-F21</f>
        <v>-2363278.42700808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-90</v>
      </c>
      <c r="E22" s="136" t="n">
        <f aca="false">'[26]Power West P&amp;L'!E22</f>
        <v>39018.3798754737</v>
      </c>
      <c r="F22" s="136" t="n">
        <f aca="false">'[26]Power West P&amp;L'!F22</f>
        <v>269670.7895333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269670.7895333</v>
      </c>
      <c r="K22" s="136" t="n">
        <f aca="false">'[26]Power West P&amp;L'!K22</f>
        <v>21921681.6340732</v>
      </c>
      <c r="L22" s="137"/>
      <c r="M22" s="14" t="n">
        <f aca="false">+[4]WEST_DPR!AL71-[4]WEST_DPR!AL67</f>
        <v>20184501.9236156</v>
      </c>
      <c r="N22" s="138" t="n">
        <f aca="false">M22-K22-1016</f>
        <v>-1738195.71045757</v>
      </c>
      <c r="O22" s="139" t="n">
        <f aca="false">'[27]Power West P&amp;L'!J22+D22-K22</f>
        <v>-2372650.44495476</v>
      </c>
      <c r="P22" s="139" t="n">
        <f aca="false">'[27]Power West P&amp;L'!F22+D22-F22</f>
        <v>-246982.108829393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-66.9254696045537</v>
      </c>
      <c r="E23" s="136" t="n">
        <f aca="false">'[26]Power West P&amp;L'!E23</f>
        <v>-301.430251865648</v>
      </c>
      <c r="F23" s="136" t="n">
        <f aca="false">'[26]Power West P&amp;L'!F23</f>
        <v>-1190.2538770848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-1190.2538770848</v>
      </c>
      <c r="K23" s="136" t="n">
        <f aca="false">'[26]Power West P&amp;L'!K23</f>
        <v>-611120.82413175</v>
      </c>
      <c r="L23" s="14"/>
      <c r="M23" s="14" t="n">
        <f aca="false">+[4]WEST_DPR!X71-[4]WEST_DPR!X67</f>
        <v>-295771.899680113</v>
      </c>
      <c r="N23" s="138" t="n">
        <f aca="false">M23-K23</f>
        <v>315348.924451637</v>
      </c>
      <c r="O23" s="139" t="n">
        <f aca="false">'[27]Power West P&amp;L'!J23+D23-K23</f>
        <v>-12221.9839392337</v>
      </c>
      <c r="P23" s="139" t="n">
        <f aca="false">'[27]Power West P&amp;L'!F23+D23-F23</f>
        <v>1627.47996089106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7843.80519089854</v>
      </c>
      <c r="E24" s="136" t="n">
        <f aca="false">'[26]Power West P&amp;L'!E24</f>
        <v>52.3947832568665</v>
      </c>
      <c r="F24" s="136" t="n">
        <f aca="false">'[26]Power West P&amp;L'!F24</f>
        <v>10128.1198351849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10128.1198351849</v>
      </c>
      <c r="K24" s="136" t="n">
        <f aca="false">'[26]Power West P&amp;L'!K24</f>
        <v>1161068.79574846</v>
      </c>
      <c r="L24" s="14"/>
      <c r="M24" s="141" t="n">
        <f aca="false">+[4]WEST_DPR!AN71-[4]WEST_DPR!AN67</f>
        <v>842405.229519426</v>
      </c>
      <c r="N24" s="138" t="n">
        <f aca="false">M24-K24</f>
        <v>-318663.566229034</v>
      </c>
      <c r="O24" s="139" t="n">
        <f aca="false">'[27]Power West P&amp;L'!J24+D24-K24</f>
        <v>-425139.882948693</v>
      </c>
      <c r="P24" s="139" t="n">
        <f aca="false">'[27]Power West P&amp;L'!F24+D24-F24</f>
        <v>-2284.31464428641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3176.26080791978</v>
      </c>
      <c r="E25" s="136" t="n">
        <f aca="false">'[26]Power West P&amp;L'!E25</f>
        <v>218589.377199417</v>
      </c>
      <c r="F25" s="136" t="n">
        <f aca="false">'[26]Power West P&amp;L'!F25</f>
        <v>444622.012013074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444622.012013074</v>
      </c>
      <c r="K25" s="136" t="n">
        <f aca="false">'[26]Power West P&amp;L'!K25</f>
        <v>8802399.96613797</v>
      </c>
      <c r="L25" s="14"/>
      <c r="M25" s="14" t="n">
        <f aca="false">+[4]WEST_DPR!AM71-[4]WEST_DPR!AM67</f>
        <v>6331303.52819753</v>
      </c>
      <c r="N25" s="138" t="n">
        <f aca="false">M25-K25</f>
        <v>-2471096.43794044</v>
      </c>
      <c r="O25" s="139" t="n">
        <f aca="false">'[27]Power West P&amp;L'!J25+D25-K25</f>
        <v>-3148472.69187763</v>
      </c>
      <c r="P25" s="139" t="n">
        <f aca="false">'[27]Power West P&amp;L'!F25+D25-F25</f>
        <v>-481938.01939236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-109.129141805795</v>
      </c>
      <c r="E26" s="136" t="n">
        <f aca="false">'[26]Power West P&amp;L'!E26</f>
        <v>4454.83565339542</v>
      </c>
      <c r="F26" s="136" t="n">
        <f aca="false">'[26]Power West P&amp;L'!F26</f>
        <v>41433.5555146055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41433.5555146055</v>
      </c>
      <c r="K26" s="136" t="n">
        <f aca="false">'[26]Power West P&amp;L'!K26</f>
        <v>777346.154753367</v>
      </c>
      <c r="L26" s="14"/>
      <c r="M26" s="14" t="n">
        <f aca="false">+[4]WEST_DPR!G71-[4]WEST_DPR!G67</f>
        <v>660244.878920716</v>
      </c>
      <c r="N26" s="138" t="n">
        <f aca="false">M26-K26</f>
        <v>-117101.275832651</v>
      </c>
      <c r="O26" s="139" t="n">
        <f aca="false">'[27]Power West P&amp;L'!J26+D26-K26</f>
        <v>-662042.36730615</v>
      </c>
      <c r="P26" s="139" t="n">
        <f aca="false">'[27]Power West P&amp;L'!F26+D26-F26</f>
        <v>-40763.7285613778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-143318.24684163</v>
      </c>
      <c r="E32" s="144" t="n">
        <f aca="false">'[26]Power West P&amp;L'!E32</f>
        <v>-960778.719792643</v>
      </c>
      <c r="F32" s="144" t="n">
        <f aca="false">'[26]Power West P&amp;L'!F32</f>
        <v>1936920.9298459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1936920.9298459</v>
      </c>
      <c r="K32" s="145" t="n">
        <f aca="false">'[26]Power West P&amp;L'!K32</f>
        <v>169876116.54498</v>
      </c>
      <c r="L32" s="146"/>
      <c r="M32" s="146" t="n">
        <f aca="false">SUM(M19:M26)</f>
        <v>155355726.043827</v>
      </c>
      <c r="N32" s="138" t="n">
        <f aca="false">M32-K32-11044</f>
        <v>-14531434.5011532</v>
      </c>
      <c r="O32" s="139" t="n">
        <f aca="false">'[27]Power West P&amp;L'!J32+D32-K32</f>
        <v>-30283223.5835875</v>
      </c>
      <c r="P32" s="139" t="n">
        <f aca="false">'[27]Power West P&amp;L'!F32+D32-F32</f>
        <v>-3263393.86773082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-4800653.69812863</v>
      </c>
      <c r="E34" s="144" t="n">
        <f aca="false">'[26]Power West P&amp;L'!E34</f>
        <v>-7515808.83314394</v>
      </c>
      <c r="F34" s="144" t="n">
        <f aca="false">'[26]Power West P&amp;L'!F34</f>
        <v>-326795.89919218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-326795.89919218</v>
      </c>
      <c r="K34" s="145" t="n">
        <f aca="false">'[26]Power West P&amp;L'!K34</f>
        <v>784221303.070337</v>
      </c>
      <c r="L34" s="147" t="n">
        <f aca="false">'[26]Power West P&amp;L'!$K$34</f>
        <v>784221303.070337</v>
      </c>
      <c r="M34" s="146" t="n">
        <f aca="false">M32+M18</f>
        <v>630786428.415553</v>
      </c>
      <c r="N34" s="138"/>
      <c r="O34" s="139" t="n">
        <f aca="false">'[27]Power West P&amp;L'!J34+D34-K34</f>
        <v>-182415277.534858</v>
      </c>
      <c r="P34" s="139" t="n">
        <f aca="false">'[27]Power West P&amp;L'!F34+D34-F34</f>
        <v>-11630841.0020182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-4800653.69812863</v>
      </c>
      <c r="E36" s="144" t="n">
        <f aca="false">'[26]Power West P&amp;L'!E36</f>
        <v>-7515808.83314394</v>
      </c>
      <c r="F36" s="144" t="n">
        <f aca="false">'[26]Power West P&amp;L'!F36</f>
        <v>-326795.89919218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-326795.89919218</v>
      </c>
      <c r="K36" s="145" t="n">
        <f aca="false">'[26]Power West P&amp;L'!K36</f>
        <v>792845228.070337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-252646.587130166</v>
      </c>
      <c r="E37" s="136" t="n">
        <f aca="false">'[26]Power West P&amp;L'!E38</f>
        <v>-267336.492327277</v>
      </c>
      <c r="F37" s="136" t="n">
        <f aca="false">'[26]Power West P&amp;L'!F38</f>
        <v>-274714.226082166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-274714.226082166</v>
      </c>
      <c r="K37" s="136" t="n">
        <f aca="false">'[26]Power West P&amp;L'!K38</f>
        <v>-1200185.210109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-1702.03467920457</v>
      </c>
      <c r="E38" s="136" t="n">
        <f aca="false">'[26]Power West P&amp;L'!E39</f>
        <v>13110.1933721665</v>
      </c>
      <c r="F38" s="136" t="n">
        <f aca="false">'[26]Power West P&amp;L'!F39</f>
        <v>33752.0962292305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33752.0962292305</v>
      </c>
      <c r="K38" s="136" t="n">
        <f aca="false">'[26]Power West P&amp;L'!K39</f>
        <v>466794.67063559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-58.4700279516466</v>
      </c>
      <c r="E39" s="136" t="n">
        <f aca="false">'[26]Power West P&amp;L'!E40</f>
        <v>-20.9896273929571</v>
      </c>
      <c r="F39" s="136" t="n">
        <f aca="false">'[26]Power West P&amp;L'!F40</f>
        <v>-82.0700853695421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-82.0700853695421</v>
      </c>
      <c r="K39" s="136" t="n">
        <f aca="false">'[26]Power West P&amp;L'!K40</f>
        <v>53860.774280444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53676.2572005979</v>
      </c>
      <c r="F40" s="136" t="n">
        <f aca="false">'[26]Power West P&amp;L'!F41</f>
        <v>560592.563160446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560592.563160446</v>
      </c>
      <c r="K40" s="136" t="n">
        <f aca="false">'[26]Power West P&amp;L'!K41</f>
        <v>80108153.9624823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-438874.466527004</v>
      </c>
      <c r="E41" s="136" t="n">
        <f aca="false">'[26]Power West P&amp;L'!E42</f>
        <v>-33597.4576782344</v>
      </c>
      <c r="F41" s="136" t="n">
        <f aca="false">'[26]Power West P&amp;L'!F42</f>
        <v>1984987.36202557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1984987.36202557</v>
      </c>
      <c r="K41" s="136" t="n">
        <f aca="false">'[26]Power West P&amp;L'!K42</f>
        <v>239761347.927945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-693281.558364326</v>
      </c>
      <c r="E42" s="144" t="n">
        <f aca="false">'[26]Power West P&amp;L'!E43</f>
        <v>-234168.48906014</v>
      </c>
      <c r="F42" s="144" t="n">
        <f aca="false">'[26]Power West P&amp;L'!F43</f>
        <v>2304535.72524771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2304535.72524771</v>
      </c>
      <c r="K42" s="145" t="n">
        <f aca="false">'[26]Power West P&amp;L'!K43</f>
        <v>319189972.125235</v>
      </c>
      <c r="L42" s="147" t="n">
        <f aca="false">'[26]Power West P&amp;L'!$K$39</f>
        <v>466794.67063559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-5493935.25649296</v>
      </c>
      <c r="E43" s="144" t="n">
        <f aca="false">'[26]Power West P&amp;L'!E44</f>
        <v>-7749977.32220408</v>
      </c>
      <c r="F43" s="144" t="n">
        <f aca="false">'[26]Power West P&amp;L'!F44</f>
        <v>1977739.82605553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1977739.82605553</v>
      </c>
      <c r="K43" s="145" t="n">
        <f aca="false">'[26]Power West P&amp;L'!K44</f>
        <v>1112035200.19557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slaw</cp:lastModifiedBy>
  <cp:lastPrinted>2001-08-31T20:51:57Z</cp:lastPrinted>
  <dcterms:modified xsi:type="dcterms:W3CDTF">2001-04-23T11:15:07Z</dcterms:modified>
  <cp:revision>0</cp:revision>
  <dc:subject/>
  <dc:title/>
</cp:coreProperties>
</file>