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aptor I Collar" sheetId="1" state="visible" r:id="rId3"/>
    <sheet name="Raptor II Collar" sheetId="2" state="visible" r:id="rId4"/>
    <sheet name="Hypothetical Collars" sheetId="3" state="visible" r:id="rId5"/>
    <sheet name="Sheet2" sheetId="4" state="visible" r:id="rId6"/>
    <sheet name="Put Valuations" sheetId="5" state="visible" r:id="rId7"/>
  </sheets>
  <definedNames>
    <definedName function="true" hidden="false" name="EURO" vbProcedure="true"/>
    <definedName function="true" hidden="false" name="EURO_Equity" vbProcedure="true"/>
    <definedName function="true" hidden="false" name="AMER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<sst xmlns="http://schemas.openxmlformats.org/spreadsheetml/2006/main" count="325" uniqueCount="62">
  <si>
    <t xml:space="preserve">Costless Collar for ENE</t>
  </si>
  <si>
    <t xml:space="preserve">Notional</t>
  </si>
  <si>
    <t xml:space="preserve">Val Date</t>
  </si>
  <si>
    <t xml:space="preserve">Exp Date</t>
  </si>
  <si>
    <t xml:space="preserve">Maturity (yrs)</t>
  </si>
  <si>
    <t xml:space="preserve">Underlying</t>
  </si>
  <si>
    <t xml:space="preserve">IntRate</t>
  </si>
  <si>
    <t xml:space="preserve">(3 yr US Treasuries - Bloomberg)</t>
  </si>
  <si>
    <t xml:space="preserve">Vol</t>
  </si>
  <si>
    <t xml:space="preserve">Put Strike</t>
  </si>
  <si>
    <t xml:space="preserve">Call Strike</t>
  </si>
  <si>
    <t xml:space="preserve">Put Price</t>
  </si>
  <si>
    <t xml:space="preserve">Call Price</t>
  </si>
  <si>
    <t xml:space="preserve">Value(Raptor)</t>
  </si>
  <si>
    <t xml:space="preserve">Collar Derivatives on Enron Common Stock</t>
  </si>
  <si>
    <t xml:space="preserve">Existing Call Strike Methodology</t>
  </si>
  <si>
    <t xml:space="preserve">Raptor 1</t>
  </si>
  <si>
    <t xml:space="preserve">Raptor 2</t>
  </si>
  <si>
    <t xml:space="preserve">Raptor 4</t>
  </si>
  <si>
    <t xml:space="preserve">Yield</t>
  </si>
  <si>
    <t xml:space="preserve">TOTAL VALUE</t>
  </si>
  <si>
    <t xml:space="preserve">Costless Valuation Methodology</t>
  </si>
  <si>
    <t xml:space="preserve">Price</t>
  </si>
  <si>
    <t xml:space="preserve">Strike</t>
  </si>
  <si>
    <t xml:space="preserve">IR</t>
  </si>
  <si>
    <t xml:space="preserve">Exp</t>
  </si>
  <si>
    <t xml:space="preserve">Type</t>
  </si>
  <si>
    <t xml:space="preserve">American Put Option Valuations</t>
  </si>
  <si>
    <t xml:space="preserve">@ $35/sh.</t>
  </si>
  <si>
    <t xml:space="preserve">Peregrine Restriction</t>
  </si>
  <si>
    <t xml:space="preserve">Shortfall Restriction</t>
  </si>
  <si>
    <t xml:space="preserve"># of Shares</t>
  </si>
  <si>
    <t xml:space="preserve">Value</t>
  </si>
  <si>
    <t xml:space="preserve">Shares</t>
  </si>
  <si>
    <t xml:space="preserve">UBS Shares - R1</t>
  </si>
  <si>
    <t xml:space="preserve">Peregrine Forwards - R1</t>
  </si>
  <si>
    <t xml:space="preserve">Peregrine Forwards - R2</t>
  </si>
  <si>
    <t xml:space="preserve">Peregrine Forwards - R4</t>
  </si>
  <si>
    <t xml:space="preserve">Restriction on Combined Position - Peregrine and Shortfall </t>
  </si>
  <si>
    <t xml:space="preserve">Assumptions:</t>
  </si>
  <si>
    <t xml:space="preserve">MAX Shares</t>
  </si>
  <si>
    <t xml:space="preserve">If share price &lt; $50 Shortfalll is restricted @ MAX Shares</t>
  </si>
  <si>
    <t xml:space="preserve">Disc. factor</t>
  </si>
  <si>
    <t xml:space="preserve">If share price &gt; $76 Peregrine is restricted @ MAX Shares</t>
  </si>
  <si>
    <t xml:space="preserve">If share price &gt;= $50 and &lt;= $76 Peregrine and Shortfall are restricted @ MAX shares</t>
  </si>
  <si>
    <t xml:space="preserve">times a proportional factor of (S-50)/(76-50) and 1-(S-50)/(76-50) respectively.</t>
  </si>
  <si>
    <t xml:space="preserve">Model Inputs:</t>
  </si>
  <si>
    <t xml:space="preserve">Strike 1</t>
  </si>
  <si>
    <t xml:space="preserve">Strike2</t>
  </si>
  <si>
    <t xml:space="preserve">Peregrine Restriction:</t>
  </si>
  <si>
    <t xml:space="preserve">Restriction Value per share</t>
  </si>
  <si>
    <t xml:space="preserve">Value as a %</t>
  </si>
  <si>
    <t xml:space="preserve">Full Restriction Value</t>
  </si>
  <si>
    <t xml:space="preserve">Restriction Valuation</t>
  </si>
  <si>
    <t xml:space="preserve">Original Discount - 35%</t>
  </si>
  <si>
    <t xml:space="preserve">Total</t>
  </si>
  <si>
    <t xml:space="preserve">Jedi Shares - R 2</t>
  </si>
  <si>
    <t xml:space="preserve">Jedi Shares - R4</t>
  </si>
  <si>
    <t xml:space="preserve">Shortfall Forwards - R2</t>
  </si>
  <si>
    <t xml:space="preserve">Shortfall Forwards - R4</t>
  </si>
  <si>
    <t xml:space="preserve">Original Discount - 23%</t>
  </si>
  <si>
    <t xml:space="preserve">Original Discount - 70%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</si>
</sst>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_(* #,##0.00_);_(* \(#,##0.00\);_(* \-??_);_(@_)"/>
    <numFmt numFmtId="166" formatCode="[$-409]m/d/yyyy"/>
    <numFmt numFmtId="167" formatCode="0.00"/>
    <numFmt numFmtId="168" formatCode="0.000"/>
    <numFmt numFmtId="169" formatCode="0.0000"/>
    <numFmt numFmtId="170" formatCode="\$#,##0"/>
    <numFmt numFmtId="171" formatCode="_(* #,##0_);_(* \(#,##0\);_(* \-??_);_(@_)"/>
    <numFmt numFmtId="172" formatCode="#,##0"/>
    <numFmt numFmtId="173" formatCode="_(\$* #,##0.00_);_(\$* \(#,##0.00\);_(\$* \-??_);_(@_)"/>
    <numFmt numFmtId="174" formatCode="[$-409]#,##0_);\(#,##0\)"/>
    <numFmt numFmtId="175" formatCode="_(\$* #,##0_);_(\$* \(#,##0\);_(\$* \-??_);_(@_)"/>
    <numFmt numFmtId="176" formatCode="_(\$* #,##0.0_);_(\$* \(#,##0.0\);_(\$* \-??_);_(@_)"/>
    <numFmt numFmtId="177" formatCode="0%"/>
    <numFmt numFmtId="178" formatCode="0.00%"/>
    <numFmt numFmtId="179" formatCode="_(\$* #,##0_);_(\$* \(#,##0\);_(\$* \-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5.25"/>
      <color rgb="FF000000"/>
      <name val="Arial"/>
      <family val="2"/>
    </font>
    <font>
      <sz val="10.25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14.5"/>
      <color rgb="FF000000"/>
      <name val="Arial"/>
      <family val="2"/>
    </font>
    <font>
      <sz val="9.75"/>
      <color rgb="FF000000"/>
      <name val="Arial"/>
      <family val="2"/>
    </font>
    <font>
      <sz val="9.5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00CCFF"/>
        <bgColor rgb="FF33CC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7" fontId="0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525" strike="noStrike" u="none">
                <a:solidFill>
                  <a:srgbClr val="000000"/>
                </a:solidFill>
                <a:uFillTx/>
                <a:latin typeface="Arial"/>
              </a:rPr>
              <a:t>Peregrine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1554031994776"/>
          <c:y val="0.15817223198594"/>
          <c:w val="0.857982370225269"/>
          <c:h val="0.775131810193322"/>
        </c:manualLayout>
      </c:layout>
      <c:lineChart>
        <c:grouping val="stacked"/>
        <c:varyColors val="0"/>
        <c:ser>
          <c:idx val="0"/>
          <c:order val="0"/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'Put Valuations'!$Y$5:$Y$60</c:f>
              <c:strCache>
                <c:ptCount val="56"/>
                <c:pt idx="0">
                  <c:v> $35.00 </c:v>
                </c:pt>
                <c:pt idx="1">
                  <c:v> $36.00 </c:v>
                </c:pt>
                <c:pt idx="2">
                  <c:v> $37.00 </c:v>
                </c:pt>
                <c:pt idx="3">
                  <c:v> $38.00 </c:v>
                </c:pt>
                <c:pt idx="4">
                  <c:v> $39.00 </c:v>
                </c:pt>
                <c:pt idx="5">
                  <c:v> $40.00 </c:v>
                </c:pt>
                <c:pt idx="6">
                  <c:v> $41.00 </c:v>
                </c:pt>
                <c:pt idx="7">
                  <c:v> $42.00 </c:v>
                </c:pt>
                <c:pt idx="8">
                  <c:v> $43.00 </c:v>
                </c:pt>
                <c:pt idx="9">
                  <c:v> $44.00 </c:v>
                </c:pt>
                <c:pt idx="10">
                  <c:v> $45.00 </c:v>
                </c:pt>
                <c:pt idx="11">
                  <c:v> $46.00 </c:v>
                </c:pt>
                <c:pt idx="12">
                  <c:v> $47.00 </c:v>
                </c:pt>
                <c:pt idx="13">
                  <c:v> $48.00 </c:v>
                </c:pt>
                <c:pt idx="14">
                  <c:v> $49.00 </c:v>
                </c:pt>
                <c:pt idx="15">
                  <c:v> $50.00 </c:v>
                </c:pt>
                <c:pt idx="16">
                  <c:v> $51.00 </c:v>
                </c:pt>
                <c:pt idx="17">
                  <c:v> $52.00 </c:v>
                </c:pt>
                <c:pt idx="18">
                  <c:v> $53.00 </c:v>
                </c:pt>
                <c:pt idx="19">
                  <c:v> $54.00 </c:v>
                </c:pt>
                <c:pt idx="20">
                  <c:v> $55.00 </c:v>
                </c:pt>
                <c:pt idx="21">
                  <c:v> $56.00 </c:v>
                </c:pt>
                <c:pt idx="22">
                  <c:v> $57.00 </c:v>
                </c:pt>
                <c:pt idx="23">
                  <c:v> $58.00 </c:v>
                </c:pt>
                <c:pt idx="24">
                  <c:v> $59.00 </c:v>
                </c:pt>
                <c:pt idx="25">
                  <c:v> $60.00 </c:v>
                </c:pt>
                <c:pt idx="26">
                  <c:v> $61.00 </c:v>
                </c:pt>
                <c:pt idx="27">
                  <c:v> $62.00 </c:v>
                </c:pt>
                <c:pt idx="28">
                  <c:v> $63.00 </c:v>
                </c:pt>
                <c:pt idx="29">
                  <c:v> $64.00 </c:v>
                </c:pt>
                <c:pt idx="30">
                  <c:v> $65.00 </c:v>
                </c:pt>
                <c:pt idx="31">
                  <c:v> $66.00 </c:v>
                </c:pt>
                <c:pt idx="32">
                  <c:v> $67.00 </c:v>
                </c:pt>
                <c:pt idx="33">
                  <c:v> $68.00 </c:v>
                </c:pt>
                <c:pt idx="34">
                  <c:v> $69.00 </c:v>
                </c:pt>
                <c:pt idx="35">
                  <c:v> $70.00 </c:v>
                </c:pt>
                <c:pt idx="36">
                  <c:v> $71.00 </c:v>
                </c:pt>
                <c:pt idx="37">
                  <c:v> $72.00 </c:v>
                </c:pt>
                <c:pt idx="38">
                  <c:v> $73.00 </c:v>
                </c:pt>
                <c:pt idx="39">
                  <c:v> $74.00 </c:v>
                </c:pt>
                <c:pt idx="40">
                  <c:v> $75.00 </c:v>
                </c:pt>
                <c:pt idx="41">
                  <c:v> $76.00 </c:v>
                </c:pt>
                <c:pt idx="42">
                  <c:v> $77.00 </c:v>
                </c:pt>
                <c:pt idx="43">
                  <c:v> $78.00 </c:v>
                </c:pt>
                <c:pt idx="44">
                  <c:v> $79.00 </c:v>
                </c:pt>
                <c:pt idx="45">
                  <c:v> $80.00 </c:v>
                </c:pt>
                <c:pt idx="46">
                  <c:v> $81.00 </c:v>
                </c:pt>
                <c:pt idx="47">
                  <c:v> $82.00 </c:v>
                </c:pt>
                <c:pt idx="48">
                  <c:v> $83.00 </c:v>
                </c:pt>
                <c:pt idx="49">
                  <c:v> $84.00 </c:v>
                </c:pt>
                <c:pt idx="50">
                  <c:v> $85.00 </c:v>
                </c:pt>
                <c:pt idx="51">
                  <c:v> $86.00 </c:v>
                </c:pt>
                <c:pt idx="52">
                  <c:v> $87.00 </c:v>
                </c:pt>
                <c:pt idx="53">
                  <c:v> $88.00 </c:v>
                </c:pt>
                <c:pt idx="54">
                  <c:v> $89.00 </c:v>
                </c:pt>
                <c:pt idx="55">
                  <c:v> $90.00 </c:v>
                </c:pt>
              </c:strCache>
            </c:strRef>
          </c:cat>
          <c:val>
            <c:numRef>
              <c:f>'Put Valuations'!$AA$5:$AA$60</c:f>
              <c:numCache>
                <c:formatCode>_(\$* #,##0_);_(\$* \(#,##0\);_(\$* \-??_);_(@_)</c:formatCode>
                <c:ptCount val="56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0547539"/>
        <c:axId val="25534633"/>
      </c:lineChart>
      <c:catAx>
        <c:axId val="3054753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Share 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534633"/>
        <c:crossesAt val="0"/>
        <c:auto val="1"/>
        <c:lblAlgn val="ctr"/>
        <c:lblOffset val="100"/>
        <c:noMultiLvlLbl val="0"/>
      </c:catAx>
      <c:valAx>
        <c:axId val="2553463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 Restriction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\$* #,##0_);_(\$* \(#,##0\);_(\$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54753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450" strike="noStrike" u="none">
                <a:solidFill>
                  <a:srgbClr val="000000"/>
                </a:solidFill>
                <a:uFillTx/>
                <a:latin typeface="Arial"/>
              </a:rPr>
              <a:t>Shortfall</a:t>
            </a:r>
          </a:p>
        </c:rich>
      </c:tx>
      <c:layout>
        <c:manualLayout>
          <c:xMode val="edge"/>
          <c:yMode val="edge"/>
          <c:x val="0.439008724508912"/>
          <c:y val="0.040165231147829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4227907723599"/>
          <c:y val="0.156090701353489"/>
          <c:w val="0.858855644168496"/>
          <c:h val="0.777289506064335"/>
        </c:manualLayout>
      </c:layout>
      <c:lineChart>
        <c:grouping val="stacked"/>
        <c:varyColors val="0"/>
        <c:ser>
          <c:idx val="0"/>
          <c:order val="0"/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'Put Valuations'!$AC$5:$AC$60</c:f>
              <c:strCache>
                <c:ptCount val="56"/>
                <c:pt idx="0">
                  <c:v> $35.00 </c:v>
                </c:pt>
                <c:pt idx="1">
                  <c:v> $36.00 </c:v>
                </c:pt>
                <c:pt idx="2">
                  <c:v> $37.00 </c:v>
                </c:pt>
                <c:pt idx="3">
                  <c:v> $38.00 </c:v>
                </c:pt>
                <c:pt idx="4">
                  <c:v> $39.00 </c:v>
                </c:pt>
                <c:pt idx="5">
                  <c:v> $40.00 </c:v>
                </c:pt>
                <c:pt idx="6">
                  <c:v> $41.00 </c:v>
                </c:pt>
                <c:pt idx="7">
                  <c:v> $42.00 </c:v>
                </c:pt>
                <c:pt idx="8">
                  <c:v> $43.00 </c:v>
                </c:pt>
                <c:pt idx="9">
                  <c:v> $44.00 </c:v>
                </c:pt>
                <c:pt idx="10">
                  <c:v> $45.00 </c:v>
                </c:pt>
                <c:pt idx="11">
                  <c:v> $46.00 </c:v>
                </c:pt>
                <c:pt idx="12">
                  <c:v> $47.00 </c:v>
                </c:pt>
                <c:pt idx="13">
                  <c:v> $48.00 </c:v>
                </c:pt>
                <c:pt idx="14">
                  <c:v> $49.00 </c:v>
                </c:pt>
                <c:pt idx="15">
                  <c:v> $50.00 </c:v>
                </c:pt>
                <c:pt idx="16">
                  <c:v> $51.00 </c:v>
                </c:pt>
                <c:pt idx="17">
                  <c:v> $52.00 </c:v>
                </c:pt>
                <c:pt idx="18">
                  <c:v> $53.00 </c:v>
                </c:pt>
                <c:pt idx="19">
                  <c:v> $54.00 </c:v>
                </c:pt>
                <c:pt idx="20">
                  <c:v> $55.00 </c:v>
                </c:pt>
                <c:pt idx="21">
                  <c:v> $56.00 </c:v>
                </c:pt>
                <c:pt idx="22">
                  <c:v> $57.00 </c:v>
                </c:pt>
                <c:pt idx="23">
                  <c:v> $58.00 </c:v>
                </c:pt>
                <c:pt idx="24">
                  <c:v> $59.00 </c:v>
                </c:pt>
                <c:pt idx="25">
                  <c:v> $60.00 </c:v>
                </c:pt>
                <c:pt idx="26">
                  <c:v> $61.00 </c:v>
                </c:pt>
                <c:pt idx="27">
                  <c:v> $62.00 </c:v>
                </c:pt>
                <c:pt idx="28">
                  <c:v> $63.00 </c:v>
                </c:pt>
                <c:pt idx="29">
                  <c:v> $64.00 </c:v>
                </c:pt>
                <c:pt idx="30">
                  <c:v> $65.00 </c:v>
                </c:pt>
                <c:pt idx="31">
                  <c:v> $66.00 </c:v>
                </c:pt>
                <c:pt idx="32">
                  <c:v> $67.00 </c:v>
                </c:pt>
                <c:pt idx="33">
                  <c:v> $68.00 </c:v>
                </c:pt>
                <c:pt idx="34">
                  <c:v> $69.00 </c:v>
                </c:pt>
                <c:pt idx="35">
                  <c:v> $70.00 </c:v>
                </c:pt>
                <c:pt idx="36">
                  <c:v> $71.00 </c:v>
                </c:pt>
                <c:pt idx="37">
                  <c:v> $72.00 </c:v>
                </c:pt>
                <c:pt idx="38">
                  <c:v> $73.00 </c:v>
                </c:pt>
                <c:pt idx="39">
                  <c:v> $74.00 </c:v>
                </c:pt>
                <c:pt idx="40">
                  <c:v> $75.00 </c:v>
                </c:pt>
                <c:pt idx="41">
                  <c:v> $76.00 </c:v>
                </c:pt>
                <c:pt idx="42">
                  <c:v> $77.00 </c:v>
                </c:pt>
                <c:pt idx="43">
                  <c:v> $78.00 </c:v>
                </c:pt>
                <c:pt idx="44">
                  <c:v> $79.00 </c:v>
                </c:pt>
                <c:pt idx="45">
                  <c:v> $80.00 </c:v>
                </c:pt>
                <c:pt idx="46">
                  <c:v> $81.00 </c:v>
                </c:pt>
                <c:pt idx="47">
                  <c:v> $82.00 </c:v>
                </c:pt>
                <c:pt idx="48">
                  <c:v> $83.00 </c:v>
                </c:pt>
                <c:pt idx="49">
                  <c:v> $84.00 </c:v>
                </c:pt>
                <c:pt idx="50">
                  <c:v> $85.00 </c:v>
                </c:pt>
                <c:pt idx="51">
                  <c:v> $86.00 </c:v>
                </c:pt>
                <c:pt idx="52">
                  <c:v> $87.00 </c:v>
                </c:pt>
                <c:pt idx="53">
                  <c:v> $88.00 </c:v>
                </c:pt>
                <c:pt idx="54">
                  <c:v> $89.00 </c:v>
                </c:pt>
                <c:pt idx="55">
                  <c:v> $90.00 </c:v>
                </c:pt>
              </c:strCache>
            </c:strRef>
          </c:cat>
          <c:val>
            <c:numRef>
              <c:f>'Put Valuations'!$AE$5:$AE$60</c:f>
              <c:numCache>
                <c:formatCode>_(\$* #,##0_);_(\$* \(#,##0\);_(\$* \-??_);_(@_)</c:formatCode>
                <c:ptCount val="56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8847360"/>
        <c:axId val="35130691"/>
      </c:lineChart>
      <c:catAx>
        <c:axId val="3884736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Share 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130691"/>
        <c:crossesAt val="0"/>
        <c:auto val="1"/>
        <c:lblAlgn val="ctr"/>
        <c:lblOffset val="100"/>
        <c:noMultiLvlLbl val="0"/>
      </c:catAx>
      <c:valAx>
        <c:axId val="3513069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 Restriction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\$* #,##0_);_(\$* \(#,##0\);_(\$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84736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0</xdr:colOff>
      <xdr:row>25</xdr:row>
      <xdr:rowOff>47160</xdr:rowOff>
    </xdr:from>
    <xdr:to>
      <xdr:col>22</xdr:col>
      <xdr:colOff>419400</xdr:colOff>
      <xdr:row>50</xdr:row>
      <xdr:rowOff>95400</xdr:rowOff>
    </xdr:to>
    <xdr:graphicFrame>
      <xdr:nvGraphicFramePr>
        <xdr:cNvPr id="0" name="Chart 1"/>
        <xdr:cNvGraphicFramePr/>
      </xdr:nvGraphicFramePr>
      <xdr:xfrm>
        <a:off x="9268560" y="4114440"/>
        <a:ext cx="6615720" cy="4096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0</xdr:colOff>
      <xdr:row>60</xdr:row>
      <xdr:rowOff>19080</xdr:rowOff>
    </xdr:from>
    <xdr:to>
      <xdr:col>22</xdr:col>
      <xdr:colOff>529200</xdr:colOff>
      <xdr:row>85</xdr:row>
      <xdr:rowOff>66600</xdr:rowOff>
    </xdr:to>
    <xdr:graphicFrame>
      <xdr:nvGraphicFramePr>
        <xdr:cNvPr id="1" name="Chart 4"/>
        <xdr:cNvGraphicFramePr/>
      </xdr:nvGraphicFramePr>
      <xdr:xfrm>
        <a:off x="9268560" y="9772560"/>
        <a:ext cx="6725520" cy="4095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G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99"/>
    <col collapsed="false" customWidth="true" hidden="false" outlineLevel="0" max="3" min="3" style="0" width="12.85"/>
  </cols>
  <sheetData>
    <row r="1" customFormat="false" ht="12.75" hidden="false" customHeight="false" outlineLevel="0" collapsed="false">
      <c r="B1" s="1" t="s">
        <v>0</v>
      </c>
      <c r="C1" s="1"/>
    </row>
    <row r="3" customFormat="false" ht="12.75" hidden="false" customHeight="false" outlineLevel="0" collapsed="false">
      <c r="B3" s="0" t="s">
        <v>1</v>
      </c>
      <c r="C3" s="2" t="n">
        <v>7615930</v>
      </c>
    </row>
    <row r="4" customFormat="false" ht="12.75" hidden="false" customHeight="false" outlineLevel="0" collapsed="false">
      <c r="B4" s="0" t="s">
        <v>2</v>
      </c>
      <c r="C4" s="3" t="n">
        <v>36889</v>
      </c>
    </row>
    <row r="5" customFormat="false" ht="12.75" hidden="false" customHeight="false" outlineLevel="0" collapsed="false">
      <c r="B5" s="0" t="s">
        <v>3</v>
      </c>
      <c r="C5" s="4" t="n">
        <v>37834</v>
      </c>
    </row>
    <row r="6" customFormat="false" ht="12.75" hidden="false" customHeight="false" outlineLevel="0" collapsed="false">
      <c r="B6" s="0" t="s">
        <v>4</v>
      </c>
      <c r="C6" s="5" t="n">
        <f aca="false">(C5-C4)/365.25</f>
        <v>2.58726899383984</v>
      </c>
    </row>
    <row r="7" customFormat="false" ht="12.75" hidden="false" customHeight="false" outlineLevel="0" collapsed="false">
      <c r="B7" s="0" t="s">
        <v>5</v>
      </c>
      <c r="C7" s="6" t="n">
        <v>83.12</v>
      </c>
    </row>
    <row r="8" customFormat="false" ht="12.75" hidden="false" customHeight="false" outlineLevel="0" collapsed="false">
      <c r="B8" s="0" t="s">
        <v>6</v>
      </c>
      <c r="C8" s="6" t="n">
        <v>0.05127</v>
      </c>
      <c r="D8" s="0" t="s">
        <v>7</v>
      </c>
    </row>
    <row r="9" customFormat="false" ht="12.75" hidden="false" customHeight="false" outlineLevel="0" collapsed="false">
      <c r="B9" s="0" t="s">
        <v>8</v>
      </c>
      <c r="C9" s="7" t="n">
        <v>0.4</v>
      </c>
      <c r="D9" s="8"/>
      <c r="E9" s="7"/>
      <c r="F9" s="7"/>
      <c r="G9" s="8"/>
    </row>
    <row r="11" customFormat="false" ht="12.75" hidden="false" customHeight="false" outlineLevel="0" collapsed="false">
      <c r="B11" s="0" t="s">
        <v>9</v>
      </c>
      <c r="C11" s="7" t="n">
        <v>81</v>
      </c>
      <c r="D11" s="7"/>
      <c r="E11" s="7"/>
    </row>
    <row r="12" customFormat="false" ht="12.75" hidden="false" customHeight="false" outlineLevel="0" collapsed="false">
      <c r="B12" s="0" t="s">
        <v>10</v>
      </c>
      <c r="C12" s="9" t="n">
        <v>116.1172</v>
      </c>
      <c r="D12" s="10"/>
      <c r="E12" s="9"/>
      <c r="F12" s="9"/>
      <c r="G12" s="9"/>
    </row>
    <row r="13" customFormat="false" ht="12.75" hidden="false" customHeight="false" outlineLevel="0" collapsed="false">
      <c r="C13" s="7"/>
      <c r="D13" s="7"/>
      <c r="E13" s="7"/>
      <c r="F13" s="7"/>
    </row>
    <row r="14" customFormat="false" ht="12.75" hidden="false" customHeight="false" outlineLevel="0" collapsed="false">
      <c r="B14" s="0" t="s">
        <v>11</v>
      </c>
      <c r="C14" s="11" t="e">
        <f aca="false">EURO($C$7,$C$11,$C$8,0,C$9,$C$6*365.25,0,0)</f>
        <v>#NAME?</v>
      </c>
      <c r="D14" s="11"/>
      <c r="E14" s="11"/>
      <c r="F14" s="11"/>
      <c r="G14" s="11"/>
    </row>
    <row r="15" customFormat="false" ht="12.75" hidden="false" customHeight="false" outlineLevel="0" collapsed="false">
      <c r="B15" s="0" t="s">
        <v>12</v>
      </c>
      <c r="C15" s="11" t="e">
        <f aca="false">EURO($C$7,C$12,$C$8,0,C$9,$C$6*365.25,1,0)</f>
        <v>#NAME?</v>
      </c>
      <c r="D15" s="11"/>
      <c r="E15" s="11"/>
      <c r="F15" s="11"/>
      <c r="G15" s="11"/>
    </row>
    <row r="17" customFormat="false" ht="12.75" hidden="false" customHeight="false" outlineLevel="0" collapsed="false">
      <c r="B17" s="0" t="s">
        <v>13</v>
      </c>
      <c r="C17" s="12" t="e">
        <f aca="false">(C15-C14)*C3</f>
        <v>#NAME?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G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7" activeCellId="0" sqref="C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99"/>
    <col collapsed="false" customWidth="true" hidden="false" outlineLevel="0" max="3" min="3" style="0" width="12.85"/>
  </cols>
  <sheetData>
    <row r="1" customFormat="false" ht="12.75" hidden="false" customHeight="false" outlineLevel="0" collapsed="false">
      <c r="B1" s="1" t="s">
        <v>0</v>
      </c>
      <c r="C1" s="1"/>
    </row>
    <row r="3" customFormat="false" ht="12.75" hidden="false" customHeight="false" outlineLevel="0" collapsed="false">
      <c r="B3" s="0" t="s">
        <v>1</v>
      </c>
      <c r="C3" s="2" t="n">
        <v>7809790</v>
      </c>
    </row>
    <row r="4" customFormat="false" ht="12.75" hidden="false" customHeight="false" outlineLevel="0" collapsed="false">
      <c r="B4" s="0" t="s">
        <v>2</v>
      </c>
      <c r="C4" s="3" t="n">
        <v>36889</v>
      </c>
    </row>
    <row r="5" customFormat="false" ht="12.75" hidden="false" customHeight="false" outlineLevel="0" collapsed="false">
      <c r="B5" s="0" t="s">
        <v>3</v>
      </c>
      <c r="C5" s="4" t="n">
        <v>37802</v>
      </c>
    </row>
    <row r="6" customFormat="false" ht="12.75" hidden="false" customHeight="false" outlineLevel="0" collapsed="false">
      <c r="B6" s="0" t="s">
        <v>4</v>
      </c>
      <c r="C6" s="5" t="n">
        <f aca="false">(C5-C4)/365.25</f>
        <v>2.49965776865161</v>
      </c>
    </row>
    <row r="7" customFormat="false" ht="12.75" hidden="false" customHeight="false" outlineLevel="0" collapsed="false">
      <c r="B7" s="0" t="s">
        <v>5</v>
      </c>
      <c r="C7" s="6" t="n">
        <v>83.12</v>
      </c>
    </row>
    <row r="8" customFormat="false" ht="12.75" hidden="false" customHeight="false" outlineLevel="0" collapsed="false">
      <c r="B8" s="0" t="s">
        <v>6</v>
      </c>
      <c r="C8" s="6" t="n">
        <v>0.05127</v>
      </c>
      <c r="D8" s="0" t="s">
        <v>7</v>
      </c>
    </row>
    <row r="9" customFormat="false" ht="12.75" hidden="false" customHeight="false" outlineLevel="0" collapsed="false">
      <c r="B9" s="0" t="s">
        <v>8</v>
      </c>
      <c r="C9" s="7" t="n">
        <v>0.4</v>
      </c>
      <c r="D9" s="8"/>
      <c r="E9" s="7"/>
      <c r="F9" s="7"/>
      <c r="G9" s="8"/>
    </row>
    <row r="11" customFormat="false" ht="12.75" hidden="false" customHeight="false" outlineLevel="0" collapsed="false">
      <c r="B11" s="0" t="s">
        <v>9</v>
      </c>
      <c r="C11" s="7" t="n">
        <v>78.875</v>
      </c>
      <c r="D11" s="7"/>
      <c r="E11" s="7"/>
    </row>
    <row r="12" customFormat="false" ht="12.75" hidden="false" customHeight="false" outlineLevel="0" collapsed="false">
      <c r="B12" s="0" t="s">
        <v>10</v>
      </c>
      <c r="C12" s="9" t="n">
        <v>111.8633</v>
      </c>
      <c r="D12" s="10"/>
      <c r="E12" s="9"/>
      <c r="F12" s="9"/>
      <c r="G12" s="9"/>
    </row>
    <row r="13" customFormat="false" ht="12.75" hidden="false" customHeight="false" outlineLevel="0" collapsed="false">
      <c r="C13" s="7"/>
      <c r="D13" s="7"/>
      <c r="E13" s="7"/>
      <c r="F13" s="7"/>
    </row>
    <row r="14" customFormat="false" ht="12.75" hidden="false" customHeight="false" outlineLevel="0" collapsed="false">
      <c r="B14" s="0" t="s">
        <v>11</v>
      </c>
      <c r="C14" s="11" t="e">
        <f aca="false">EURO($C$7,$C$11,$C$8,0,C$9,$C$6*365.25,0,0)</f>
        <v>#NAME?</v>
      </c>
      <c r="D14" s="11"/>
      <c r="E14" s="11"/>
      <c r="F14" s="11"/>
      <c r="G14" s="11"/>
    </row>
    <row r="15" customFormat="false" ht="12.75" hidden="false" customHeight="false" outlineLevel="0" collapsed="false">
      <c r="B15" s="0" t="s">
        <v>12</v>
      </c>
      <c r="C15" s="11" t="e">
        <f aca="false">EURO($C$7,C$12,$C$8,0,C$9,$C$6*365.25,1,0)</f>
        <v>#NAME?</v>
      </c>
      <c r="D15" s="11"/>
      <c r="E15" s="11"/>
      <c r="F15" s="11"/>
      <c r="G15" s="11"/>
    </row>
    <row r="17" customFormat="false" ht="12.75" hidden="false" customHeight="false" outlineLevel="0" collapsed="false">
      <c r="B17" s="0" t="s">
        <v>13</v>
      </c>
      <c r="C17" s="12" t="e">
        <f aca="false">(C15-C14)*C3</f>
        <v>#NAME?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4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M1" activeCellId="0" sqref="M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99"/>
    <col collapsed="false" customWidth="true" hidden="false" outlineLevel="0" max="2" min="2" style="0" width="12.85"/>
    <col collapsed="false" customWidth="true" hidden="false" outlineLevel="0" max="4" min="4" style="0" width="12.28"/>
    <col collapsed="false" customWidth="true" hidden="false" outlineLevel="0" max="5" min="5" style="0" width="11.7"/>
    <col collapsed="false" customWidth="true" hidden="false" outlineLevel="0" max="6" min="6" style="0" width="3.7"/>
    <col collapsed="false" customWidth="true" hidden="false" outlineLevel="0" max="7" min="7" style="0" width="12.28"/>
    <col collapsed="false" customWidth="true" hidden="false" outlineLevel="0" max="8" min="8" style="0" width="11.7"/>
    <col collapsed="false" customWidth="true" hidden="false" outlineLevel="0" max="10" min="10" style="0" width="12.28"/>
    <col collapsed="false" customWidth="true" hidden="false" outlineLevel="0" max="11" min="11" style="0" width="11.7"/>
    <col collapsed="false" customWidth="true" hidden="false" outlineLevel="0" max="12" min="12" style="0" width="3.7"/>
    <col collapsed="false" customWidth="true" hidden="false" outlineLevel="0" max="13" min="13" style="0" width="12.28"/>
    <col collapsed="false" customWidth="true" hidden="false" outlineLevel="0" max="14" min="14" style="0" width="12.7"/>
  </cols>
  <sheetData>
    <row r="1" customFormat="false" ht="12.75" hidden="false" customHeight="false" outlineLevel="0" collapsed="false">
      <c r="A1" s="13" t="s">
        <v>14</v>
      </c>
      <c r="B1" s="13"/>
    </row>
    <row r="2" customFormat="false" ht="12.75" hidden="false" customHeight="false" outlineLevel="0" collapsed="false">
      <c r="A2" s="13"/>
      <c r="B2" s="13"/>
    </row>
    <row r="3" customFormat="false" ht="12.75" hidden="false" customHeight="false" outlineLevel="0" collapsed="false">
      <c r="A3" s="13" t="s">
        <v>15</v>
      </c>
      <c r="B3" s="13"/>
    </row>
    <row r="4" customFormat="false" ht="12.75" hidden="false" customHeight="false" outlineLevel="0" collapsed="false">
      <c r="A4" s="13"/>
      <c r="B4" s="13"/>
    </row>
    <row r="5" customFormat="false" ht="12.75" hidden="false" customHeight="false" outlineLevel="0" collapsed="false">
      <c r="A5" s="14" t="s">
        <v>16</v>
      </c>
      <c r="B5" s="14"/>
      <c r="D5" s="14" t="s">
        <v>17</v>
      </c>
      <c r="E5" s="14"/>
      <c r="F5" s="14"/>
      <c r="G5" s="14"/>
      <c r="H5" s="14"/>
      <c r="J5" s="14" t="s">
        <v>18</v>
      </c>
      <c r="K5" s="14"/>
      <c r="L5" s="14"/>
      <c r="M5" s="14"/>
      <c r="N5" s="14"/>
    </row>
    <row r="6" customFormat="false" ht="12.75" hidden="false" customHeight="false" outlineLevel="0" collapsed="false">
      <c r="A6" s="0" t="s">
        <v>1</v>
      </c>
      <c r="B6" s="15" t="n">
        <v>7615930</v>
      </c>
      <c r="D6" s="0" t="s">
        <v>1</v>
      </c>
      <c r="E6" s="15" t="n">
        <v>7809790</v>
      </c>
      <c r="G6" s="0" t="s">
        <v>1</v>
      </c>
      <c r="H6" s="15" t="n">
        <v>7919393</v>
      </c>
      <c r="J6" s="0" t="s">
        <v>1</v>
      </c>
      <c r="K6" s="15" t="n">
        <v>6326045</v>
      </c>
      <c r="M6" s="0" t="s">
        <v>1</v>
      </c>
      <c r="N6" s="15" t="n">
        <v>4080607</v>
      </c>
    </row>
    <row r="7" customFormat="false" ht="12.75" hidden="false" customHeight="false" outlineLevel="0" collapsed="false">
      <c r="A7" s="0" t="s">
        <v>2</v>
      </c>
      <c r="B7" s="3" t="n">
        <v>37134</v>
      </c>
      <c r="D7" s="0" t="s">
        <v>2</v>
      </c>
      <c r="E7" s="3" t="n">
        <v>37134</v>
      </c>
      <c r="G7" s="0" t="s">
        <v>2</v>
      </c>
      <c r="H7" s="3" t="n">
        <v>37134</v>
      </c>
      <c r="J7" s="0" t="s">
        <v>2</v>
      </c>
      <c r="K7" s="3" t="n">
        <v>37134</v>
      </c>
      <c r="M7" s="0" t="s">
        <v>2</v>
      </c>
      <c r="N7" s="3" t="n">
        <v>37134</v>
      </c>
    </row>
    <row r="8" customFormat="false" ht="12.75" hidden="false" customHeight="false" outlineLevel="0" collapsed="false">
      <c r="A8" s="0" t="s">
        <v>3</v>
      </c>
      <c r="B8" s="4" t="n">
        <v>38412</v>
      </c>
      <c r="D8" s="0" t="s">
        <v>3</v>
      </c>
      <c r="E8" s="4" t="n">
        <v>38412</v>
      </c>
      <c r="G8" s="0" t="s">
        <v>3</v>
      </c>
      <c r="H8" s="4" t="n">
        <v>38412</v>
      </c>
      <c r="J8" s="0" t="s">
        <v>3</v>
      </c>
      <c r="K8" s="4" t="n">
        <v>38412</v>
      </c>
      <c r="M8" s="0" t="s">
        <v>3</v>
      </c>
      <c r="N8" s="4" t="n">
        <v>38412</v>
      </c>
    </row>
    <row r="9" customFormat="false" ht="12.75" hidden="false" customHeight="false" outlineLevel="0" collapsed="false">
      <c r="A9" s="0" t="s">
        <v>4</v>
      </c>
      <c r="B9" s="5" t="n">
        <f aca="false">(B8-B7)/365.25</f>
        <v>3.49897330595483</v>
      </c>
      <c r="D9" s="0" t="s">
        <v>4</v>
      </c>
      <c r="E9" s="5" t="n">
        <f aca="false">(E8-E7)/365.25</f>
        <v>3.49897330595483</v>
      </c>
      <c r="G9" s="0" t="s">
        <v>4</v>
      </c>
      <c r="H9" s="5" t="n">
        <f aca="false">(H8-H7)/365.25</f>
        <v>3.49897330595483</v>
      </c>
      <c r="J9" s="0" t="s">
        <v>4</v>
      </c>
      <c r="K9" s="5" t="n">
        <f aca="false">(K8-K7)/365.25</f>
        <v>3.49897330595483</v>
      </c>
      <c r="M9" s="0" t="s">
        <v>4</v>
      </c>
      <c r="N9" s="5" t="n">
        <f aca="false">(N8-N7)/365.25</f>
        <v>3.49897330595483</v>
      </c>
    </row>
    <row r="10" customFormat="false" ht="12.75" hidden="false" customHeight="false" outlineLevel="0" collapsed="false">
      <c r="A10" s="0" t="s">
        <v>19</v>
      </c>
      <c r="B10" s="5" t="n">
        <v>0.0125</v>
      </c>
      <c r="D10" s="0" t="s">
        <v>19</v>
      </c>
      <c r="E10" s="5" t="n">
        <v>0.0125</v>
      </c>
      <c r="G10" s="0" t="s">
        <v>19</v>
      </c>
      <c r="H10" s="5" t="n">
        <v>0.0125</v>
      </c>
      <c r="J10" s="0" t="s">
        <v>19</v>
      </c>
      <c r="K10" s="5" t="n">
        <v>0.0125</v>
      </c>
      <c r="M10" s="0" t="s">
        <v>19</v>
      </c>
      <c r="N10" s="5" t="n">
        <v>0.0125</v>
      </c>
    </row>
    <row r="11" customFormat="false" ht="12.75" hidden="false" customHeight="false" outlineLevel="0" collapsed="false">
      <c r="A11" s="0" t="s">
        <v>5</v>
      </c>
      <c r="B11" s="6" t="n">
        <v>35</v>
      </c>
      <c r="D11" s="0" t="s">
        <v>5</v>
      </c>
      <c r="E11" s="6" t="n">
        <v>35</v>
      </c>
      <c r="G11" s="0" t="s">
        <v>5</v>
      </c>
      <c r="H11" s="6" t="n">
        <v>35</v>
      </c>
      <c r="J11" s="0" t="s">
        <v>5</v>
      </c>
      <c r="K11" s="6" t="n">
        <v>35</v>
      </c>
      <c r="M11" s="0" t="s">
        <v>5</v>
      </c>
      <c r="N11" s="6" t="n">
        <v>35</v>
      </c>
    </row>
    <row r="12" customFormat="false" ht="12.75" hidden="false" customHeight="false" outlineLevel="0" collapsed="false">
      <c r="A12" s="0" t="s">
        <v>6</v>
      </c>
      <c r="B12" s="6" t="n">
        <v>0.06</v>
      </c>
      <c r="D12" s="0" t="s">
        <v>6</v>
      </c>
      <c r="E12" s="6" t="n">
        <v>0.06</v>
      </c>
      <c r="G12" s="0" t="s">
        <v>6</v>
      </c>
      <c r="H12" s="6" t="n">
        <v>0.06</v>
      </c>
      <c r="J12" s="0" t="s">
        <v>6</v>
      </c>
      <c r="K12" s="6" t="n">
        <v>0.06</v>
      </c>
      <c r="M12" s="0" t="s">
        <v>6</v>
      </c>
      <c r="N12" s="6" t="n">
        <v>0.06</v>
      </c>
    </row>
    <row r="13" customFormat="false" ht="12.75" hidden="false" customHeight="false" outlineLevel="0" collapsed="false">
      <c r="A13" s="0" t="s">
        <v>8</v>
      </c>
      <c r="B13" s="7" t="n">
        <v>0.4</v>
      </c>
      <c r="C13" s="8"/>
      <c r="D13" s="0" t="s">
        <v>8</v>
      </c>
      <c r="E13" s="7" t="n">
        <v>0.4</v>
      </c>
      <c r="F13" s="8"/>
      <c r="G13" s="0" t="s">
        <v>8</v>
      </c>
      <c r="H13" s="7" t="n">
        <v>0.4</v>
      </c>
      <c r="J13" s="0" t="s">
        <v>8</v>
      </c>
      <c r="K13" s="7" t="n">
        <v>0.4</v>
      </c>
      <c r="M13" s="0" t="s">
        <v>8</v>
      </c>
      <c r="N13" s="7" t="n">
        <v>0.4</v>
      </c>
    </row>
    <row r="15" customFormat="false" ht="12.75" hidden="false" customHeight="false" outlineLevel="0" collapsed="false">
      <c r="A15" s="0" t="s">
        <v>9</v>
      </c>
      <c r="B15" s="7" t="n">
        <v>35</v>
      </c>
      <c r="C15" s="7"/>
      <c r="D15" s="0" t="s">
        <v>9</v>
      </c>
      <c r="E15" s="7" t="n">
        <v>35</v>
      </c>
      <c r="G15" s="0" t="s">
        <v>9</v>
      </c>
      <c r="H15" s="7" t="n">
        <v>35</v>
      </c>
      <c r="J15" s="0" t="s">
        <v>9</v>
      </c>
      <c r="K15" s="7" t="n">
        <v>35</v>
      </c>
      <c r="M15" s="0" t="s">
        <v>9</v>
      </c>
      <c r="N15" s="7" t="n">
        <v>35</v>
      </c>
    </row>
    <row r="16" customFormat="false" ht="12.75" hidden="false" customHeight="false" outlineLevel="0" collapsed="false">
      <c r="A16" s="0" t="s">
        <v>10</v>
      </c>
      <c r="B16" s="9" t="n">
        <v>116</v>
      </c>
      <c r="C16" s="10"/>
      <c r="D16" s="0" t="s">
        <v>10</v>
      </c>
      <c r="E16" s="9" t="n">
        <v>111.8633</v>
      </c>
      <c r="F16" s="9"/>
      <c r="G16" s="0" t="s">
        <v>10</v>
      </c>
      <c r="H16" s="9" t="n">
        <v>91.02</v>
      </c>
      <c r="J16" s="0" t="s">
        <v>10</v>
      </c>
      <c r="K16" s="9" t="n">
        <v>111.863</v>
      </c>
      <c r="M16" s="0" t="s">
        <v>10</v>
      </c>
      <c r="N16" s="9" t="n">
        <v>91.02</v>
      </c>
    </row>
    <row r="17" customFormat="false" ht="12.75" hidden="false" customHeight="false" outlineLevel="0" collapsed="false">
      <c r="B17" s="7"/>
      <c r="C17" s="7"/>
      <c r="E17" s="7"/>
      <c r="H17" s="7"/>
      <c r="K17" s="7"/>
      <c r="N17" s="7"/>
    </row>
    <row r="18" customFormat="false" ht="12.75" hidden="false" customHeight="false" outlineLevel="0" collapsed="false">
      <c r="A18" s="0" t="s">
        <v>11</v>
      </c>
      <c r="B18" s="11" t="e">
        <f aca="false">EURO(B11,B15,B12,B10,B13,B9*365.25,0,0)</f>
        <v>#NAME?</v>
      </c>
      <c r="C18" s="11"/>
      <c r="D18" s="0" t="s">
        <v>11</v>
      </c>
      <c r="E18" s="11" t="e">
        <f aca="false">EURO(E11,E15,E12,E10,E13,E9*365.25,0,0)</f>
        <v>#NAME?</v>
      </c>
      <c r="F18" s="11"/>
      <c r="G18" s="0" t="s">
        <v>11</v>
      </c>
      <c r="H18" s="11" t="e">
        <f aca="false">EURO(H11,H15,H12,H10,H13,H9*365.25,0,0)</f>
        <v>#NAME?</v>
      </c>
      <c r="J18" s="0" t="s">
        <v>11</v>
      </c>
      <c r="K18" s="11" t="e">
        <f aca="false">EURO(K11,K15,K12,K10,K13,K9*365.25,0,0)</f>
        <v>#NAME?</v>
      </c>
      <c r="M18" s="0" t="s">
        <v>11</v>
      </c>
      <c r="N18" s="11" t="e">
        <f aca="false">EURO(N11,N15,N12,N10,N13,N9*365.25,0,0)</f>
        <v>#NAME?</v>
      </c>
    </row>
    <row r="19" customFormat="false" ht="12.75" hidden="false" customHeight="false" outlineLevel="0" collapsed="false">
      <c r="A19" s="0" t="s">
        <v>12</v>
      </c>
      <c r="B19" s="11" t="e">
        <f aca="false">EURO(B11,B16,B12,B10,B13,B9*365.25,1,0)</f>
        <v>#NAME?</v>
      </c>
      <c r="C19" s="11"/>
      <c r="D19" s="0" t="s">
        <v>12</v>
      </c>
      <c r="E19" s="11" t="e">
        <f aca="false">EURO(E11,E16,E12,E10,E13,E9*365.25,1,0)</f>
        <v>#NAME?</v>
      </c>
      <c r="F19" s="11"/>
      <c r="G19" s="0" t="s">
        <v>12</v>
      </c>
      <c r="H19" s="11" t="e">
        <f aca="false">EURO(H11,H16,H12,H10,H13,H9*365.25,1,0)</f>
        <v>#NAME?</v>
      </c>
      <c r="J19" s="0" t="s">
        <v>12</v>
      </c>
      <c r="K19" s="11" t="e">
        <f aca="false">EURO(K11,K16,K12,K10,K13,K9*365.25,1,0)</f>
        <v>#NAME?</v>
      </c>
      <c r="M19" s="0" t="s">
        <v>12</v>
      </c>
      <c r="N19" s="11" t="e">
        <f aca="false">EURO(N11,N16,N12,N10,N13,N9*365.25,1,0)</f>
        <v>#NAME?</v>
      </c>
    </row>
    <row r="21" customFormat="false" ht="12.75" hidden="false" customHeight="false" outlineLevel="0" collapsed="false">
      <c r="A21" s="0" t="s">
        <v>13</v>
      </c>
      <c r="B21" s="12" t="e">
        <f aca="false">(B19-B18)*B6</f>
        <v>#NAME?</v>
      </c>
      <c r="D21" s="0" t="s">
        <v>13</v>
      </c>
      <c r="E21" s="12" t="e">
        <f aca="false">(E19-E18)*E6</f>
        <v>#NAME?</v>
      </c>
      <c r="G21" s="0" t="s">
        <v>13</v>
      </c>
      <c r="H21" s="12" t="e">
        <f aca="false">(H19-H18)*H6</f>
        <v>#NAME?</v>
      </c>
      <c r="J21" s="0" t="s">
        <v>13</v>
      </c>
      <c r="K21" s="12" t="e">
        <f aca="false">(K19-K18)*K6</f>
        <v>#NAME?</v>
      </c>
      <c r="M21" s="0" t="s">
        <v>13</v>
      </c>
      <c r="N21" s="12" t="e">
        <f aca="false">(N19-N18)*N6</f>
        <v>#NAME?</v>
      </c>
    </row>
    <row r="23" customFormat="false" ht="12.75" hidden="false" customHeight="false" outlineLevel="0" collapsed="false">
      <c r="A23" s="0" t="s">
        <v>20</v>
      </c>
      <c r="N23" s="12" t="e">
        <f aca="false">B21+E21+H21+K21+N21</f>
        <v>#NAME?</v>
      </c>
    </row>
    <row r="26" customFormat="false" ht="12.75" hidden="false" customHeight="false" outlineLevel="0" collapsed="false">
      <c r="A26" s="16" t="s">
        <v>21</v>
      </c>
    </row>
    <row r="28" customFormat="false" ht="12.75" hidden="false" customHeight="false" outlineLevel="0" collapsed="false">
      <c r="A28" s="14" t="s">
        <v>16</v>
      </c>
      <c r="B28" s="14"/>
      <c r="D28" s="14" t="s">
        <v>17</v>
      </c>
      <c r="E28" s="14"/>
      <c r="F28" s="14"/>
      <c r="G28" s="14"/>
      <c r="H28" s="14"/>
      <c r="J28" s="14" t="s">
        <v>18</v>
      </c>
      <c r="K28" s="14"/>
      <c r="L28" s="14"/>
      <c r="M28" s="14"/>
      <c r="N28" s="14"/>
    </row>
    <row r="29" customFormat="false" ht="12.75" hidden="false" customHeight="false" outlineLevel="0" collapsed="false">
      <c r="A29" s="0" t="s">
        <v>1</v>
      </c>
      <c r="B29" s="15" t="n">
        <v>7615930</v>
      </c>
      <c r="D29" s="0" t="s">
        <v>1</v>
      </c>
      <c r="E29" s="15" t="n">
        <v>7809790</v>
      </c>
      <c r="G29" s="0" t="s">
        <v>1</v>
      </c>
      <c r="H29" s="15" t="n">
        <v>7919393</v>
      </c>
      <c r="J29" s="0" t="s">
        <v>1</v>
      </c>
      <c r="K29" s="15" t="n">
        <v>6326045</v>
      </c>
      <c r="M29" s="0" t="s">
        <v>1</v>
      </c>
      <c r="N29" s="15" t="n">
        <v>4080607</v>
      </c>
    </row>
    <row r="30" customFormat="false" ht="12.75" hidden="false" customHeight="false" outlineLevel="0" collapsed="false">
      <c r="A30" s="0" t="s">
        <v>2</v>
      </c>
      <c r="B30" s="3" t="n">
        <v>37134</v>
      </c>
      <c r="D30" s="0" t="s">
        <v>2</v>
      </c>
      <c r="E30" s="3" t="n">
        <v>37134</v>
      </c>
      <c r="G30" s="0" t="s">
        <v>2</v>
      </c>
      <c r="H30" s="3" t="n">
        <v>37134</v>
      </c>
      <c r="J30" s="0" t="s">
        <v>2</v>
      </c>
      <c r="K30" s="3" t="n">
        <v>37134</v>
      </c>
      <c r="M30" s="0" t="s">
        <v>2</v>
      </c>
      <c r="N30" s="3" t="n">
        <v>37134</v>
      </c>
    </row>
    <row r="31" customFormat="false" ht="12.75" hidden="false" customHeight="false" outlineLevel="0" collapsed="false">
      <c r="A31" s="0" t="s">
        <v>3</v>
      </c>
      <c r="B31" s="4" t="n">
        <v>38412</v>
      </c>
      <c r="D31" s="0" t="s">
        <v>3</v>
      </c>
      <c r="E31" s="4" t="n">
        <v>38412</v>
      </c>
      <c r="G31" s="0" t="s">
        <v>3</v>
      </c>
      <c r="H31" s="4" t="n">
        <v>38412</v>
      </c>
      <c r="J31" s="0" t="s">
        <v>3</v>
      </c>
      <c r="K31" s="4" t="n">
        <v>38412</v>
      </c>
      <c r="M31" s="0" t="s">
        <v>3</v>
      </c>
      <c r="N31" s="4" t="n">
        <v>38412</v>
      </c>
    </row>
    <row r="32" customFormat="false" ht="12.75" hidden="false" customHeight="false" outlineLevel="0" collapsed="false">
      <c r="A32" s="0" t="s">
        <v>4</v>
      </c>
      <c r="B32" s="5" t="n">
        <f aca="false">(B31-B30)/365.25</f>
        <v>3.49897330595483</v>
      </c>
      <c r="D32" s="0" t="s">
        <v>4</v>
      </c>
      <c r="E32" s="5" t="n">
        <f aca="false">(E31-E30)/365.25</f>
        <v>3.49897330595483</v>
      </c>
      <c r="G32" s="0" t="s">
        <v>4</v>
      </c>
      <c r="H32" s="5" t="n">
        <f aca="false">(H31-H30)/365.25</f>
        <v>3.49897330595483</v>
      </c>
      <c r="J32" s="0" t="s">
        <v>4</v>
      </c>
      <c r="K32" s="5" t="n">
        <f aca="false">(K31-K30)/365.25</f>
        <v>3.49897330595483</v>
      </c>
      <c r="M32" s="0" t="s">
        <v>4</v>
      </c>
      <c r="N32" s="5" t="n">
        <f aca="false">(N31-N30)/365.25</f>
        <v>3.49897330595483</v>
      </c>
    </row>
    <row r="33" customFormat="false" ht="12.75" hidden="false" customHeight="false" outlineLevel="0" collapsed="false">
      <c r="A33" s="0" t="s">
        <v>19</v>
      </c>
      <c r="B33" s="5" t="n">
        <v>0.0125</v>
      </c>
      <c r="D33" s="0" t="s">
        <v>19</v>
      </c>
      <c r="E33" s="5" t="n">
        <v>0.0125</v>
      </c>
      <c r="G33" s="0" t="s">
        <v>19</v>
      </c>
      <c r="H33" s="5" t="n">
        <v>0.0125</v>
      </c>
      <c r="J33" s="0" t="s">
        <v>19</v>
      </c>
      <c r="K33" s="5" t="n">
        <v>0.0125</v>
      </c>
      <c r="M33" s="0" t="s">
        <v>19</v>
      </c>
      <c r="N33" s="5" t="n">
        <v>0.0125</v>
      </c>
    </row>
    <row r="34" customFormat="false" ht="12.75" hidden="false" customHeight="false" outlineLevel="0" collapsed="false">
      <c r="A34" s="0" t="s">
        <v>5</v>
      </c>
      <c r="B34" s="6" t="n">
        <v>35</v>
      </c>
      <c r="D34" s="0" t="s">
        <v>5</v>
      </c>
      <c r="E34" s="6" t="n">
        <v>35</v>
      </c>
      <c r="G34" s="0" t="s">
        <v>5</v>
      </c>
      <c r="H34" s="6" t="n">
        <v>35</v>
      </c>
      <c r="J34" s="0" t="s">
        <v>5</v>
      </c>
      <c r="K34" s="6" t="n">
        <v>35</v>
      </c>
      <c r="M34" s="0" t="s">
        <v>5</v>
      </c>
      <c r="N34" s="6" t="n">
        <v>35</v>
      </c>
    </row>
    <row r="35" customFormat="false" ht="12.75" hidden="false" customHeight="false" outlineLevel="0" collapsed="false">
      <c r="A35" s="0" t="s">
        <v>6</v>
      </c>
      <c r="B35" s="6" t="n">
        <v>0.06</v>
      </c>
      <c r="D35" s="0" t="s">
        <v>6</v>
      </c>
      <c r="E35" s="6" t="n">
        <v>0.06</v>
      </c>
      <c r="G35" s="0" t="s">
        <v>6</v>
      </c>
      <c r="H35" s="6" t="n">
        <v>0.06</v>
      </c>
      <c r="J35" s="0" t="s">
        <v>6</v>
      </c>
      <c r="K35" s="6" t="n">
        <v>0.06</v>
      </c>
      <c r="M35" s="0" t="s">
        <v>6</v>
      </c>
      <c r="N35" s="6" t="n">
        <v>0.06</v>
      </c>
    </row>
    <row r="36" customFormat="false" ht="12.75" hidden="false" customHeight="false" outlineLevel="0" collapsed="false">
      <c r="A36" s="0" t="s">
        <v>8</v>
      </c>
      <c r="B36" s="7" t="n">
        <v>0.4</v>
      </c>
      <c r="C36" s="8"/>
      <c r="D36" s="0" t="s">
        <v>8</v>
      </c>
      <c r="E36" s="7" t="n">
        <v>0.4</v>
      </c>
      <c r="F36" s="8"/>
      <c r="G36" s="0" t="s">
        <v>8</v>
      </c>
      <c r="H36" s="7" t="n">
        <v>0.4</v>
      </c>
      <c r="J36" s="0" t="s">
        <v>8</v>
      </c>
      <c r="K36" s="7" t="n">
        <v>0.4</v>
      </c>
      <c r="M36" s="0" t="s">
        <v>8</v>
      </c>
      <c r="N36" s="7" t="n">
        <v>0.4</v>
      </c>
    </row>
    <row r="38" customFormat="false" ht="12.75" hidden="false" customHeight="false" outlineLevel="0" collapsed="false">
      <c r="A38" s="0" t="s">
        <v>9</v>
      </c>
      <c r="B38" s="7" t="n">
        <v>35</v>
      </c>
      <c r="C38" s="7"/>
      <c r="D38" s="0" t="s">
        <v>9</v>
      </c>
      <c r="E38" s="7" t="n">
        <v>35</v>
      </c>
      <c r="G38" s="0" t="s">
        <v>9</v>
      </c>
      <c r="H38" s="7" t="n">
        <v>35</v>
      </c>
      <c r="J38" s="0" t="s">
        <v>9</v>
      </c>
      <c r="K38" s="7" t="n">
        <v>35</v>
      </c>
      <c r="M38" s="0" t="s">
        <v>9</v>
      </c>
      <c r="N38" s="7" t="n">
        <v>35</v>
      </c>
    </row>
    <row r="39" customFormat="false" ht="12.75" hidden="false" customHeight="false" outlineLevel="0" collapsed="false">
      <c r="A39" s="0" t="s">
        <v>10</v>
      </c>
      <c r="B39" s="9" t="n">
        <v>54.7469990994791</v>
      </c>
      <c r="C39" s="10"/>
      <c r="D39" s="0" t="s">
        <v>10</v>
      </c>
      <c r="E39" s="9" t="n">
        <v>54.7469990994791</v>
      </c>
      <c r="F39" s="9"/>
      <c r="G39" s="0" t="s">
        <v>10</v>
      </c>
      <c r="H39" s="9" t="n">
        <v>54.7469990994791</v>
      </c>
      <c r="J39" s="0" t="s">
        <v>10</v>
      </c>
      <c r="K39" s="9" t="n">
        <v>54.7469990994791</v>
      </c>
      <c r="M39" s="0" t="s">
        <v>10</v>
      </c>
      <c r="N39" s="9" t="n">
        <v>54.7469990994791</v>
      </c>
    </row>
    <row r="40" customFormat="false" ht="12.75" hidden="false" customHeight="false" outlineLevel="0" collapsed="false">
      <c r="B40" s="7"/>
      <c r="C40" s="7"/>
      <c r="E40" s="7"/>
      <c r="H40" s="7"/>
      <c r="K40" s="7"/>
      <c r="N40" s="7"/>
    </row>
    <row r="41" customFormat="false" ht="12.75" hidden="false" customHeight="false" outlineLevel="0" collapsed="false">
      <c r="A41" s="0" t="s">
        <v>11</v>
      </c>
      <c r="B41" s="11" t="e">
        <f aca="false">EURO(B34,B38,B35,B33,B36,B32*365.25,0,0)</f>
        <v>#NAME?</v>
      </c>
      <c r="C41" s="11"/>
      <c r="D41" s="0" t="s">
        <v>11</v>
      </c>
      <c r="E41" s="11" t="e">
        <f aca="false">EURO(E34,E38,E35,E33,E36,E32*365.25,0,0)</f>
        <v>#NAME?</v>
      </c>
      <c r="F41" s="11"/>
      <c r="G41" s="0" t="s">
        <v>11</v>
      </c>
      <c r="H41" s="11" t="e">
        <f aca="false">EURO(H34,H38,H35,H33,H36,H32*365.25,0,0)</f>
        <v>#NAME?</v>
      </c>
      <c r="J41" s="0" t="s">
        <v>11</v>
      </c>
      <c r="K41" s="11" t="e">
        <f aca="false">EURO(K34,K38,K35,K33,K36,K32*365.25,0,0)</f>
        <v>#NAME?</v>
      </c>
      <c r="M41" s="0" t="s">
        <v>11</v>
      </c>
      <c r="N41" s="11" t="e">
        <f aca="false">EURO(N34,N38,N35,N33,N36,N32*365.25,0,0)</f>
        <v>#NAME?</v>
      </c>
    </row>
    <row r="42" customFormat="false" ht="12.75" hidden="false" customHeight="false" outlineLevel="0" collapsed="false">
      <c r="A42" s="0" t="s">
        <v>12</v>
      </c>
      <c r="B42" s="11" t="e">
        <f aca="false">EURO(B34,B39,B35,B33,B36,B32*365.25,1,0)</f>
        <v>#NAME?</v>
      </c>
      <c r="C42" s="11"/>
      <c r="D42" s="0" t="s">
        <v>12</v>
      </c>
      <c r="E42" s="11" t="e">
        <f aca="false">EURO(E34,E39,E35,E33,E36,E32*365.25,1,0)</f>
        <v>#NAME?</v>
      </c>
      <c r="F42" s="11"/>
      <c r="G42" s="0" t="s">
        <v>12</v>
      </c>
      <c r="H42" s="11" t="e">
        <f aca="false">EURO(H34,H39,H35,H33,H36,H32*365.25,1,0)</f>
        <v>#NAME?</v>
      </c>
      <c r="J42" s="0" t="s">
        <v>12</v>
      </c>
      <c r="K42" s="11" t="e">
        <f aca="false">EURO(K34,K39,K35,K33,K36,K32*365.25,1,0)</f>
        <v>#NAME?</v>
      </c>
      <c r="M42" s="0" t="s">
        <v>12</v>
      </c>
      <c r="N42" s="11" t="e">
        <f aca="false">EURO(N34,N39,N35,N33,N36,N32*365.25,1,0)</f>
        <v>#NAME?</v>
      </c>
    </row>
    <row r="44" customFormat="false" ht="12.75" hidden="false" customHeight="false" outlineLevel="0" collapsed="false">
      <c r="A44" s="0" t="s">
        <v>13</v>
      </c>
      <c r="B44" s="12" t="e">
        <f aca="false">(B42-B41)*B29</f>
        <v>#NAME?</v>
      </c>
      <c r="D44" s="0" t="s">
        <v>13</v>
      </c>
      <c r="E44" s="12" t="e">
        <f aca="false">(E42-E41)*E29</f>
        <v>#NAME?</v>
      </c>
      <c r="G44" s="0" t="s">
        <v>13</v>
      </c>
      <c r="H44" s="12" t="e">
        <f aca="false">(H42-H41)*H29</f>
        <v>#NAME?</v>
      </c>
      <c r="J44" s="0" t="s">
        <v>13</v>
      </c>
      <c r="K44" s="12" t="e">
        <f aca="false">(K42-K41)*K29</f>
        <v>#NAME?</v>
      </c>
      <c r="M44" s="0" t="s">
        <v>13</v>
      </c>
      <c r="N44" s="12" t="e">
        <f aca="false">(N42-N41)*N29</f>
        <v>#NAME?</v>
      </c>
    </row>
    <row r="46" customFormat="false" ht="12.75" hidden="false" customHeight="false" outlineLevel="0" collapsed="false">
      <c r="A46" s="0" t="s">
        <v>20</v>
      </c>
      <c r="N46" s="12" t="e">
        <f aca="false">B44+E44+H44+K44+N44</f>
        <v>#NAME?</v>
      </c>
    </row>
  </sheetData>
  <mergeCells count="6">
    <mergeCell ref="A5:B5"/>
    <mergeCell ref="D5:H5"/>
    <mergeCell ref="J5:N5"/>
    <mergeCell ref="A28:B28"/>
    <mergeCell ref="D28:H28"/>
    <mergeCell ref="J28:N2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K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" activeCellId="0" sqref="J1:K16384"/>
    </sheetView>
  </sheetViews>
  <sheetFormatPr defaultColWidth="9.0546875" defaultRowHeight="12.75" customHeight="true" zeroHeight="false" outlineLevelRow="0" outlineLevelCol="0"/>
  <sheetData>
    <row r="4" customFormat="false" ht="12.75" hidden="false" customHeight="false" outlineLevel="0" collapsed="false">
      <c r="B4" s="7" t="s">
        <v>22</v>
      </c>
      <c r="C4" s="7" t="s">
        <v>23</v>
      </c>
      <c r="D4" s="7" t="s">
        <v>24</v>
      </c>
      <c r="E4" s="7" t="s">
        <v>19</v>
      </c>
      <c r="F4" s="7" t="s">
        <v>8</v>
      </c>
      <c r="G4" s="7" t="s">
        <v>25</v>
      </c>
      <c r="H4" s="7" t="s">
        <v>26</v>
      </c>
      <c r="I4" s="7" t="n">
        <v>0</v>
      </c>
    </row>
    <row r="5" customFormat="false" ht="12.75" hidden="false" customHeight="false" outlineLevel="0" collapsed="false">
      <c r="B5" s="7" t="n">
        <v>44.875</v>
      </c>
      <c r="C5" s="7" t="n">
        <v>44.875</v>
      </c>
      <c r="D5" s="7" t="n">
        <v>0.046</v>
      </c>
      <c r="E5" s="7" t="n">
        <v>0</v>
      </c>
      <c r="F5" s="7" t="n">
        <v>0.4</v>
      </c>
      <c r="G5" s="7" t="n">
        <f aca="false">3*365.25</f>
        <v>1095.75</v>
      </c>
      <c r="H5" s="7" t="n">
        <v>0</v>
      </c>
      <c r="I5" s="17" t="e">
        <f aca="false">EURO_Equity(B5,C5,D5,E5,F5,G5,H5,I$4)</f>
        <v>#NAME?</v>
      </c>
      <c r="K5" s="18"/>
    </row>
    <row r="6" customFormat="false" ht="12.75" hidden="false" customHeight="false" outlineLevel="0" collapsed="false">
      <c r="B6" s="7" t="n">
        <v>44.875</v>
      </c>
      <c r="C6" s="7" t="n">
        <v>44.875</v>
      </c>
      <c r="D6" s="7" t="n">
        <v>0.046</v>
      </c>
      <c r="E6" s="7" t="n">
        <v>0</v>
      </c>
      <c r="F6" s="7" t="n">
        <v>0.4</v>
      </c>
      <c r="G6" s="7" t="n">
        <f aca="false">3*365.25</f>
        <v>1095.75</v>
      </c>
      <c r="H6" s="7" t="n">
        <v>1</v>
      </c>
      <c r="I6" s="17" t="e">
        <f aca="false">EURO_Equity(B6,C6,D6,E6,F6,G6,H6,I$4)</f>
        <v>#NAME?</v>
      </c>
      <c r="K6" s="18"/>
    </row>
    <row r="7" customFormat="false" ht="12.75" hidden="false" customHeight="false" outlineLevel="0" collapsed="false">
      <c r="B7" s="7" t="n">
        <v>44.875</v>
      </c>
      <c r="C7" s="7" t="n">
        <v>38.875</v>
      </c>
      <c r="D7" s="7" t="n">
        <v>0.046</v>
      </c>
      <c r="E7" s="7" t="n">
        <v>0</v>
      </c>
      <c r="F7" s="7" t="n">
        <v>0.15</v>
      </c>
      <c r="G7" s="7" t="n">
        <f aca="false">3*365.25</f>
        <v>1095.75</v>
      </c>
      <c r="H7" s="7" t="n">
        <v>0</v>
      </c>
      <c r="I7" s="17" t="e">
        <f aca="false">EURO_Equity(B7,C7,D7,E7,F7,G7,H7,I$4)</f>
        <v>#NAME?</v>
      </c>
      <c r="K7" s="18"/>
    </row>
    <row r="8" customFormat="false" ht="12.75" hidden="false" customHeight="false" outlineLevel="0" collapsed="false">
      <c r="B8" s="7" t="n">
        <v>44.875</v>
      </c>
      <c r="C8" s="7" t="n">
        <v>38.875</v>
      </c>
      <c r="D8" s="7" t="n">
        <v>0.046</v>
      </c>
      <c r="E8" s="7" t="n">
        <v>0</v>
      </c>
      <c r="F8" s="7" t="n">
        <v>0.16</v>
      </c>
      <c r="G8" s="7" t="n">
        <f aca="false">3*365.25</f>
        <v>1095.75</v>
      </c>
      <c r="H8" s="7" t="n">
        <v>0</v>
      </c>
      <c r="I8" s="17" t="e">
        <f aca="false">EURO_Equity(B8,C8,D8,E8,F8,G8,H8,I$4)</f>
        <v>#NAME?</v>
      </c>
      <c r="K8" s="18"/>
    </row>
    <row r="9" customFormat="false" ht="12.75" hidden="false" customHeight="false" outlineLevel="0" collapsed="false">
      <c r="B9" s="7" t="n">
        <v>44.875</v>
      </c>
      <c r="C9" s="7" t="n">
        <v>38.875</v>
      </c>
      <c r="D9" s="7" t="n">
        <v>0.046</v>
      </c>
      <c r="E9" s="7" t="n">
        <v>0</v>
      </c>
      <c r="F9" s="7" t="n">
        <v>0.17</v>
      </c>
      <c r="G9" s="7" t="n">
        <f aca="false">3*365.25</f>
        <v>1095.75</v>
      </c>
      <c r="H9" s="7" t="n">
        <v>0</v>
      </c>
      <c r="I9" s="17" t="e">
        <f aca="false">EURO_Equity(B9,C9,D9,E9,F9,G9,H9,I$4)</f>
        <v>#NAME?</v>
      </c>
      <c r="K9" s="18"/>
    </row>
    <row r="10" customFormat="false" ht="12.75" hidden="false" customHeight="false" outlineLevel="0" collapsed="false">
      <c r="B10" s="7" t="n">
        <v>44.875</v>
      </c>
      <c r="C10" s="7" t="n">
        <v>38.875</v>
      </c>
      <c r="D10" s="7" t="n">
        <v>0.046</v>
      </c>
      <c r="E10" s="7" t="n">
        <v>0</v>
      </c>
      <c r="F10" s="7" t="n">
        <v>0.18</v>
      </c>
      <c r="G10" s="7" t="n">
        <f aca="false">3*365.25</f>
        <v>1095.75</v>
      </c>
      <c r="H10" s="7" t="n">
        <v>0</v>
      </c>
      <c r="I10" s="17" t="e">
        <f aca="false">EURO_Equity(B10,C10,D10,E10,F10,G10,H10,I$4)</f>
        <v>#NAME?</v>
      </c>
      <c r="K10" s="18"/>
    </row>
    <row r="11" customFormat="false" ht="12.75" hidden="false" customHeight="false" outlineLevel="0" collapsed="false">
      <c r="B11" s="7" t="n">
        <v>44.875</v>
      </c>
      <c r="C11" s="7" t="n">
        <v>38.875</v>
      </c>
      <c r="D11" s="7" t="n">
        <v>0.046</v>
      </c>
      <c r="E11" s="7" t="n">
        <v>0</v>
      </c>
      <c r="F11" s="7" t="n">
        <v>0.19</v>
      </c>
      <c r="G11" s="7" t="n">
        <f aca="false">3*365.25</f>
        <v>1095.75</v>
      </c>
      <c r="H11" s="7" t="n">
        <v>0</v>
      </c>
      <c r="I11" s="17" t="e">
        <f aca="false">EURO_Equity(B11,C11,D11,E11,F11,G11,H11,I$4)</f>
        <v>#NAME?</v>
      </c>
      <c r="K11" s="18"/>
    </row>
    <row r="12" customFormat="false" ht="12.75" hidden="false" customHeight="false" outlineLevel="0" collapsed="false">
      <c r="B12" s="7" t="n">
        <v>44.875</v>
      </c>
      <c r="C12" s="7" t="n">
        <v>38.875</v>
      </c>
      <c r="D12" s="7" t="n">
        <v>0.046</v>
      </c>
      <c r="E12" s="7" t="n">
        <v>0</v>
      </c>
      <c r="F12" s="7" t="n">
        <v>0.2</v>
      </c>
      <c r="G12" s="7" t="n">
        <f aca="false">3*365.25</f>
        <v>1095.75</v>
      </c>
      <c r="H12" s="7" t="n">
        <v>0</v>
      </c>
      <c r="I12" s="17" t="e">
        <f aca="false">EURO_Equity(B12,C12,D12,E12,F12,G12,H12,I$4)</f>
        <v>#NAME?</v>
      </c>
      <c r="K12" s="18"/>
    </row>
    <row r="13" customFormat="false" ht="12.75" hidden="false" customHeight="false" outlineLevel="0" collapsed="false">
      <c r="B13" s="7" t="n">
        <v>44.875</v>
      </c>
      <c r="C13" s="7" t="n">
        <v>38.875</v>
      </c>
      <c r="D13" s="7" t="n">
        <v>0.046</v>
      </c>
      <c r="E13" s="7" t="n">
        <v>0</v>
      </c>
      <c r="F13" s="7" t="n">
        <v>0.21</v>
      </c>
      <c r="G13" s="7" t="n">
        <f aca="false">3*365.25</f>
        <v>1095.75</v>
      </c>
      <c r="H13" s="7" t="n">
        <v>0</v>
      </c>
      <c r="I13" s="17" t="e">
        <f aca="false">EURO_Equity(B13,C13,D13,E13,F13,G13,H13,I$4)</f>
        <v>#NAME?</v>
      </c>
      <c r="K13" s="18"/>
    </row>
    <row r="14" customFormat="false" ht="12.75" hidden="false" customHeight="false" outlineLevel="0" collapsed="false">
      <c r="B14" s="7" t="n">
        <v>44.875</v>
      </c>
      <c r="C14" s="7" t="n">
        <v>38.875</v>
      </c>
      <c r="D14" s="7" t="n">
        <v>0.046</v>
      </c>
      <c r="E14" s="7" t="n">
        <v>0</v>
      </c>
      <c r="F14" s="7" t="n">
        <v>0.22</v>
      </c>
      <c r="G14" s="7" t="n">
        <f aca="false">3*365.25</f>
        <v>1095.75</v>
      </c>
      <c r="H14" s="7" t="n">
        <v>0</v>
      </c>
      <c r="I14" s="17" t="e">
        <f aca="false">EURO_Equity(B14,C14,D14,E14,F14,G14,H14,I$4)</f>
        <v>#NAME?</v>
      </c>
      <c r="K14" s="18"/>
    </row>
    <row r="15" customFormat="false" ht="12.75" hidden="false" customHeight="false" outlineLevel="0" collapsed="false">
      <c r="B15" s="7" t="n">
        <v>44.875</v>
      </c>
      <c r="C15" s="7" t="n">
        <v>38.875</v>
      </c>
      <c r="D15" s="7" t="n">
        <v>0.046</v>
      </c>
      <c r="E15" s="7" t="n">
        <v>0</v>
      </c>
      <c r="F15" s="7" t="n">
        <v>0.23</v>
      </c>
      <c r="G15" s="7" t="n">
        <f aca="false">3*365.25</f>
        <v>1095.75</v>
      </c>
      <c r="H15" s="7" t="n">
        <v>0</v>
      </c>
      <c r="I15" s="17" t="e">
        <f aca="false">EURO_Equity(B15,C15,D15,E15,F15,G15,H15,I$4)</f>
        <v>#NAME?</v>
      </c>
      <c r="K15" s="18"/>
    </row>
    <row r="16" customFormat="false" ht="12.75" hidden="false" customHeight="false" outlineLevel="0" collapsed="false">
      <c r="B16" s="7" t="n">
        <v>44.875</v>
      </c>
      <c r="C16" s="7" t="n">
        <v>38.875</v>
      </c>
      <c r="D16" s="7" t="n">
        <v>0.046</v>
      </c>
      <c r="E16" s="7" t="n">
        <v>0</v>
      </c>
      <c r="F16" s="7" t="n">
        <v>0.24</v>
      </c>
      <c r="G16" s="7" t="n">
        <f aca="false">3*365.25</f>
        <v>1095.75</v>
      </c>
      <c r="H16" s="7" t="n">
        <v>0</v>
      </c>
      <c r="I16" s="17" t="e">
        <f aca="false">EURO_Equity(B16,C16,D16,E16,F16,G16,H16,I$4)</f>
        <v>#NAME?</v>
      </c>
      <c r="K16" s="18"/>
    </row>
    <row r="17" customFormat="false" ht="12.75" hidden="false" customHeight="false" outlineLevel="0" collapsed="false">
      <c r="B17" s="7" t="n">
        <v>44.875</v>
      </c>
      <c r="C17" s="7" t="n">
        <v>38.875</v>
      </c>
      <c r="D17" s="7" t="n">
        <v>0.046</v>
      </c>
      <c r="E17" s="7" t="n">
        <v>0</v>
      </c>
      <c r="F17" s="7" t="n">
        <v>0.25</v>
      </c>
      <c r="G17" s="7" t="n">
        <f aca="false">3*365.25</f>
        <v>1095.75</v>
      </c>
      <c r="H17" s="7" t="n">
        <v>0</v>
      </c>
      <c r="I17" s="17" t="e">
        <f aca="false">EURO_Equity(B17,C17,D17,E17,F17,G17,H17,I$4)</f>
        <v>#NAME?</v>
      </c>
      <c r="K17" s="18"/>
    </row>
    <row r="18" customFormat="false" ht="12.75" hidden="false" customHeight="false" outlineLevel="0" collapsed="false">
      <c r="B18" s="7" t="n">
        <v>44.875</v>
      </c>
      <c r="C18" s="7" t="n">
        <v>38.875</v>
      </c>
      <c r="D18" s="7" t="n">
        <v>0.046</v>
      </c>
      <c r="E18" s="7" t="n">
        <v>0</v>
      </c>
      <c r="F18" s="7" t="n">
        <v>0.26</v>
      </c>
      <c r="G18" s="7" t="n">
        <f aca="false">3*365.25</f>
        <v>1095.75</v>
      </c>
      <c r="H18" s="7" t="n">
        <v>0</v>
      </c>
      <c r="I18" s="17" t="e">
        <f aca="false">EURO_Equity(B18,C18,D18,E18,F18,G18,H18,I$4)</f>
        <v>#NAME?</v>
      </c>
      <c r="K18" s="18"/>
    </row>
    <row r="19" customFormat="false" ht="12.75" hidden="false" customHeight="false" outlineLevel="0" collapsed="false">
      <c r="B19" s="7" t="n">
        <v>44.875</v>
      </c>
      <c r="C19" s="7" t="n">
        <v>38.875</v>
      </c>
      <c r="D19" s="7" t="n">
        <v>0.046</v>
      </c>
      <c r="E19" s="7" t="n">
        <v>0</v>
      </c>
      <c r="F19" s="7" t="n">
        <v>0.27</v>
      </c>
      <c r="G19" s="7" t="n">
        <f aca="false">3*365.25</f>
        <v>1095.75</v>
      </c>
      <c r="H19" s="7" t="n">
        <v>0</v>
      </c>
      <c r="I19" s="17" t="e">
        <f aca="false">EURO_Equity(B19,C19,D19,E19,F19,G19,H19,I$4)</f>
        <v>#NAME?</v>
      </c>
      <c r="K19" s="18"/>
    </row>
    <row r="20" customFormat="false" ht="12.75" hidden="false" customHeight="false" outlineLevel="0" collapsed="false">
      <c r="B20" s="7" t="n">
        <v>44.875</v>
      </c>
      <c r="C20" s="7" t="n">
        <v>38.875</v>
      </c>
      <c r="D20" s="7" t="n">
        <v>0.046</v>
      </c>
      <c r="E20" s="7" t="n">
        <v>0</v>
      </c>
      <c r="F20" s="7" t="n">
        <v>0.28</v>
      </c>
      <c r="G20" s="7" t="n">
        <f aca="false">3*365.25</f>
        <v>1095.75</v>
      </c>
      <c r="H20" s="7" t="n">
        <v>0</v>
      </c>
      <c r="I20" s="17" t="e">
        <f aca="false">EURO_Equity(B20,C20,D20,E20,F20,G20,H20,I$4)</f>
        <v>#NAME?</v>
      </c>
      <c r="K20" s="18"/>
    </row>
    <row r="21" customFormat="false" ht="12.75" hidden="false" customHeight="false" outlineLevel="0" collapsed="false">
      <c r="B21" s="7" t="n">
        <v>44.875</v>
      </c>
      <c r="C21" s="7" t="n">
        <v>38.875</v>
      </c>
      <c r="D21" s="7" t="n">
        <v>0.046</v>
      </c>
      <c r="E21" s="7" t="n">
        <v>0</v>
      </c>
      <c r="F21" s="7" t="n">
        <v>0.29</v>
      </c>
      <c r="G21" s="7" t="n">
        <f aca="false">3*365.25</f>
        <v>1095.75</v>
      </c>
      <c r="H21" s="7" t="n">
        <v>0</v>
      </c>
      <c r="I21" s="17" t="e">
        <f aca="false">EURO_Equity(B21,C21,D21,E21,F21,G21,H21,I$4)</f>
        <v>#NAME?</v>
      </c>
      <c r="K21" s="18"/>
    </row>
    <row r="22" customFormat="false" ht="12.75" hidden="false" customHeight="false" outlineLevel="0" collapsed="false">
      <c r="B22" s="7" t="n">
        <v>44.875</v>
      </c>
      <c r="C22" s="7" t="n">
        <v>38.875</v>
      </c>
      <c r="D22" s="7" t="n">
        <v>0.046</v>
      </c>
      <c r="E22" s="7" t="n">
        <v>0</v>
      </c>
      <c r="F22" s="7" t="n">
        <v>0.3</v>
      </c>
      <c r="G22" s="7" t="n">
        <f aca="false">3*365.25</f>
        <v>1095.75</v>
      </c>
      <c r="H22" s="7" t="n">
        <v>0</v>
      </c>
      <c r="I22" s="17" t="e">
        <f aca="false">EURO_Equity(B22,C22,D22,E22,F22,G22,H22,I$4)</f>
        <v>#NAME?</v>
      </c>
      <c r="K22" s="18"/>
    </row>
    <row r="23" customFormat="false" ht="12.75" hidden="false" customHeight="false" outlineLevel="0" collapsed="false">
      <c r="B23" s="7" t="n">
        <v>44.875</v>
      </c>
      <c r="C23" s="7" t="n">
        <v>38.875</v>
      </c>
      <c r="D23" s="7" t="n">
        <v>0.046</v>
      </c>
      <c r="E23" s="7" t="n">
        <v>0</v>
      </c>
      <c r="F23" s="7" t="n">
        <v>0.31</v>
      </c>
      <c r="G23" s="7" t="n">
        <f aca="false">3*365.25</f>
        <v>1095.75</v>
      </c>
      <c r="H23" s="7" t="n">
        <v>0</v>
      </c>
      <c r="I23" s="17" t="e">
        <f aca="false">EURO_Equity(B23,C23,D23,E23,F23,G23,H23,I$4)</f>
        <v>#NAME?</v>
      </c>
      <c r="K23" s="18"/>
    </row>
    <row r="24" customFormat="false" ht="12.75" hidden="false" customHeight="false" outlineLevel="0" collapsed="false">
      <c r="B24" s="7" t="n">
        <v>44.875</v>
      </c>
      <c r="C24" s="7" t="n">
        <v>38.875</v>
      </c>
      <c r="D24" s="7" t="n">
        <v>0.046</v>
      </c>
      <c r="E24" s="7" t="n">
        <v>0</v>
      </c>
      <c r="F24" s="7" t="n">
        <v>0.32</v>
      </c>
      <c r="G24" s="7" t="n">
        <f aca="false">3*365.25</f>
        <v>1095.75</v>
      </c>
      <c r="H24" s="7" t="n">
        <v>0</v>
      </c>
      <c r="I24" s="17" t="e">
        <f aca="false">EURO_Equity(B24,C24,D24,E24,F24,G24,H24,I$4)</f>
        <v>#NAME?</v>
      </c>
      <c r="K24" s="18"/>
    </row>
    <row r="25" customFormat="false" ht="12.75" hidden="false" customHeight="false" outlineLevel="0" collapsed="false">
      <c r="B25" s="7" t="n">
        <v>44.875</v>
      </c>
      <c r="C25" s="7" t="n">
        <v>38.875</v>
      </c>
      <c r="D25" s="7" t="n">
        <v>0.046</v>
      </c>
      <c r="E25" s="7" t="n">
        <v>0</v>
      </c>
      <c r="F25" s="7" t="n">
        <v>0.33</v>
      </c>
      <c r="G25" s="7" t="n">
        <f aca="false">3*365.25</f>
        <v>1095.75</v>
      </c>
      <c r="H25" s="7" t="n">
        <v>0</v>
      </c>
      <c r="I25" s="17" t="e">
        <f aca="false">EURO_Equity(B25,C25,D25,E25,F25,G25,H25,I$4)</f>
        <v>#NAME?</v>
      </c>
      <c r="K25" s="18"/>
    </row>
    <row r="26" customFormat="false" ht="12.75" hidden="false" customHeight="false" outlineLevel="0" collapsed="false">
      <c r="B26" s="7" t="n">
        <v>44.875</v>
      </c>
      <c r="C26" s="7" t="n">
        <v>38.875</v>
      </c>
      <c r="D26" s="7" t="n">
        <v>0.046</v>
      </c>
      <c r="E26" s="7" t="n">
        <v>0</v>
      </c>
      <c r="F26" s="7" t="n">
        <v>0.34</v>
      </c>
      <c r="G26" s="7" t="n">
        <f aca="false">3*365.25</f>
        <v>1095.75</v>
      </c>
      <c r="H26" s="7" t="n">
        <v>0</v>
      </c>
      <c r="I26" s="17" t="e">
        <f aca="false">EURO_Equity(B26,C26,D26,E26,F26,G26,H26,I$4)</f>
        <v>#NAME?</v>
      </c>
      <c r="K26" s="18"/>
    </row>
    <row r="27" customFormat="false" ht="12.75" hidden="false" customHeight="false" outlineLevel="0" collapsed="false">
      <c r="B27" s="7" t="n">
        <v>44.875</v>
      </c>
      <c r="C27" s="7" t="n">
        <v>38.875</v>
      </c>
      <c r="D27" s="7" t="n">
        <v>0.046</v>
      </c>
      <c r="E27" s="7" t="n">
        <v>0</v>
      </c>
      <c r="F27" s="7" t="n">
        <v>0.35</v>
      </c>
      <c r="G27" s="7" t="n">
        <f aca="false">3*365.25</f>
        <v>1095.75</v>
      </c>
      <c r="H27" s="7" t="n">
        <v>0</v>
      </c>
      <c r="I27" s="17" t="e">
        <f aca="false">EURO_Equity(B27,C27,D27,E27,F27,G27,H27,I$4)</f>
        <v>#NAME?</v>
      </c>
      <c r="K27" s="18"/>
    </row>
    <row r="28" customFormat="false" ht="12.75" hidden="false" customHeight="false" outlineLevel="0" collapsed="false">
      <c r="B28" s="7" t="n">
        <v>44.875</v>
      </c>
      <c r="C28" s="7" t="n">
        <v>38.875</v>
      </c>
      <c r="D28" s="7" t="n">
        <v>0.046</v>
      </c>
      <c r="E28" s="7" t="n">
        <v>0</v>
      </c>
      <c r="F28" s="7" t="n">
        <v>0.36</v>
      </c>
      <c r="G28" s="7" t="n">
        <f aca="false">3*365.25</f>
        <v>1095.75</v>
      </c>
      <c r="H28" s="7" t="n">
        <v>0</v>
      </c>
      <c r="I28" s="17" t="e">
        <f aca="false">EURO_Equity(B28,C28,D28,E28,F28,G28,H28,I$4)</f>
        <v>#NAME?</v>
      </c>
      <c r="K28" s="18"/>
    </row>
    <row r="29" customFormat="false" ht="12.75" hidden="false" customHeight="false" outlineLevel="0" collapsed="false">
      <c r="B29" s="7" t="n">
        <v>44.875</v>
      </c>
      <c r="C29" s="7" t="n">
        <v>38.875</v>
      </c>
      <c r="D29" s="7" t="n">
        <v>0.046</v>
      </c>
      <c r="E29" s="7" t="n">
        <v>0</v>
      </c>
      <c r="F29" s="7" t="n">
        <v>0.37</v>
      </c>
      <c r="G29" s="7" t="n">
        <f aca="false">3*365.25</f>
        <v>1095.75</v>
      </c>
      <c r="H29" s="7" t="n">
        <v>0</v>
      </c>
      <c r="I29" s="17" t="e">
        <f aca="false">EURO_Equity(B29,C29,D29,E29,F29,G29,H29,I$4)</f>
        <v>#NAME?</v>
      </c>
      <c r="K29" s="18"/>
    </row>
    <row r="30" customFormat="false" ht="12.75" hidden="false" customHeight="false" outlineLevel="0" collapsed="false">
      <c r="B30" s="7" t="n">
        <v>44.875</v>
      </c>
      <c r="C30" s="7" t="n">
        <v>38.875</v>
      </c>
      <c r="D30" s="7" t="n">
        <v>0.046</v>
      </c>
      <c r="E30" s="7" t="n">
        <v>0</v>
      </c>
      <c r="F30" s="7" t="n">
        <v>0.38</v>
      </c>
      <c r="G30" s="7" t="n">
        <f aca="false">3*365.25</f>
        <v>1095.75</v>
      </c>
      <c r="H30" s="7" t="n">
        <v>0</v>
      </c>
      <c r="I30" s="17" t="e">
        <f aca="false">EURO_Equity(B30,C30,D30,E30,F30,G30,H30,I$4)</f>
        <v>#NAME?</v>
      </c>
      <c r="K30" s="18"/>
    </row>
    <row r="31" customFormat="false" ht="12.75" hidden="false" customHeight="false" outlineLevel="0" collapsed="false">
      <c r="B31" s="7" t="n">
        <v>44.875</v>
      </c>
      <c r="C31" s="7" t="n">
        <v>38.875</v>
      </c>
      <c r="D31" s="7" t="n">
        <v>0.046</v>
      </c>
      <c r="E31" s="7" t="n">
        <v>0</v>
      </c>
      <c r="F31" s="7" t="n">
        <v>0.39</v>
      </c>
      <c r="G31" s="7" t="n">
        <f aca="false">3*365.25</f>
        <v>1095.75</v>
      </c>
      <c r="H31" s="7" t="n">
        <v>0</v>
      </c>
      <c r="I31" s="17" t="e">
        <f aca="false">EURO_Equity(B31,C31,D31,E31,F31,G31,H31,I$4)</f>
        <v>#NAME?</v>
      </c>
      <c r="K31" s="18"/>
    </row>
    <row r="32" customFormat="false" ht="12.75" hidden="false" customHeight="false" outlineLevel="0" collapsed="false">
      <c r="B32" s="7" t="n">
        <v>44</v>
      </c>
      <c r="C32" s="7" t="n">
        <v>80</v>
      </c>
      <c r="D32" s="7" t="n">
        <v>0.046</v>
      </c>
      <c r="E32" s="7" t="n">
        <v>0</v>
      </c>
      <c r="F32" s="7" t="n">
        <v>0.4</v>
      </c>
      <c r="G32" s="7" t="n">
        <f aca="false">3*365.25</f>
        <v>1095.75</v>
      </c>
      <c r="H32" s="7" t="n">
        <v>1</v>
      </c>
      <c r="I32" s="17" t="e">
        <f aca="false">EURO_Equity(B32,C32,D32,E32,F32,G32,H32,I$4)</f>
        <v>#NAME?</v>
      </c>
      <c r="K32" s="18"/>
    </row>
    <row r="33" customFormat="false" ht="12.75" hidden="false" customHeight="false" outlineLevel="0" collapsed="false">
      <c r="B33" s="7" t="n">
        <v>45</v>
      </c>
      <c r="C33" s="7" t="n">
        <v>80</v>
      </c>
      <c r="D33" s="7" t="n">
        <v>0.046</v>
      </c>
      <c r="E33" s="7" t="n">
        <v>0</v>
      </c>
      <c r="F33" s="7" t="n">
        <v>0.4</v>
      </c>
      <c r="G33" s="7" t="n">
        <f aca="false">3*365.25</f>
        <v>1095.75</v>
      </c>
      <c r="H33" s="7" t="n">
        <v>1</v>
      </c>
      <c r="I33" s="17" t="e">
        <f aca="false">EURO_Equity(B33,C33,D33,E33,F33,G33,H33,I$4)</f>
        <v>#NAME?</v>
      </c>
      <c r="K33" s="18"/>
    </row>
    <row r="34" customFormat="false" ht="12.75" hidden="false" customHeight="false" outlineLevel="0" collapsed="false">
      <c r="B34" s="7" t="n">
        <v>46</v>
      </c>
      <c r="C34" s="7" t="n">
        <v>80</v>
      </c>
      <c r="D34" s="7" t="n">
        <v>0.046</v>
      </c>
      <c r="E34" s="7" t="n">
        <v>0</v>
      </c>
      <c r="F34" s="7" t="n">
        <v>0.4</v>
      </c>
      <c r="G34" s="7" t="n">
        <f aca="false">3*365.25</f>
        <v>1095.75</v>
      </c>
      <c r="H34" s="7" t="n">
        <v>1</v>
      </c>
      <c r="I34" s="17" t="e">
        <f aca="false">EURO_Equity(B34,C34,D34,E34,F34,G34,H34,I$4)</f>
        <v>#NAME?</v>
      </c>
      <c r="K34" s="18"/>
    </row>
    <row r="35" customFormat="false" ht="12.75" hidden="false" customHeight="false" outlineLevel="0" collapsed="false">
      <c r="B35" s="7" t="n">
        <v>47</v>
      </c>
      <c r="C35" s="7" t="n">
        <v>80</v>
      </c>
      <c r="D35" s="7" t="n">
        <v>0.046</v>
      </c>
      <c r="E35" s="7" t="n">
        <v>0</v>
      </c>
      <c r="F35" s="7" t="n">
        <v>0.4</v>
      </c>
      <c r="G35" s="7" t="n">
        <f aca="false">3*365.25</f>
        <v>1095.75</v>
      </c>
      <c r="H35" s="7" t="n">
        <v>1</v>
      </c>
      <c r="I35" s="17" t="e">
        <f aca="false">EURO_Equity(B35,C35,D35,E35,F35,G35,H35,I$4)</f>
        <v>#NAME?</v>
      </c>
      <c r="K35" s="18"/>
    </row>
    <row r="36" customFormat="false" ht="12.75" hidden="false" customHeight="false" outlineLevel="0" collapsed="false">
      <c r="B36" s="7" t="n">
        <v>48</v>
      </c>
      <c r="C36" s="7" t="n">
        <v>80</v>
      </c>
      <c r="D36" s="7" t="n">
        <v>0.046</v>
      </c>
      <c r="E36" s="7" t="n">
        <v>0</v>
      </c>
      <c r="F36" s="7" t="n">
        <v>0.4</v>
      </c>
      <c r="G36" s="7" t="n">
        <f aca="false">3*365.25</f>
        <v>1095.75</v>
      </c>
      <c r="H36" s="7" t="n">
        <v>1</v>
      </c>
      <c r="I36" s="17" t="e">
        <f aca="false">EURO_Equity(B36,C36,D36,E36,F36,G36,H36,I$4)</f>
        <v>#NAME?</v>
      </c>
      <c r="K36" s="18"/>
    </row>
    <row r="37" customFormat="false" ht="12.75" hidden="false" customHeight="false" outlineLevel="0" collapsed="false">
      <c r="B37" s="7" t="n">
        <v>49</v>
      </c>
      <c r="C37" s="7" t="n">
        <v>80</v>
      </c>
      <c r="D37" s="7" t="n">
        <v>0.046</v>
      </c>
      <c r="E37" s="7" t="n">
        <v>0</v>
      </c>
      <c r="F37" s="7" t="n">
        <v>0.4</v>
      </c>
      <c r="G37" s="7" t="n">
        <f aca="false">3*365.25</f>
        <v>1095.75</v>
      </c>
      <c r="H37" s="7" t="n">
        <v>1</v>
      </c>
      <c r="I37" s="17" t="e">
        <f aca="false">EURO_Equity(B37,C37,D37,E37,F37,G37,H37,I$4)</f>
        <v>#NAME?</v>
      </c>
      <c r="K37" s="18"/>
    </row>
    <row r="38" customFormat="false" ht="12.75" hidden="false" customHeight="false" outlineLevel="0" collapsed="false">
      <c r="B38" s="7" t="n">
        <v>50</v>
      </c>
      <c r="C38" s="7" t="n">
        <v>80</v>
      </c>
      <c r="D38" s="7" t="n">
        <v>0.046</v>
      </c>
      <c r="E38" s="7" t="n">
        <v>0</v>
      </c>
      <c r="F38" s="7" t="n">
        <v>0.4</v>
      </c>
      <c r="G38" s="7" t="n">
        <f aca="false">3*365.25</f>
        <v>1095.75</v>
      </c>
      <c r="H38" s="7" t="n">
        <v>1</v>
      </c>
      <c r="I38" s="17" t="e">
        <f aca="false">EURO_Equity(B38,C38,D38,E38,F38,G38,H38,I$4)</f>
        <v>#NAME?</v>
      </c>
      <c r="K38" s="18"/>
    </row>
    <row r="39" customFormat="false" ht="12.75" hidden="false" customHeight="false" outlineLevel="0" collapsed="false">
      <c r="B39" s="7" t="n">
        <v>51</v>
      </c>
      <c r="C39" s="7" t="n">
        <v>80</v>
      </c>
      <c r="D39" s="7" t="n">
        <v>0.046</v>
      </c>
      <c r="E39" s="7" t="n">
        <v>0</v>
      </c>
      <c r="F39" s="7" t="n">
        <v>0.4</v>
      </c>
      <c r="G39" s="7" t="n">
        <f aca="false">3*365.25</f>
        <v>1095.75</v>
      </c>
      <c r="H39" s="7" t="n">
        <v>1</v>
      </c>
      <c r="I39" s="17" t="e">
        <f aca="false">EURO_Equity(B39,C39,D39,E39,F39,G39,H39,I$4)</f>
        <v>#NAME?</v>
      </c>
      <c r="K39" s="18"/>
    </row>
    <row r="40" customFormat="false" ht="12.75" hidden="false" customHeight="false" outlineLevel="0" collapsed="false">
      <c r="B40" s="7" t="n">
        <v>52</v>
      </c>
      <c r="C40" s="7" t="n">
        <v>80</v>
      </c>
      <c r="D40" s="7" t="n">
        <v>0.046</v>
      </c>
      <c r="E40" s="7" t="n">
        <v>0</v>
      </c>
      <c r="F40" s="7" t="n">
        <v>0.4</v>
      </c>
      <c r="G40" s="7" t="n">
        <f aca="false">3*365.25</f>
        <v>1095.75</v>
      </c>
      <c r="H40" s="7" t="n">
        <v>1</v>
      </c>
      <c r="I40" s="17" t="e">
        <f aca="false">EURO_Equity(B40,C40,D40,E40,F40,G40,H40,I$4)</f>
        <v>#NAME?</v>
      </c>
      <c r="K40" s="18"/>
    </row>
    <row r="41" customFormat="false" ht="12.75" hidden="false" customHeight="false" outlineLevel="0" collapsed="false">
      <c r="B41" s="7" t="n">
        <v>53</v>
      </c>
      <c r="C41" s="7" t="n">
        <v>80</v>
      </c>
      <c r="D41" s="7" t="n">
        <v>0.046</v>
      </c>
      <c r="E41" s="7" t="n">
        <v>0</v>
      </c>
      <c r="F41" s="7" t="n">
        <v>0.4</v>
      </c>
      <c r="G41" s="7" t="n">
        <f aca="false">3*365.25</f>
        <v>1095.75</v>
      </c>
      <c r="H41" s="7" t="n">
        <v>1</v>
      </c>
      <c r="I41" s="17" t="e">
        <f aca="false">EURO_Equity(B41,C41,D41,E41,F41,G41,H41,I$4)</f>
        <v>#NAME?</v>
      </c>
      <c r="K41" s="18"/>
    </row>
    <row r="42" customFormat="false" ht="12.75" hidden="false" customHeight="false" outlineLevel="0" collapsed="false">
      <c r="B42" s="7" t="n">
        <v>54</v>
      </c>
      <c r="C42" s="7" t="n">
        <v>80</v>
      </c>
      <c r="D42" s="7" t="n">
        <v>0.046</v>
      </c>
      <c r="E42" s="7" t="n">
        <v>0</v>
      </c>
      <c r="F42" s="7" t="n">
        <v>0.4</v>
      </c>
      <c r="G42" s="7" t="n">
        <f aca="false">3*365.25</f>
        <v>1095.75</v>
      </c>
      <c r="H42" s="7" t="n">
        <v>1</v>
      </c>
      <c r="I42" s="17" t="e">
        <f aca="false">EURO_Equity(B42,C42,D42,E42,F42,G42,H42,I$4)</f>
        <v>#NAME?</v>
      </c>
      <c r="K42" s="18"/>
    </row>
    <row r="43" customFormat="false" ht="12.75" hidden="false" customHeight="false" outlineLevel="0" collapsed="false">
      <c r="B43" s="7" t="n">
        <v>55</v>
      </c>
      <c r="C43" s="7" t="n">
        <v>80</v>
      </c>
      <c r="D43" s="7" t="n">
        <v>0.046</v>
      </c>
      <c r="E43" s="7" t="n">
        <v>0</v>
      </c>
      <c r="F43" s="7" t="n">
        <v>0.4</v>
      </c>
      <c r="G43" s="7" t="n">
        <f aca="false">3*365.25</f>
        <v>1095.75</v>
      </c>
      <c r="H43" s="7" t="n">
        <v>1</v>
      </c>
      <c r="I43" s="17" t="e">
        <f aca="false">EURO_Equity(B43,C43,D43,E43,F43,G43,H43,I$4)</f>
        <v>#NAME?</v>
      </c>
      <c r="K43" s="18"/>
    </row>
    <row r="44" customFormat="false" ht="12.75" hidden="false" customHeight="false" outlineLevel="0" collapsed="false">
      <c r="B44" s="7" t="n">
        <v>56</v>
      </c>
      <c r="C44" s="7" t="n">
        <v>80</v>
      </c>
      <c r="D44" s="7" t="n">
        <v>0.046</v>
      </c>
      <c r="E44" s="7" t="n">
        <v>0</v>
      </c>
      <c r="F44" s="7" t="n">
        <v>0.4</v>
      </c>
      <c r="G44" s="7" t="n">
        <f aca="false">3*365.25</f>
        <v>1095.75</v>
      </c>
      <c r="H44" s="7" t="n">
        <v>1</v>
      </c>
      <c r="I44" s="17" t="e">
        <f aca="false">EURO_Equity(B44,C44,D44,E44,F44,G44,H44,I$4)</f>
        <v>#NAME?</v>
      </c>
      <c r="K44" s="18"/>
    </row>
    <row r="45" customFormat="false" ht="12.75" hidden="false" customHeight="false" outlineLevel="0" collapsed="false">
      <c r="B45" s="7" t="n">
        <v>57</v>
      </c>
      <c r="C45" s="7" t="n">
        <v>80</v>
      </c>
      <c r="D45" s="7" t="n">
        <v>0.046</v>
      </c>
      <c r="E45" s="7" t="n">
        <v>0</v>
      </c>
      <c r="F45" s="7" t="n">
        <v>0.4</v>
      </c>
      <c r="G45" s="7" t="n">
        <f aca="false">3*365.25</f>
        <v>1095.75</v>
      </c>
      <c r="H45" s="7" t="n">
        <v>1</v>
      </c>
      <c r="I45" s="17" t="e">
        <f aca="false">EURO_Equity(B45,C45,D45,E45,F45,G45,H45,I$4)</f>
        <v>#NAME?</v>
      </c>
      <c r="K45" s="18"/>
    </row>
    <row r="46" customFormat="false" ht="12.75" hidden="false" customHeight="false" outlineLevel="0" collapsed="false">
      <c r="B46" s="7" t="n">
        <v>58</v>
      </c>
      <c r="C46" s="7" t="n">
        <v>80</v>
      </c>
      <c r="D46" s="7" t="n">
        <v>0.046</v>
      </c>
      <c r="E46" s="7" t="n">
        <v>0</v>
      </c>
      <c r="F46" s="7" t="n">
        <v>0.4</v>
      </c>
      <c r="G46" s="7" t="n">
        <f aca="false">3*365.25</f>
        <v>1095.75</v>
      </c>
      <c r="H46" s="7" t="n">
        <v>1</v>
      </c>
      <c r="I46" s="17" t="e">
        <f aca="false">EURO_Equity(B46,C46,D46,E46,F46,G46,H46,I$4)</f>
        <v>#NAME?</v>
      </c>
      <c r="K46" s="18"/>
    </row>
    <row r="47" customFormat="false" ht="12.75" hidden="false" customHeight="false" outlineLevel="0" collapsed="false">
      <c r="B47" s="7" t="n">
        <v>59</v>
      </c>
      <c r="C47" s="7" t="n">
        <v>80</v>
      </c>
      <c r="D47" s="7" t="n">
        <v>0.046</v>
      </c>
      <c r="E47" s="7" t="n">
        <v>0</v>
      </c>
      <c r="F47" s="7" t="n">
        <v>0.4</v>
      </c>
      <c r="G47" s="7" t="n">
        <f aca="false">3*365.25</f>
        <v>1095.75</v>
      </c>
      <c r="H47" s="7" t="n">
        <v>1</v>
      </c>
      <c r="I47" s="17" t="e">
        <f aca="false">EURO_Equity(B47,C47,D47,E47,F47,G47,H47,I$4)</f>
        <v>#NAME?</v>
      </c>
      <c r="K47" s="18"/>
    </row>
    <row r="48" customFormat="false" ht="12.75" hidden="false" customHeight="false" outlineLevel="0" collapsed="false">
      <c r="B48" s="7" t="n">
        <v>60</v>
      </c>
      <c r="C48" s="7" t="n">
        <v>80</v>
      </c>
      <c r="D48" s="7" t="n">
        <v>0.046</v>
      </c>
      <c r="E48" s="7" t="n">
        <v>0</v>
      </c>
      <c r="F48" s="7" t="n">
        <v>0.4</v>
      </c>
      <c r="G48" s="7" t="n">
        <f aca="false">3*365.25</f>
        <v>1095.75</v>
      </c>
      <c r="H48" s="7" t="n">
        <v>1</v>
      </c>
      <c r="I48" s="17" t="e">
        <f aca="false">EURO_Equity(B48,C48,D48,E48,F48,G48,H48,I$4)</f>
        <v>#NAME?</v>
      </c>
      <c r="K48" s="18"/>
    </row>
    <row r="49" customFormat="false" ht="12.75" hidden="false" customHeight="false" outlineLevel="0" collapsed="false">
      <c r="B49" s="7" t="n">
        <v>61</v>
      </c>
      <c r="C49" s="7" t="n">
        <v>80</v>
      </c>
      <c r="D49" s="7" t="n">
        <v>0.046</v>
      </c>
      <c r="E49" s="7" t="n">
        <v>0</v>
      </c>
      <c r="F49" s="7" t="n">
        <v>0.4</v>
      </c>
      <c r="G49" s="7" t="n">
        <f aca="false">3*365.25</f>
        <v>1095.75</v>
      </c>
      <c r="H49" s="7" t="n">
        <v>1</v>
      </c>
      <c r="I49" s="17" t="e">
        <f aca="false">EURO_Equity(B49,C49,D49,E49,F49,G49,H49,I$4)</f>
        <v>#NAME?</v>
      </c>
      <c r="K49" s="18"/>
    </row>
    <row r="50" customFormat="false" ht="12.75" hidden="false" customHeight="false" outlineLevel="0" collapsed="false">
      <c r="B50" s="7" t="n">
        <v>62</v>
      </c>
      <c r="C50" s="7" t="n">
        <v>80</v>
      </c>
      <c r="D50" s="7" t="n">
        <v>0.046</v>
      </c>
      <c r="E50" s="7" t="n">
        <v>0</v>
      </c>
      <c r="F50" s="7" t="n">
        <v>0.4</v>
      </c>
      <c r="G50" s="7" t="n">
        <f aca="false">3*365.25</f>
        <v>1095.75</v>
      </c>
      <c r="H50" s="7" t="n">
        <v>1</v>
      </c>
      <c r="I50" s="17" t="e">
        <f aca="false">EURO_Equity(B50,C50,D50,E50,F50,G50,H50,I$4)</f>
        <v>#NAME?</v>
      </c>
      <c r="K50" s="18"/>
    </row>
    <row r="51" customFormat="false" ht="12.75" hidden="false" customHeight="false" outlineLevel="0" collapsed="false">
      <c r="B51" s="7" t="n">
        <v>63</v>
      </c>
      <c r="C51" s="7" t="n">
        <v>80</v>
      </c>
      <c r="D51" s="7" t="n">
        <v>0.046</v>
      </c>
      <c r="E51" s="7" t="n">
        <v>0</v>
      </c>
      <c r="F51" s="7" t="n">
        <v>0.4</v>
      </c>
      <c r="G51" s="7" t="n">
        <f aca="false">3*365.25</f>
        <v>1095.75</v>
      </c>
      <c r="H51" s="7" t="n">
        <v>1</v>
      </c>
      <c r="I51" s="17" t="e">
        <f aca="false">EURO_Equity(B51,C51,D51,E51,F51,G51,H51,I$4)</f>
        <v>#NAME?</v>
      </c>
      <c r="K51" s="18"/>
    </row>
    <row r="52" customFormat="false" ht="12.75" hidden="false" customHeight="false" outlineLevel="0" collapsed="false">
      <c r="B52" s="7" t="n">
        <v>64</v>
      </c>
      <c r="C52" s="7" t="n">
        <v>80</v>
      </c>
      <c r="D52" s="7" t="n">
        <v>0.046</v>
      </c>
      <c r="E52" s="7" t="n">
        <v>0</v>
      </c>
      <c r="F52" s="7" t="n">
        <v>0.4</v>
      </c>
      <c r="G52" s="7" t="n">
        <f aca="false">3*365.25</f>
        <v>1095.75</v>
      </c>
      <c r="H52" s="7" t="n">
        <v>1</v>
      </c>
      <c r="I52" s="17" t="e">
        <f aca="false">EURO_Equity(B52,C52,D52,E52,F52,G52,H52,I$4)</f>
        <v>#NAME?</v>
      </c>
      <c r="K52" s="18"/>
    </row>
    <row r="53" customFormat="false" ht="12.75" hidden="false" customHeight="false" outlineLevel="0" collapsed="false">
      <c r="B53" s="7" t="n">
        <v>65</v>
      </c>
      <c r="C53" s="7" t="n">
        <v>80</v>
      </c>
      <c r="D53" s="7" t="n">
        <v>0.046</v>
      </c>
      <c r="E53" s="7" t="n">
        <v>0</v>
      </c>
      <c r="F53" s="7" t="n">
        <v>0.4</v>
      </c>
      <c r="G53" s="7" t="n">
        <f aca="false">3*365.25</f>
        <v>1095.75</v>
      </c>
      <c r="H53" s="7" t="n">
        <v>1</v>
      </c>
      <c r="I53" s="17" t="e">
        <f aca="false">EURO_Equity(B53,C53,D53,E53,F53,G53,H53,I$4)</f>
        <v>#NAME?</v>
      </c>
      <c r="K53" s="18"/>
    </row>
    <row r="54" customFormat="false" ht="12.75" hidden="false" customHeight="false" outlineLevel="0" collapsed="false">
      <c r="B54" s="7" t="n">
        <v>66</v>
      </c>
      <c r="C54" s="7" t="n">
        <v>80</v>
      </c>
      <c r="D54" s="7" t="n">
        <v>0.046</v>
      </c>
      <c r="E54" s="7" t="n">
        <v>0</v>
      </c>
      <c r="F54" s="7" t="n">
        <v>0.4</v>
      </c>
      <c r="G54" s="7" t="n">
        <f aca="false">3*365.25</f>
        <v>1095.75</v>
      </c>
      <c r="H54" s="7" t="n">
        <v>1</v>
      </c>
      <c r="I54" s="17" t="e">
        <f aca="false">EURO_Equity(B54,C54,D54,E54,F54,G54,H54,I$4)</f>
        <v>#NAME?</v>
      </c>
      <c r="K54" s="18"/>
    </row>
    <row r="55" customFormat="false" ht="12.75" hidden="false" customHeight="false" outlineLevel="0" collapsed="false">
      <c r="B55" s="7" t="n">
        <v>67</v>
      </c>
      <c r="C55" s="7" t="n">
        <v>80</v>
      </c>
      <c r="D55" s="7" t="n">
        <v>0.046</v>
      </c>
      <c r="E55" s="7" t="n">
        <v>0</v>
      </c>
      <c r="F55" s="7" t="n">
        <v>0.4</v>
      </c>
      <c r="G55" s="7" t="n">
        <f aca="false">3*365.25</f>
        <v>1095.75</v>
      </c>
      <c r="H55" s="7" t="n">
        <v>1</v>
      </c>
      <c r="I55" s="17" t="e">
        <f aca="false">EURO_Equity(B55,C55,D55,E55,F55,G55,H55,I$4)</f>
        <v>#NAME?</v>
      </c>
      <c r="K55" s="18"/>
    </row>
    <row r="56" customFormat="false" ht="12.75" hidden="false" customHeight="false" outlineLevel="0" collapsed="false">
      <c r="B56" s="7" t="n">
        <v>68</v>
      </c>
      <c r="C56" s="7" t="n">
        <v>80</v>
      </c>
      <c r="D56" s="7" t="n">
        <v>0.046</v>
      </c>
      <c r="E56" s="7" t="n">
        <v>0</v>
      </c>
      <c r="F56" s="7" t="n">
        <v>0.4</v>
      </c>
      <c r="G56" s="7" t="n">
        <f aca="false">3*365.25</f>
        <v>1095.75</v>
      </c>
      <c r="H56" s="7" t="n">
        <v>1</v>
      </c>
      <c r="I56" s="17" t="e">
        <f aca="false">EURO_Equity(B56,C56,D56,E56,F56,G56,H56,I$4)</f>
        <v>#NAME?</v>
      </c>
      <c r="K56" s="18"/>
    </row>
    <row r="57" customFormat="false" ht="12.75" hidden="false" customHeight="false" outlineLevel="0" collapsed="false">
      <c r="B57" s="7" t="n">
        <v>69</v>
      </c>
      <c r="C57" s="7" t="n">
        <v>80</v>
      </c>
      <c r="D57" s="7" t="n">
        <v>0.046</v>
      </c>
      <c r="E57" s="7" t="n">
        <v>0</v>
      </c>
      <c r="F57" s="7" t="n">
        <v>0.4</v>
      </c>
      <c r="G57" s="7" t="n">
        <f aca="false">3*365.25</f>
        <v>1095.75</v>
      </c>
      <c r="H57" s="7" t="n">
        <v>1</v>
      </c>
      <c r="I57" s="17" t="e">
        <f aca="false">EURO_Equity(B57,C57,D57,E57,F57,G57,H57,I$4)</f>
        <v>#NAME?</v>
      </c>
      <c r="K57" s="18"/>
    </row>
    <row r="58" customFormat="false" ht="12.75" hidden="false" customHeight="false" outlineLevel="0" collapsed="false">
      <c r="B58" s="7" t="n">
        <v>70</v>
      </c>
      <c r="C58" s="7" t="n">
        <v>80</v>
      </c>
      <c r="D58" s="7" t="n">
        <v>0.046</v>
      </c>
      <c r="E58" s="7" t="n">
        <v>0</v>
      </c>
      <c r="F58" s="7" t="n">
        <v>0.4</v>
      </c>
      <c r="G58" s="7" t="n">
        <f aca="false">3*365.25</f>
        <v>1095.75</v>
      </c>
      <c r="H58" s="7" t="n">
        <v>1</v>
      </c>
      <c r="I58" s="17" t="e">
        <f aca="false">EURO_Equity(B58,C58,D58,E58,F58,G58,H58,I$4)</f>
        <v>#NAME?</v>
      </c>
      <c r="K58" s="18"/>
    </row>
    <row r="59" customFormat="false" ht="12.75" hidden="false" customHeight="false" outlineLevel="0" collapsed="false">
      <c r="B59" s="7" t="n">
        <v>71</v>
      </c>
      <c r="C59" s="7" t="n">
        <v>80</v>
      </c>
      <c r="D59" s="7" t="n">
        <v>0.046</v>
      </c>
      <c r="E59" s="7" t="n">
        <v>0</v>
      </c>
      <c r="F59" s="7" t="n">
        <v>0.4</v>
      </c>
      <c r="G59" s="7" t="n">
        <f aca="false">3*365.25</f>
        <v>1095.75</v>
      </c>
      <c r="H59" s="7" t="n">
        <v>1</v>
      </c>
      <c r="I59" s="17" t="e">
        <f aca="false">EURO_Equity(B59,C59,D59,E59,F59,G59,H59,I$4)</f>
        <v>#NAME?</v>
      </c>
      <c r="K59" s="18"/>
    </row>
    <row r="60" customFormat="false" ht="12.75" hidden="false" customHeight="false" outlineLevel="0" collapsed="false">
      <c r="B60" s="7" t="n">
        <v>72</v>
      </c>
      <c r="C60" s="7" t="n">
        <v>80</v>
      </c>
      <c r="D60" s="7" t="n">
        <v>0.046</v>
      </c>
      <c r="E60" s="7" t="n">
        <v>0</v>
      </c>
      <c r="F60" s="7" t="n">
        <v>0.4</v>
      </c>
      <c r="G60" s="7" t="n">
        <f aca="false">3*365.25</f>
        <v>1095.75</v>
      </c>
      <c r="H60" s="7" t="n">
        <v>1</v>
      </c>
      <c r="I60" s="17" t="e">
        <f aca="false">EURO_Equity(B60,C60,D60,E60,F60,G60,H60,I$4)</f>
        <v>#NAME?</v>
      </c>
      <c r="K60" s="18"/>
    </row>
    <row r="61" customFormat="false" ht="12.75" hidden="false" customHeight="false" outlineLevel="0" collapsed="false">
      <c r="B61" s="7" t="n">
        <v>73</v>
      </c>
      <c r="C61" s="7" t="n">
        <v>80</v>
      </c>
      <c r="D61" s="7" t="n">
        <v>0.046</v>
      </c>
      <c r="E61" s="7" t="n">
        <v>0</v>
      </c>
      <c r="F61" s="7" t="n">
        <v>0.4</v>
      </c>
      <c r="G61" s="7" t="n">
        <f aca="false">3*365.25</f>
        <v>1095.75</v>
      </c>
      <c r="H61" s="7" t="n">
        <v>1</v>
      </c>
      <c r="I61" s="17" t="e">
        <f aca="false">EURO_Equity(B61,C61,D61,E61,F61,G61,H61,I$4)</f>
        <v>#NAME?</v>
      </c>
      <c r="K61" s="18"/>
    </row>
    <row r="62" customFormat="false" ht="12.75" hidden="false" customHeight="false" outlineLevel="0" collapsed="false">
      <c r="B62" s="7" t="n">
        <v>74</v>
      </c>
      <c r="C62" s="7" t="n">
        <v>80</v>
      </c>
      <c r="D62" s="7" t="n">
        <v>0.046</v>
      </c>
      <c r="E62" s="7" t="n">
        <v>0</v>
      </c>
      <c r="F62" s="7" t="n">
        <v>0.4</v>
      </c>
      <c r="G62" s="7" t="n">
        <f aca="false">3*365.25</f>
        <v>1095.75</v>
      </c>
      <c r="H62" s="7" t="n">
        <v>1</v>
      </c>
      <c r="I62" s="17" t="e">
        <f aca="false">EURO_Equity(B62,C62,D62,E62,F62,G62,H62,I$4)</f>
        <v>#NAME?</v>
      </c>
      <c r="K62" s="18"/>
    </row>
    <row r="63" customFormat="false" ht="12.75" hidden="false" customHeight="false" outlineLevel="0" collapsed="false">
      <c r="B63" s="7" t="n">
        <v>75</v>
      </c>
      <c r="C63" s="7" t="n">
        <v>80</v>
      </c>
      <c r="D63" s="7" t="n">
        <v>0.046</v>
      </c>
      <c r="E63" s="7" t="n">
        <v>0</v>
      </c>
      <c r="F63" s="7" t="n">
        <v>0.4</v>
      </c>
      <c r="G63" s="7" t="n">
        <f aca="false">3*365.25</f>
        <v>1095.75</v>
      </c>
      <c r="H63" s="7" t="n">
        <v>1</v>
      </c>
      <c r="I63" s="17" t="e">
        <f aca="false">EURO_Equity(B63,C63,D63,E63,F63,G63,H63,I$4)</f>
        <v>#NAME?</v>
      </c>
      <c r="K63" s="18"/>
    </row>
    <row r="64" customFormat="false" ht="12.75" hidden="false" customHeight="false" outlineLevel="0" collapsed="false">
      <c r="B64" s="7" t="n">
        <v>76</v>
      </c>
      <c r="C64" s="7" t="n">
        <v>80</v>
      </c>
      <c r="D64" s="7" t="n">
        <v>0.046</v>
      </c>
      <c r="E64" s="7" t="n">
        <v>0</v>
      </c>
      <c r="F64" s="7" t="n">
        <v>0.4</v>
      </c>
      <c r="G64" s="7" t="n">
        <f aca="false">3*365.25</f>
        <v>1095.75</v>
      </c>
      <c r="H64" s="7" t="n">
        <v>1</v>
      </c>
      <c r="I64" s="17" t="e">
        <f aca="false">EURO_Equity(B64,C64,D64,E64,F64,G64,H64,I$4)</f>
        <v>#NAME?</v>
      </c>
      <c r="K64" s="18"/>
    </row>
    <row r="65" customFormat="false" ht="12.75" hidden="false" customHeight="false" outlineLevel="0" collapsed="false">
      <c r="B65" s="7" t="n">
        <v>77</v>
      </c>
      <c r="C65" s="7" t="n">
        <v>80</v>
      </c>
      <c r="D65" s="7" t="n">
        <v>0.046</v>
      </c>
      <c r="E65" s="7" t="n">
        <v>0</v>
      </c>
      <c r="F65" s="7" t="n">
        <v>0.4</v>
      </c>
      <c r="G65" s="7" t="n">
        <f aca="false">3*365.25</f>
        <v>1095.75</v>
      </c>
      <c r="H65" s="7" t="n">
        <v>1</v>
      </c>
      <c r="I65" s="17" t="e">
        <f aca="false">EURO_Equity(B65,C65,D65,E65,F65,G65,H65,I$4)</f>
        <v>#NAME?</v>
      </c>
      <c r="K65" s="18"/>
    </row>
    <row r="66" customFormat="false" ht="12.75" hidden="false" customHeight="false" outlineLevel="0" collapsed="false">
      <c r="B66" s="7" t="n">
        <v>78</v>
      </c>
      <c r="C66" s="7" t="n">
        <v>80</v>
      </c>
      <c r="D66" s="7" t="n">
        <v>0.046</v>
      </c>
      <c r="E66" s="7" t="n">
        <v>0</v>
      </c>
      <c r="F66" s="7" t="n">
        <v>0.4</v>
      </c>
      <c r="G66" s="7" t="n">
        <f aca="false">3*365.25</f>
        <v>1095.75</v>
      </c>
      <c r="H66" s="7" t="n">
        <v>1</v>
      </c>
      <c r="I66" s="17" t="e">
        <f aca="false">EURO_Equity(B66,C66,D66,E66,F66,G66,H66,I$4)</f>
        <v>#NAME?</v>
      </c>
      <c r="K66" s="18"/>
    </row>
    <row r="67" customFormat="false" ht="12.75" hidden="false" customHeight="false" outlineLevel="0" collapsed="false">
      <c r="B67" s="7" t="n">
        <v>79</v>
      </c>
      <c r="C67" s="7" t="n">
        <v>80</v>
      </c>
      <c r="D67" s="7" t="n">
        <v>0.046</v>
      </c>
      <c r="E67" s="7" t="n">
        <v>0</v>
      </c>
      <c r="F67" s="7" t="n">
        <v>0.4</v>
      </c>
      <c r="G67" s="7" t="n">
        <f aca="false">3*365.25</f>
        <v>1095.75</v>
      </c>
      <c r="H67" s="7" t="n">
        <v>1</v>
      </c>
      <c r="I67" s="17" t="e">
        <f aca="false">EURO_Equity(B67,C67,D67,E67,F67,G67,H67,I$4)</f>
        <v>#NAME?</v>
      </c>
      <c r="K67" s="18"/>
    </row>
    <row r="68" customFormat="false" ht="12.75" hidden="false" customHeight="false" outlineLevel="0" collapsed="false">
      <c r="B68" s="7" t="n">
        <v>80</v>
      </c>
      <c r="C68" s="7" t="n">
        <v>80</v>
      </c>
      <c r="D68" s="7" t="n">
        <v>0.046</v>
      </c>
      <c r="E68" s="7" t="n">
        <v>0</v>
      </c>
      <c r="F68" s="7" t="n">
        <v>0.4</v>
      </c>
      <c r="G68" s="7" t="n">
        <f aca="false">3*365.25</f>
        <v>1095.75</v>
      </c>
      <c r="H68" s="7" t="n">
        <v>1</v>
      </c>
      <c r="I68" s="17" t="e">
        <f aca="false">EURO_Equity(B68,C68,D68,E68,F68,G68,H68,I$4)</f>
        <v>#NAME?</v>
      </c>
      <c r="K68" s="18"/>
    </row>
    <row r="69" customFormat="false" ht="12.75" hidden="false" customHeight="false" outlineLevel="0" collapsed="false">
      <c r="B69" s="7" t="n">
        <v>81</v>
      </c>
      <c r="C69" s="7" t="n">
        <v>80</v>
      </c>
      <c r="D69" s="7" t="n">
        <v>0.046</v>
      </c>
      <c r="E69" s="7" t="n">
        <v>0</v>
      </c>
      <c r="F69" s="7" t="n">
        <v>0.4</v>
      </c>
      <c r="G69" s="7" t="n">
        <f aca="false">3*365.25</f>
        <v>1095.75</v>
      </c>
      <c r="H69" s="7" t="n">
        <v>1</v>
      </c>
      <c r="I69" s="17" t="e">
        <f aca="false">EURO_Equity(B69,C69,D69,E69,F69,G69,H69,I$4)</f>
        <v>#NAME?</v>
      </c>
      <c r="K69" s="18"/>
    </row>
    <row r="70" customFormat="false" ht="12.75" hidden="false" customHeight="false" outlineLevel="0" collapsed="false">
      <c r="B70" s="7" t="n">
        <v>82</v>
      </c>
      <c r="C70" s="7" t="n">
        <v>80</v>
      </c>
      <c r="D70" s="7" t="n">
        <v>0.046</v>
      </c>
      <c r="E70" s="7" t="n">
        <v>0</v>
      </c>
      <c r="F70" s="7" t="n">
        <v>0.4</v>
      </c>
      <c r="G70" s="7" t="n">
        <f aca="false">3*365.25</f>
        <v>1095.75</v>
      </c>
      <c r="H70" s="7" t="n">
        <v>1</v>
      </c>
      <c r="I70" s="17" t="e">
        <f aca="false">EURO_Equity(B70,C70,D70,E70,F70,G70,H70,I$4)</f>
        <v>#NAME?</v>
      </c>
      <c r="K70" s="18"/>
    </row>
    <row r="71" customFormat="false" ht="12.75" hidden="false" customHeight="false" outlineLevel="0" collapsed="false">
      <c r="B71" s="7" t="n">
        <v>83</v>
      </c>
      <c r="C71" s="7" t="n">
        <v>80</v>
      </c>
      <c r="D71" s="7" t="n">
        <v>0.046</v>
      </c>
      <c r="E71" s="7" t="n">
        <v>0</v>
      </c>
      <c r="F71" s="7" t="n">
        <v>0.4</v>
      </c>
      <c r="G71" s="7" t="n">
        <f aca="false">3*365.25</f>
        <v>1095.75</v>
      </c>
      <c r="H71" s="7" t="n">
        <v>1</v>
      </c>
      <c r="I71" s="17" t="e">
        <f aca="false">EURO_Equity(B71,C71,D71,E71,F71,G71,H71,I$4)</f>
        <v>#NAME?</v>
      </c>
      <c r="K71" s="18"/>
    </row>
    <row r="72" customFormat="false" ht="12.75" hidden="false" customHeight="false" outlineLevel="0" collapsed="false">
      <c r="B72" s="7" t="n">
        <v>84</v>
      </c>
      <c r="C72" s="7" t="n">
        <v>80</v>
      </c>
      <c r="D72" s="7" t="n">
        <v>0.046</v>
      </c>
      <c r="E72" s="7" t="n">
        <v>0</v>
      </c>
      <c r="F72" s="7" t="n">
        <v>0.4</v>
      </c>
      <c r="G72" s="7" t="n">
        <f aca="false">3*365.25</f>
        <v>1095.75</v>
      </c>
      <c r="H72" s="7" t="n">
        <v>1</v>
      </c>
      <c r="I72" s="17" t="e">
        <f aca="false">EURO_Equity(B72,C72,D72,E72,F72,G72,H72,I$4)</f>
        <v>#NAME?</v>
      </c>
      <c r="K72" s="18"/>
    </row>
    <row r="73" customFormat="false" ht="12.75" hidden="false" customHeight="false" outlineLevel="0" collapsed="false">
      <c r="B73" s="7" t="n">
        <v>85</v>
      </c>
      <c r="C73" s="7" t="n">
        <v>80</v>
      </c>
      <c r="D73" s="7" t="n">
        <v>0.046</v>
      </c>
      <c r="E73" s="7" t="n">
        <v>0</v>
      </c>
      <c r="F73" s="7" t="n">
        <v>0.4</v>
      </c>
      <c r="G73" s="7" t="n">
        <f aca="false">3*365.25</f>
        <v>1095.75</v>
      </c>
      <c r="H73" s="7" t="n">
        <v>1</v>
      </c>
      <c r="I73" s="17" t="e">
        <f aca="false">EURO_Equity(B73,C73,D73,E73,F73,G73,H73,I$4)</f>
        <v>#NAME?</v>
      </c>
      <c r="K73" s="18"/>
    </row>
    <row r="74" customFormat="false" ht="12.75" hidden="false" customHeight="false" outlineLevel="0" collapsed="false">
      <c r="B74" s="7" t="n">
        <v>86</v>
      </c>
      <c r="C74" s="7" t="n">
        <v>80</v>
      </c>
      <c r="D74" s="7" t="n">
        <v>0.046</v>
      </c>
      <c r="E74" s="7" t="n">
        <v>0</v>
      </c>
      <c r="F74" s="7" t="n">
        <v>0.4</v>
      </c>
      <c r="G74" s="7" t="n">
        <f aca="false">3*365.25</f>
        <v>1095.75</v>
      </c>
      <c r="H74" s="7" t="n">
        <v>1</v>
      </c>
      <c r="I74" s="17" t="e">
        <f aca="false">EURO_Equity(B74,C74,D74,E74,F74,G74,H74,I$4)</f>
        <v>#NAME?</v>
      </c>
      <c r="K74" s="18"/>
    </row>
    <row r="75" customFormat="false" ht="12.75" hidden="false" customHeight="false" outlineLevel="0" collapsed="false">
      <c r="B75" s="7" t="n">
        <v>87</v>
      </c>
      <c r="C75" s="7" t="n">
        <v>80</v>
      </c>
      <c r="D75" s="7" t="n">
        <v>0.046</v>
      </c>
      <c r="E75" s="7" t="n">
        <v>0</v>
      </c>
      <c r="F75" s="7" t="n">
        <v>0.4</v>
      </c>
      <c r="G75" s="7" t="n">
        <f aca="false">3*365.25</f>
        <v>1095.75</v>
      </c>
      <c r="H75" s="7" t="n">
        <v>1</v>
      </c>
      <c r="I75" s="17" t="e">
        <f aca="false">EURO_Equity(B75,C75,D75,E75,F75,G75,H75,I$4)</f>
        <v>#NAME?</v>
      </c>
      <c r="K75" s="18"/>
    </row>
    <row r="76" customFormat="false" ht="12.75" hidden="false" customHeight="false" outlineLevel="0" collapsed="false">
      <c r="B76" s="7" t="n">
        <v>88</v>
      </c>
      <c r="C76" s="7" t="n">
        <v>80</v>
      </c>
      <c r="D76" s="7" t="n">
        <v>0.046</v>
      </c>
      <c r="E76" s="7" t="n">
        <v>0</v>
      </c>
      <c r="F76" s="7" t="n">
        <v>0.4</v>
      </c>
      <c r="G76" s="7" t="n">
        <f aca="false">3*365.25</f>
        <v>1095.75</v>
      </c>
      <c r="H76" s="7" t="n">
        <v>1</v>
      </c>
      <c r="I76" s="17" t="e">
        <f aca="false">EURO_Equity(B76,C76,D76,E76,F76,G76,H76,I$4)</f>
        <v>#NAME?</v>
      </c>
      <c r="K76" s="18"/>
    </row>
    <row r="77" customFormat="false" ht="12.75" hidden="false" customHeight="false" outlineLevel="0" collapsed="false">
      <c r="B77" s="7" t="n">
        <v>89</v>
      </c>
      <c r="C77" s="7" t="n">
        <v>80</v>
      </c>
      <c r="D77" s="7" t="n">
        <v>0.046</v>
      </c>
      <c r="E77" s="7" t="n">
        <v>0</v>
      </c>
      <c r="F77" s="7" t="n">
        <v>0.4</v>
      </c>
      <c r="G77" s="7" t="n">
        <f aca="false">3*365.25</f>
        <v>1095.75</v>
      </c>
      <c r="H77" s="7" t="n">
        <v>1</v>
      </c>
      <c r="I77" s="17" t="e">
        <f aca="false">EURO_Equity(B77,C77,D77,E77,F77,G77,H77,I$4)</f>
        <v>#NAME?</v>
      </c>
      <c r="K77" s="18"/>
    </row>
    <row r="78" customFormat="false" ht="12.75" hidden="false" customHeight="false" outlineLevel="0" collapsed="false">
      <c r="B78" s="7" t="n">
        <v>90</v>
      </c>
      <c r="C78" s="7" t="n">
        <v>80</v>
      </c>
      <c r="D78" s="7" t="n">
        <v>0.046</v>
      </c>
      <c r="E78" s="7" t="n">
        <v>0</v>
      </c>
      <c r="F78" s="7" t="n">
        <v>0.4</v>
      </c>
      <c r="G78" s="7" t="n">
        <f aca="false">3*365.25</f>
        <v>1095.75</v>
      </c>
      <c r="H78" s="7" t="n">
        <v>1</v>
      </c>
      <c r="I78" s="17" t="e">
        <f aca="false">EURO_Equity(B78,C78,D78,E78,F78,G78,H78,I$4)</f>
        <v>#NAME?</v>
      </c>
      <c r="K78" s="18"/>
    </row>
    <row r="79" customFormat="false" ht="12.75" hidden="false" customHeight="false" outlineLevel="0" collapsed="false">
      <c r="B79" s="7" t="n">
        <v>91</v>
      </c>
      <c r="C79" s="7" t="n">
        <v>80</v>
      </c>
      <c r="D79" s="7" t="n">
        <v>0.046</v>
      </c>
      <c r="E79" s="7" t="n">
        <v>0</v>
      </c>
      <c r="F79" s="7" t="n">
        <v>0.4</v>
      </c>
      <c r="G79" s="7" t="n">
        <f aca="false">3*365.25</f>
        <v>1095.75</v>
      </c>
      <c r="H79" s="7" t="n">
        <v>1</v>
      </c>
      <c r="I79" s="17" t="e">
        <f aca="false">EURO_Equity(B79,C79,D79,E79,F79,G79,H79,I$4)</f>
        <v>#NAME?</v>
      </c>
      <c r="K79" s="18"/>
    </row>
    <row r="80" customFormat="false" ht="12.75" hidden="false" customHeight="false" outlineLevel="0" collapsed="false">
      <c r="B80" s="7" t="n">
        <v>92</v>
      </c>
      <c r="C80" s="7" t="n">
        <v>80</v>
      </c>
      <c r="D80" s="7" t="n">
        <v>0.046</v>
      </c>
      <c r="E80" s="7" t="n">
        <v>0</v>
      </c>
      <c r="F80" s="7" t="n">
        <v>0.4</v>
      </c>
      <c r="G80" s="7" t="n">
        <f aca="false">3*365.25</f>
        <v>1095.75</v>
      </c>
      <c r="H80" s="7" t="n">
        <v>1</v>
      </c>
      <c r="I80" s="17" t="e">
        <f aca="false">EURO_Equity(B80,C80,D80,E80,F80,G80,H80,I$4)</f>
        <v>#NAME?</v>
      </c>
      <c r="K80" s="18"/>
    </row>
    <row r="81" customFormat="false" ht="12.75" hidden="false" customHeight="false" outlineLevel="0" collapsed="false">
      <c r="B81" s="7" t="n">
        <v>93</v>
      </c>
      <c r="C81" s="7" t="n">
        <v>80</v>
      </c>
      <c r="D81" s="7" t="n">
        <v>0.046</v>
      </c>
      <c r="E81" s="7" t="n">
        <v>0</v>
      </c>
      <c r="F81" s="7" t="n">
        <v>0.4</v>
      </c>
      <c r="G81" s="7" t="n">
        <f aca="false">3*365.25</f>
        <v>1095.75</v>
      </c>
      <c r="H81" s="7" t="n">
        <v>1</v>
      </c>
      <c r="I81" s="17" t="e">
        <f aca="false">EURO_Equity(B81,C81,D81,E81,F81,G81,H81,I$4)</f>
        <v>#NAME?</v>
      </c>
      <c r="K81" s="18"/>
    </row>
    <row r="82" customFormat="false" ht="12.75" hidden="false" customHeight="false" outlineLevel="0" collapsed="false">
      <c r="B82" s="7" t="n">
        <v>94</v>
      </c>
      <c r="C82" s="7" t="n">
        <v>80</v>
      </c>
      <c r="D82" s="7" t="n">
        <v>0.046</v>
      </c>
      <c r="E82" s="7" t="n">
        <v>0</v>
      </c>
      <c r="F82" s="7" t="n">
        <v>0.4</v>
      </c>
      <c r="G82" s="7" t="n">
        <f aca="false">3*365.25</f>
        <v>1095.75</v>
      </c>
      <c r="H82" s="7" t="n">
        <v>1</v>
      </c>
      <c r="I82" s="17" t="e">
        <f aca="false">EURO_Equity(B82,C82,D82,E82,F82,G82,H82,I$4)</f>
        <v>#NAME?</v>
      </c>
      <c r="K82" s="18"/>
    </row>
    <row r="83" customFormat="false" ht="12.75" hidden="false" customHeight="false" outlineLevel="0" collapsed="false">
      <c r="B83" s="7" t="n">
        <v>95</v>
      </c>
      <c r="C83" s="7" t="n">
        <v>80</v>
      </c>
      <c r="D83" s="7" t="n">
        <v>0.046</v>
      </c>
      <c r="E83" s="7" t="n">
        <v>0</v>
      </c>
      <c r="F83" s="7" t="n">
        <v>0.4</v>
      </c>
      <c r="G83" s="7" t="n">
        <f aca="false">3*365.25</f>
        <v>1095.75</v>
      </c>
      <c r="H83" s="7" t="n">
        <v>1</v>
      </c>
      <c r="I83" s="17" t="e">
        <f aca="false">EURO_Equity(B83,C83,D83,E83,F83,G83,H83,I$4)</f>
        <v>#NAME?</v>
      </c>
      <c r="K83" s="18"/>
    </row>
    <row r="84" customFormat="false" ht="12.75" hidden="false" customHeight="false" outlineLevel="0" collapsed="false">
      <c r="B84" s="7" t="n">
        <v>96</v>
      </c>
      <c r="C84" s="7" t="n">
        <v>80</v>
      </c>
      <c r="D84" s="7" t="n">
        <v>0.046</v>
      </c>
      <c r="E84" s="7" t="n">
        <v>0</v>
      </c>
      <c r="F84" s="7" t="n">
        <v>0.4</v>
      </c>
      <c r="G84" s="7" t="n">
        <f aca="false">3*365.25</f>
        <v>1095.75</v>
      </c>
      <c r="H84" s="7" t="n">
        <v>1</v>
      </c>
      <c r="I84" s="17" t="e">
        <f aca="false">EURO_Equity(B84,C84,D84,E84,F84,G84,H84,I$4)</f>
        <v>#NAME?</v>
      </c>
      <c r="K84" s="18"/>
    </row>
    <row r="85" customFormat="false" ht="12.75" hidden="false" customHeight="false" outlineLevel="0" collapsed="false">
      <c r="B85" s="7" t="n">
        <v>97</v>
      </c>
      <c r="C85" s="7" t="n">
        <v>80</v>
      </c>
      <c r="D85" s="7" t="n">
        <v>0.046</v>
      </c>
      <c r="E85" s="7" t="n">
        <v>0</v>
      </c>
      <c r="F85" s="7" t="n">
        <v>0.4</v>
      </c>
      <c r="G85" s="7" t="n">
        <f aca="false">3*365.25</f>
        <v>1095.75</v>
      </c>
      <c r="H85" s="7" t="n">
        <v>1</v>
      </c>
      <c r="I85" s="17" t="e">
        <f aca="false">EURO_Equity(B85,C85,D85,E85,F85,G85,H85,I$4)</f>
        <v>#NAME?</v>
      </c>
      <c r="K85" s="18"/>
    </row>
    <row r="86" customFormat="false" ht="12.75" hidden="false" customHeight="false" outlineLevel="0" collapsed="false">
      <c r="B86" s="7" t="n">
        <v>98</v>
      </c>
      <c r="C86" s="7" t="n">
        <v>80</v>
      </c>
      <c r="D86" s="7" t="n">
        <v>0.046</v>
      </c>
      <c r="E86" s="7" t="n">
        <v>0</v>
      </c>
      <c r="F86" s="7" t="n">
        <v>0.4</v>
      </c>
      <c r="G86" s="7" t="n">
        <f aca="false">3*365.25</f>
        <v>1095.75</v>
      </c>
      <c r="H86" s="7" t="n">
        <v>1</v>
      </c>
      <c r="I86" s="17" t="e">
        <f aca="false">EURO_Equity(B86,C86,D86,E86,F86,G86,H86,I$4)</f>
        <v>#NAME?</v>
      </c>
      <c r="K86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70"/>
  <sheetViews>
    <sheetView showFormulas="false" showGridLines="true" showRowColHeaders="true" showZeros="true" rightToLeft="false" tabSelected="true" showOutlineSymbols="true" defaultGridColor="true" view="normal" topLeftCell="D1" colorId="64" zoomScale="100" zoomScaleNormal="100" zoomScalePageLayoutView="100" workbookViewId="0">
      <selection pane="topLeft" activeCell="N1" activeCellId="0" sqref="N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99"/>
    <col collapsed="false" customWidth="true" hidden="false" outlineLevel="0" max="2" min="2" style="0" width="13.14"/>
    <col collapsed="false" customWidth="true" hidden="false" outlineLevel="0" max="3" min="3" style="0" width="3.7"/>
    <col collapsed="false" customWidth="true" hidden="false" outlineLevel="0" max="4" min="4" style="0" width="12.28"/>
    <col collapsed="false" customWidth="true" hidden="false" outlineLevel="0" max="5" min="5" style="0" width="11.7"/>
    <col collapsed="false" customWidth="true" hidden="false" outlineLevel="0" max="6" min="6" style="0" width="3.7"/>
    <col collapsed="false" customWidth="true" hidden="false" outlineLevel="0" max="7" min="7" style="0" width="12.28"/>
    <col collapsed="false" customWidth="true" hidden="false" outlineLevel="0" max="8" min="8" style="0" width="11.7"/>
    <col collapsed="false" customWidth="true" hidden="false" outlineLevel="0" max="9" min="9" style="0" width="3.7"/>
    <col collapsed="false" customWidth="true" hidden="false" outlineLevel="0" max="10" min="10" style="0" width="12.28"/>
    <col collapsed="false" customWidth="true" hidden="false" outlineLevel="0" max="11" min="11" style="0" width="11.7"/>
    <col collapsed="false" customWidth="true" hidden="false" outlineLevel="0" max="12" min="12" style="0" width="3.7"/>
    <col collapsed="false" customWidth="true" hidden="false" outlineLevel="0" max="14" min="14" style="0" width="10.56"/>
    <col collapsed="false" customWidth="true" hidden="false" outlineLevel="0" max="15" min="15" style="0" width="9.99"/>
    <col collapsed="false" customWidth="true" hidden="false" outlineLevel="0" max="17" min="17" style="0" width="10.41"/>
    <col collapsed="false" customWidth="true" hidden="false" outlineLevel="0" max="18" min="18" style="0" width="14.99"/>
    <col collapsed="false" customWidth="true" hidden="false" outlineLevel="0" max="19" min="19" style="0" width="11.13"/>
    <col collapsed="false" customWidth="true" hidden="false" outlineLevel="0" max="20" min="20" style="0" width="11.28"/>
    <col collapsed="false" customWidth="true" hidden="false" outlineLevel="0" max="21" min="21" style="0" width="11.99"/>
    <col collapsed="false" customWidth="true" hidden="false" outlineLevel="0" max="25" min="25" style="0" width="9.7"/>
    <col collapsed="false" customWidth="true" hidden="false" outlineLevel="0" max="26" min="26" style="0" width="10.71"/>
    <col collapsed="false" customWidth="true" hidden="false" outlineLevel="0" max="27" min="27" style="0" width="13.41"/>
    <col collapsed="false" customWidth="true" hidden="false" outlineLevel="0" max="29" min="29" style="0" width="9.56"/>
    <col collapsed="false" customWidth="true" hidden="false" outlineLevel="0" max="30" min="30" style="0" width="11.99"/>
    <col collapsed="false" customWidth="true" hidden="false" outlineLevel="0" max="31" min="31" style="0" width="13.41"/>
  </cols>
  <sheetData>
    <row r="1" customFormat="false" ht="12.75" hidden="false" customHeight="false" outlineLevel="0" collapsed="false">
      <c r="A1" s="13" t="s">
        <v>27</v>
      </c>
      <c r="B1" s="13"/>
    </row>
    <row r="2" customFormat="false" ht="12.75" hidden="false" customHeight="false" outlineLevel="0" collapsed="false">
      <c r="A2" s="13" t="s">
        <v>28</v>
      </c>
      <c r="B2" s="13"/>
    </row>
    <row r="3" customFormat="false" ht="12.75" hidden="false" customHeight="false" outlineLevel="0" collapsed="false">
      <c r="B3" s="19"/>
      <c r="D3" s="13"/>
      <c r="E3" s="19"/>
      <c r="G3" s="13"/>
      <c r="H3" s="13"/>
      <c r="J3" s="13"/>
      <c r="K3" s="13"/>
      <c r="Y3" s="0" t="s">
        <v>29</v>
      </c>
      <c r="AC3" s="0" t="s">
        <v>30</v>
      </c>
    </row>
    <row r="4" customFormat="false" ht="12.75" hidden="false" customHeight="false" outlineLevel="0" collapsed="false">
      <c r="A4" s="13"/>
      <c r="B4" s="13"/>
      <c r="D4" s="13"/>
      <c r="E4" s="13"/>
      <c r="G4" s="13"/>
      <c r="H4" s="13"/>
      <c r="J4" s="13"/>
      <c r="K4" s="13"/>
      <c r="Y4" s="7" t="s">
        <v>5</v>
      </c>
      <c r="Z4" s="0" t="s">
        <v>31</v>
      </c>
      <c r="AA4" s="7" t="s">
        <v>32</v>
      </c>
      <c r="AB4" s="7"/>
      <c r="AC4" s="7" t="s">
        <v>5</v>
      </c>
      <c r="AD4" s="7" t="s">
        <v>33</v>
      </c>
      <c r="AE4" s="7" t="s">
        <v>32</v>
      </c>
    </row>
    <row r="5" customFormat="false" ht="12.75" hidden="false" customHeight="false" outlineLevel="0" collapsed="false">
      <c r="A5" s="14" t="s">
        <v>34</v>
      </c>
      <c r="B5" s="14"/>
      <c r="D5" s="14" t="s">
        <v>35</v>
      </c>
      <c r="E5" s="14"/>
      <c r="G5" s="14" t="s">
        <v>36</v>
      </c>
      <c r="H5" s="14"/>
      <c r="J5" s="14" t="s">
        <v>37</v>
      </c>
      <c r="K5" s="14"/>
      <c r="N5" s="0" t="s">
        <v>38</v>
      </c>
      <c r="Y5" s="20" t="n">
        <v>35</v>
      </c>
      <c r="Z5" s="21" t="n">
        <f aca="false">(MAX(Y5-$P$14,0)-MAX(Y5-$P$15,0))*$U$7/($P$15-$P$14)</f>
        <v>0</v>
      </c>
      <c r="AA5" s="22" t="e">
        <f aca="false">Z5*$R$19</f>
        <v>#NAME?</v>
      </c>
      <c r="AC5" s="20" t="n">
        <v>35</v>
      </c>
      <c r="AD5" s="21" t="n">
        <f aca="false">(MAX($P$15-AC5,0)-MAX($P$14-AC5,0))*$U$7/($P$15-$P$14)</f>
        <v>18012590</v>
      </c>
      <c r="AE5" s="22" t="e">
        <f aca="false">AD5*$R$54</f>
        <v>#NAME?</v>
      </c>
    </row>
    <row r="6" customFormat="false" ht="12.75" hidden="false" customHeight="false" outlineLevel="0" collapsed="false">
      <c r="A6" s="0" t="s">
        <v>1</v>
      </c>
      <c r="B6" s="23" t="n">
        <v>3739175</v>
      </c>
      <c r="D6" s="0" t="s">
        <v>1</v>
      </c>
      <c r="E6" s="23" t="n">
        <v>3876755</v>
      </c>
      <c r="G6" s="0" t="s">
        <v>1</v>
      </c>
      <c r="H6" s="23" t="n">
        <v>7809790</v>
      </c>
      <c r="J6" s="0" t="s">
        <v>1</v>
      </c>
      <c r="K6" s="23" t="n">
        <v>6326045</v>
      </c>
      <c r="R6" s="24" t="e">
        <f aca="false">R24+R59</f>
        <v>#NAME?</v>
      </c>
      <c r="Y6" s="20" t="n">
        <v>36</v>
      </c>
      <c r="Z6" s="21" t="n">
        <f aca="false">(MAX(Y6-$P$14,0)-MAX(Y6-$P$15,0))*$U$7/($P$15-$P$14)</f>
        <v>0</v>
      </c>
      <c r="AA6" s="22" t="e">
        <f aca="false">Z6*$R$19</f>
        <v>#NAME?</v>
      </c>
      <c r="AC6" s="20" t="n">
        <v>36</v>
      </c>
      <c r="AD6" s="21" t="n">
        <f aca="false">(MAX($P$15-AC6,0)-MAX($P$14-AC6,0))*$U$7/($P$15-$P$14)</f>
        <v>18012590</v>
      </c>
      <c r="AE6" s="22" t="e">
        <f aca="false">AD6*$R$54</f>
        <v>#NAME?</v>
      </c>
    </row>
    <row r="7" customFormat="false" ht="12.75" hidden="false" customHeight="false" outlineLevel="0" collapsed="false">
      <c r="A7" s="0" t="s">
        <v>2</v>
      </c>
      <c r="B7" s="3" t="n">
        <v>37134</v>
      </c>
      <c r="D7" s="0" t="s">
        <v>2</v>
      </c>
      <c r="E7" s="3" t="n">
        <v>37134</v>
      </c>
      <c r="G7" s="0" t="s">
        <v>2</v>
      </c>
      <c r="H7" s="3" t="n">
        <v>37134</v>
      </c>
      <c r="J7" s="0" t="s">
        <v>2</v>
      </c>
      <c r="K7" s="3" t="n">
        <v>37134</v>
      </c>
      <c r="N7" s="0" t="s">
        <v>39</v>
      </c>
      <c r="T7" s="0" t="s">
        <v>40</v>
      </c>
      <c r="U7" s="25" t="n">
        <f aca="false">E6+H6+K6</f>
        <v>18012590</v>
      </c>
      <c r="Y7" s="20" t="n">
        <v>37</v>
      </c>
      <c r="Z7" s="21" t="n">
        <f aca="false">(MAX(Y7-$P$14,0)-MAX(Y7-$P$15,0))*$U$7/($P$15-$P$14)</f>
        <v>0</v>
      </c>
      <c r="AA7" s="22" t="e">
        <f aca="false">Z7*$R$19</f>
        <v>#NAME?</v>
      </c>
      <c r="AC7" s="20" t="n">
        <v>37</v>
      </c>
      <c r="AD7" s="21" t="n">
        <f aca="false">(MAX($P$15-AC7,0)-MAX($P$14-AC7,0))*$U$7/($P$15-$P$14)</f>
        <v>18012590</v>
      </c>
      <c r="AE7" s="22" t="e">
        <f aca="false">AD7*$R$54</f>
        <v>#NAME?</v>
      </c>
    </row>
    <row r="8" customFormat="false" ht="12.75" hidden="false" customHeight="false" outlineLevel="0" collapsed="false">
      <c r="A8" s="0" t="s">
        <v>3</v>
      </c>
      <c r="B8" s="4" t="n">
        <v>37729</v>
      </c>
      <c r="D8" s="0" t="s">
        <v>3</v>
      </c>
      <c r="E8" s="4" t="n">
        <v>37681</v>
      </c>
      <c r="G8" s="0" t="s">
        <v>3</v>
      </c>
      <c r="H8" s="4" t="n">
        <v>37801</v>
      </c>
      <c r="J8" s="0" t="s">
        <v>3</v>
      </c>
      <c r="K8" s="4" t="n">
        <v>37875</v>
      </c>
      <c r="O8" s="0" t="s">
        <v>41</v>
      </c>
      <c r="T8" s="0" t="s">
        <v>42</v>
      </c>
      <c r="U8" s="26" t="n">
        <f aca="false">EXP(-V16*(V14-V13)/365.25)</f>
        <v>0.885391954130693</v>
      </c>
      <c r="Y8" s="20" t="n">
        <v>38</v>
      </c>
      <c r="Z8" s="21" t="n">
        <f aca="false">(MAX(Y8-$P$14,0)-MAX(Y8-$P$15,0))*$U$7/($P$15-$P$14)</f>
        <v>0</v>
      </c>
      <c r="AA8" s="22" t="e">
        <f aca="false">Z8*$R$19</f>
        <v>#NAME?</v>
      </c>
      <c r="AC8" s="20" t="n">
        <v>38</v>
      </c>
      <c r="AD8" s="21" t="n">
        <f aca="false">(MAX($P$15-AC8,0)-MAX($P$14-AC8,0))*$U$7/($P$15-$P$14)</f>
        <v>18012590</v>
      </c>
      <c r="AE8" s="22" t="e">
        <f aca="false">AD8*$R$54</f>
        <v>#NAME?</v>
      </c>
    </row>
    <row r="9" customFormat="false" ht="12.75" hidden="false" customHeight="false" outlineLevel="0" collapsed="false">
      <c r="A9" s="0" t="s">
        <v>4</v>
      </c>
      <c r="B9" s="5" t="n">
        <f aca="false">(B8-B7)/365.25</f>
        <v>1.6290212183436</v>
      </c>
      <c r="D9" s="0" t="s">
        <v>4</v>
      </c>
      <c r="E9" s="5" t="n">
        <f aca="false">(E8-E7)/365.25</f>
        <v>1.49760438056126</v>
      </c>
      <c r="G9" s="0" t="s">
        <v>4</v>
      </c>
      <c r="H9" s="5" t="n">
        <f aca="false">(H8-H7)/365.25</f>
        <v>1.82614647501711</v>
      </c>
      <c r="J9" s="0" t="s">
        <v>4</v>
      </c>
      <c r="K9" s="5" t="n">
        <f aca="false">(K8-K7)/365.25</f>
        <v>2.02874743326489</v>
      </c>
      <c r="O9" s="0" t="s">
        <v>43</v>
      </c>
      <c r="Y9" s="20" t="n">
        <v>39</v>
      </c>
      <c r="Z9" s="21" t="n">
        <f aca="false">(MAX(Y9-$P$14,0)-MAX(Y9-$P$15,0))*$U$7/($P$15-$P$14)</f>
        <v>0</v>
      </c>
      <c r="AA9" s="22" t="e">
        <f aca="false">Z9*$R$19</f>
        <v>#NAME?</v>
      </c>
      <c r="AC9" s="20" t="n">
        <v>39</v>
      </c>
      <c r="AD9" s="21" t="n">
        <f aca="false">(MAX($P$15-AC9,0)-MAX($P$14-AC9,0))*$U$7/($P$15-$P$14)</f>
        <v>18012590</v>
      </c>
      <c r="AE9" s="22" t="e">
        <f aca="false">AD9*$R$54</f>
        <v>#NAME?</v>
      </c>
    </row>
    <row r="10" customFormat="false" ht="12.75" hidden="false" customHeight="false" outlineLevel="0" collapsed="false">
      <c r="A10" s="0" t="s">
        <v>19</v>
      </c>
      <c r="B10" s="11" t="n">
        <v>0.0065</v>
      </c>
      <c r="D10" s="0" t="s">
        <v>19</v>
      </c>
      <c r="E10" s="11" t="n">
        <v>0.0065</v>
      </c>
      <c r="G10" s="0" t="s">
        <v>19</v>
      </c>
      <c r="H10" s="11" t="n">
        <v>0.0065</v>
      </c>
      <c r="J10" s="0" t="s">
        <v>19</v>
      </c>
      <c r="K10" s="11" t="n">
        <v>0.0065</v>
      </c>
      <c r="O10" s="0" t="s">
        <v>44</v>
      </c>
      <c r="Y10" s="20" t="n">
        <v>40</v>
      </c>
      <c r="Z10" s="21" t="n">
        <f aca="false">(MAX(Y10-$P$14,0)-MAX(Y10-$P$15,0))*$U$7/($P$15-$P$14)</f>
        <v>0</v>
      </c>
      <c r="AA10" s="22" t="e">
        <f aca="false">Z10*$R$19</f>
        <v>#NAME?</v>
      </c>
      <c r="AC10" s="20" t="n">
        <v>40</v>
      </c>
      <c r="AD10" s="21" t="n">
        <f aca="false">(MAX($P$15-AC10,0)-MAX($P$14-AC10,0))*$U$7/($P$15-$P$14)</f>
        <v>18012590</v>
      </c>
      <c r="AE10" s="22" t="e">
        <f aca="false">AD10*$R$54</f>
        <v>#NAME?</v>
      </c>
    </row>
    <row r="11" customFormat="false" ht="12.75" hidden="false" customHeight="false" outlineLevel="0" collapsed="false">
      <c r="A11" s="0" t="s">
        <v>5</v>
      </c>
      <c r="B11" s="6" t="n">
        <v>35</v>
      </c>
      <c r="D11" s="0" t="s">
        <v>5</v>
      </c>
      <c r="E11" s="6" t="n">
        <v>35</v>
      </c>
      <c r="G11" s="0" t="s">
        <v>5</v>
      </c>
      <c r="H11" s="6" t="n">
        <v>35</v>
      </c>
      <c r="J11" s="0" t="s">
        <v>5</v>
      </c>
      <c r="K11" s="6" t="n">
        <v>35</v>
      </c>
      <c r="P11" s="0" t="s">
        <v>45</v>
      </c>
      <c r="Y11" s="20" t="n">
        <v>41</v>
      </c>
      <c r="Z11" s="21" t="n">
        <f aca="false">(MAX(Y11-$P$14,0)-MAX(Y11-$P$15,0))*$U$7/($P$15-$P$14)</f>
        <v>0</v>
      </c>
      <c r="AA11" s="22" t="e">
        <f aca="false">Z11*$R$19</f>
        <v>#NAME?</v>
      </c>
      <c r="AC11" s="20" t="n">
        <v>41</v>
      </c>
      <c r="AD11" s="21" t="n">
        <f aca="false">(MAX($P$15-AC11,0)-MAX($P$14-AC11,0))*$U$7/($P$15-$P$14)</f>
        <v>18012590</v>
      </c>
      <c r="AE11" s="22" t="e">
        <f aca="false">AD11*$R$54</f>
        <v>#NAME?</v>
      </c>
    </row>
    <row r="12" customFormat="false" ht="12.75" hidden="false" customHeight="false" outlineLevel="0" collapsed="false">
      <c r="A12" s="0" t="s">
        <v>6</v>
      </c>
      <c r="B12" s="6" t="n">
        <v>0.06</v>
      </c>
      <c r="D12" s="0" t="s">
        <v>6</v>
      </c>
      <c r="E12" s="6" t="n">
        <v>0.06</v>
      </c>
      <c r="G12" s="0" t="s">
        <v>6</v>
      </c>
      <c r="H12" s="6" t="n">
        <v>0.06</v>
      </c>
      <c r="J12" s="0" t="s">
        <v>6</v>
      </c>
      <c r="K12" s="6" t="n">
        <v>0.06</v>
      </c>
      <c r="N12" s="0" t="s">
        <v>46</v>
      </c>
      <c r="Y12" s="20" t="n">
        <v>42</v>
      </c>
      <c r="Z12" s="21" t="n">
        <f aca="false">(MAX(Y12-$P$14,0)-MAX(Y12-$P$15,0))*$U$7/($P$15-$P$14)</f>
        <v>0</v>
      </c>
      <c r="AA12" s="22" t="e">
        <f aca="false">Z12*$R$19</f>
        <v>#NAME?</v>
      </c>
      <c r="AC12" s="20" t="n">
        <v>42</v>
      </c>
      <c r="AD12" s="21" t="n">
        <f aca="false">(MAX($P$15-AC12,0)-MAX($P$14-AC12,0))*$U$7/($P$15-$P$14)</f>
        <v>18012590</v>
      </c>
      <c r="AE12" s="22" t="e">
        <f aca="false">AD12*$R$54</f>
        <v>#NAME?</v>
      </c>
    </row>
    <row r="13" customFormat="false" ht="12.75" hidden="false" customHeight="false" outlineLevel="0" collapsed="false">
      <c r="A13" s="0" t="s">
        <v>8</v>
      </c>
      <c r="B13" s="7" t="n">
        <v>0.4</v>
      </c>
      <c r="D13" s="0" t="s">
        <v>8</v>
      </c>
      <c r="E13" s="7" t="n">
        <v>0.4</v>
      </c>
      <c r="G13" s="0" t="s">
        <v>8</v>
      </c>
      <c r="H13" s="7" t="n">
        <v>0.4</v>
      </c>
      <c r="J13" s="0" t="s">
        <v>8</v>
      </c>
      <c r="K13" s="7" t="n">
        <v>0.4</v>
      </c>
      <c r="O13" s="0" t="s">
        <v>5</v>
      </c>
      <c r="P13" s="27" t="n">
        <v>35</v>
      </c>
      <c r="U13" s="0" t="s">
        <v>2</v>
      </c>
      <c r="V13" s="28" t="n">
        <v>37134</v>
      </c>
      <c r="Y13" s="20" t="n">
        <v>43</v>
      </c>
      <c r="Z13" s="21" t="n">
        <f aca="false">(MAX(Y13-$P$14,0)-MAX(Y13-$P$15,0))*$U$7/($P$15-$P$14)</f>
        <v>0</v>
      </c>
      <c r="AA13" s="22" t="e">
        <f aca="false">Z13*$R$19</f>
        <v>#NAME?</v>
      </c>
      <c r="AC13" s="20" t="n">
        <v>43</v>
      </c>
      <c r="AD13" s="21" t="n">
        <f aca="false">(MAX($P$15-AC13,0)-MAX($P$14-AC13,0))*$U$7/($P$15-$P$14)</f>
        <v>18012590</v>
      </c>
      <c r="AE13" s="22" t="e">
        <f aca="false">AD13*$R$54</f>
        <v>#NAME?</v>
      </c>
    </row>
    <row r="14" customFormat="false" ht="12.75" hidden="false" customHeight="false" outlineLevel="0" collapsed="false">
      <c r="O14" s="0" t="s">
        <v>47</v>
      </c>
      <c r="P14" s="29" t="n">
        <v>50</v>
      </c>
      <c r="S14" s="30"/>
      <c r="U14" s="0" t="s">
        <v>3</v>
      </c>
      <c r="V14" s="31" t="n">
        <v>37875</v>
      </c>
      <c r="Y14" s="20" t="n">
        <v>44</v>
      </c>
      <c r="Z14" s="21" t="n">
        <f aca="false">(MAX(Y14-$P$14,0)-MAX(Y14-$P$15,0))*$U$7/($P$15-$P$14)</f>
        <v>0</v>
      </c>
      <c r="AA14" s="22" t="e">
        <f aca="false">Z14*$R$19</f>
        <v>#NAME?</v>
      </c>
      <c r="AC14" s="20" t="n">
        <v>44</v>
      </c>
      <c r="AD14" s="21" t="n">
        <f aca="false">(MAX($P$15-AC14,0)-MAX($P$14-AC14,0))*$U$7/($P$15-$P$14)</f>
        <v>18012590</v>
      </c>
      <c r="AE14" s="22" t="e">
        <f aca="false">AD14*$R$54</f>
        <v>#NAME?</v>
      </c>
    </row>
    <row r="15" customFormat="false" ht="12.75" hidden="false" customHeight="false" outlineLevel="0" collapsed="false">
      <c r="A15" s="0" t="s">
        <v>9</v>
      </c>
      <c r="B15" s="7" t="n">
        <v>35</v>
      </c>
      <c r="D15" s="0" t="s">
        <v>9</v>
      </c>
      <c r="E15" s="7" t="n">
        <v>35</v>
      </c>
      <c r="G15" s="0" t="s">
        <v>9</v>
      </c>
      <c r="H15" s="7" t="n">
        <v>35</v>
      </c>
      <c r="J15" s="0" t="s">
        <v>9</v>
      </c>
      <c r="K15" s="7" t="n">
        <v>35</v>
      </c>
      <c r="O15" s="0" t="s">
        <v>48</v>
      </c>
      <c r="P15" s="29" t="n">
        <v>76</v>
      </c>
      <c r="U15" s="0" t="s">
        <v>19</v>
      </c>
      <c r="V15" s="32" t="n">
        <v>0.0065</v>
      </c>
      <c r="Y15" s="20" t="n">
        <v>45</v>
      </c>
      <c r="Z15" s="21" t="n">
        <f aca="false">(MAX(Y15-$P$14,0)-MAX(Y15-$P$15,0))*$U$7/($P$15-$P$14)</f>
        <v>0</v>
      </c>
      <c r="AA15" s="22" t="e">
        <f aca="false">Z15*$R$19</f>
        <v>#NAME?</v>
      </c>
      <c r="AC15" s="20" t="n">
        <v>45</v>
      </c>
      <c r="AD15" s="21" t="n">
        <f aca="false">(MAX($P$15-AC15,0)-MAX($P$14-AC15,0))*$U$7/($P$15-$P$14)</f>
        <v>18012590</v>
      </c>
      <c r="AE15" s="22" t="e">
        <f aca="false">AD15*$R$54</f>
        <v>#NAME?</v>
      </c>
    </row>
    <row r="16" customFormat="false" ht="12.75" hidden="false" customHeight="false" outlineLevel="0" collapsed="false">
      <c r="B16" s="9"/>
      <c r="E16" s="9"/>
      <c r="H16" s="9"/>
      <c r="K16" s="9"/>
      <c r="U16" s="0" t="s">
        <v>6</v>
      </c>
      <c r="V16" s="33" t="n">
        <v>0.06</v>
      </c>
      <c r="Y16" s="20" t="n">
        <v>46</v>
      </c>
      <c r="Z16" s="21" t="n">
        <f aca="false">(MAX(Y16-$P$14,0)-MAX(Y16-$P$15,0))*$U$7/($P$15-$P$14)</f>
        <v>0</v>
      </c>
      <c r="AA16" s="22" t="e">
        <f aca="false">Z16*$R$19</f>
        <v>#NAME?</v>
      </c>
      <c r="AC16" s="20" t="n">
        <v>46</v>
      </c>
      <c r="AD16" s="21" t="n">
        <f aca="false">(MAX($P$15-AC16,0)-MAX($P$14-AC16,0))*$U$7/($P$15-$P$14)</f>
        <v>18012590</v>
      </c>
      <c r="AE16" s="22" t="e">
        <f aca="false">AD16*$R$54</f>
        <v>#NAME?</v>
      </c>
    </row>
    <row r="17" customFormat="false" ht="12.75" hidden="false" customHeight="false" outlineLevel="0" collapsed="false">
      <c r="B17" s="7"/>
      <c r="E17" s="7"/>
      <c r="H17" s="7"/>
      <c r="K17" s="7"/>
      <c r="U17" s="0" t="s">
        <v>8</v>
      </c>
      <c r="V17" s="34" t="n">
        <v>0.4</v>
      </c>
      <c r="Y17" s="20" t="n">
        <v>47</v>
      </c>
      <c r="Z17" s="21" t="n">
        <f aca="false">(MAX(Y17-$P$14,0)-MAX(Y17-$P$15,0))*$U$7/($P$15-$P$14)</f>
        <v>0</v>
      </c>
      <c r="AA17" s="22" t="e">
        <f aca="false">Z17*$R$19</f>
        <v>#NAME?</v>
      </c>
      <c r="AC17" s="20" t="n">
        <v>47</v>
      </c>
      <c r="AD17" s="21" t="n">
        <f aca="false">(MAX($P$15-AC17,0)-MAX($P$14-AC17,0))*$U$7/($P$15-$P$14)</f>
        <v>18012590</v>
      </c>
      <c r="AE17" s="22" t="e">
        <f aca="false">AD17*$R$54</f>
        <v>#NAME?</v>
      </c>
    </row>
    <row r="18" customFormat="false" ht="12.75" hidden="false" customHeight="false" outlineLevel="0" collapsed="false">
      <c r="A18" s="0" t="s">
        <v>11</v>
      </c>
      <c r="B18" s="11" t="e">
        <f aca="false">AMER(B11,B15,B12,B10,B13,B9*365.25,0,0)</f>
        <v>#NAME?</v>
      </c>
      <c r="D18" s="0" t="s">
        <v>11</v>
      </c>
      <c r="E18" s="11" t="e">
        <f aca="false">AMER(E11,E15,E12,E10,E13,E9*365.25,0,0)</f>
        <v>#NAME?</v>
      </c>
      <c r="G18" s="0" t="s">
        <v>11</v>
      </c>
      <c r="H18" s="11" t="e">
        <f aca="false">AMER(H11,H15,H12,H10,H13,H9*365.25,0,0)</f>
        <v>#NAME?</v>
      </c>
      <c r="J18" s="0" t="s">
        <v>11</v>
      </c>
      <c r="K18" s="11" t="e">
        <f aca="false">AMER(K11,K15,K12,K10,K13,K9*365.25,0,0)</f>
        <v>#NAME?</v>
      </c>
      <c r="N18" s="0" t="s">
        <v>49</v>
      </c>
      <c r="Y18" s="20" t="n">
        <v>48</v>
      </c>
      <c r="Z18" s="21" t="n">
        <f aca="false">(MAX(Y18-$P$14,0)-MAX(Y18-$P$15,0))*$U$7/($P$15-$P$14)</f>
        <v>0</v>
      </c>
      <c r="AA18" s="22" t="e">
        <f aca="false">Z18*$R$19</f>
        <v>#NAME?</v>
      </c>
      <c r="AC18" s="20" t="n">
        <v>48</v>
      </c>
      <c r="AD18" s="21" t="n">
        <f aca="false">(MAX($P$15-AC18,0)-MAX($P$14-AC18,0))*$U$7/($P$15-$P$14)</f>
        <v>18012590</v>
      </c>
      <c r="AE18" s="22" t="e">
        <f aca="false">AD18*$R$54</f>
        <v>#NAME?</v>
      </c>
    </row>
    <row r="19" customFormat="false" ht="12.75" hidden="false" customHeight="false" outlineLevel="0" collapsed="false">
      <c r="B19" s="11"/>
      <c r="E19" s="11"/>
      <c r="H19" s="11"/>
      <c r="K19" s="11"/>
      <c r="O19" s="0" t="s">
        <v>50</v>
      </c>
      <c r="R19" s="35" t="e">
        <f aca="false">K18</f>
        <v>#NAME?</v>
      </c>
      <c r="Y19" s="20" t="n">
        <v>49</v>
      </c>
      <c r="Z19" s="21" t="n">
        <f aca="false">(MAX(Y19-$P$14,0)-MAX(Y19-$P$15,0))*$U$7/($P$15-$P$14)</f>
        <v>0</v>
      </c>
      <c r="AA19" s="22" t="e">
        <f aca="false">Z19*$R$19</f>
        <v>#NAME?</v>
      </c>
      <c r="AC19" s="20" t="n">
        <v>49</v>
      </c>
      <c r="AD19" s="21" t="n">
        <f aca="false">(MAX($P$15-AC19,0)-MAX($P$14-AC19,0))*$U$7/($P$15-$P$14)</f>
        <v>18012590</v>
      </c>
      <c r="AE19" s="22" t="e">
        <f aca="false">AD19*$R$54</f>
        <v>#NAME?</v>
      </c>
    </row>
    <row r="20" customFormat="false" ht="12.75" hidden="false" customHeight="false" outlineLevel="0" collapsed="false">
      <c r="A20" s="0" t="s">
        <v>51</v>
      </c>
      <c r="B20" s="36" t="e">
        <f aca="false">B18/B11</f>
        <v>#NAME?</v>
      </c>
      <c r="D20" s="0" t="s">
        <v>51</v>
      </c>
      <c r="E20" s="36" t="e">
        <f aca="false">E18/E11</f>
        <v>#NAME?</v>
      </c>
      <c r="G20" s="0" t="s">
        <v>51</v>
      </c>
      <c r="H20" s="36" t="e">
        <f aca="false">H18/H11</f>
        <v>#NAME?</v>
      </c>
      <c r="J20" s="0" t="s">
        <v>51</v>
      </c>
      <c r="K20" s="36" t="e">
        <f aca="false">K18/K11</f>
        <v>#NAME?</v>
      </c>
      <c r="O20" s="0" t="s">
        <v>52</v>
      </c>
      <c r="R20" s="22" t="e">
        <f aca="false">U7*$R$19</f>
        <v>#NAME?</v>
      </c>
      <c r="Y20" s="20" t="n">
        <v>50</v>
      </c>
      <c r="Z20" s="21" t="n">
        <f aca="false">(MAX(Y20-$P$14,0)-MAX(Y20-$P$15,0))*$U$7/($P$15-$P$14)</f>
        <v>0</v>
      </c>
      <c r="AA20" s="22" t="e">
        <f aca="false">Z20*$R$19</f>
        <v>#NAME?</v>
      </c>
      <c r="AC20" s="20" t="n">
        <v>50</v>
      </c>
      <c r="AD20" s="21" t="n">
        <f aca="false">(MAX($P$15-AC20,0)-MAX($P$14-AC20,0))*$U$7/($P$15-$P$14)</f>
        <v>18012590</v>
      </c>
      <c r="AE20" s="22" t="e">
        <f aca="false">AD20*$R$54</f>
        <v>#NAME?</v>
      </c>
    </row>
    <row r="21" customFormat="false" ht="12.75" hidden="false" customHeight="false" outlineLevel="0" collapsed="false">
      <c r="O21" s="0" t="s">
        <v>53</v>
      </c>
      <c r="Y21" s="20" t="n">
        <v>51</v>
      </c>
      <c r="Z21" s="21" t="n">
        <f aca="false">(MAX(Y21-$P$14,0)-MAX(Y21-$P$15,0))*$U$7/($P$15-$P$14)</f>
        <v>692791.923076923</v>
      </c>
      <c r="AA21" s="22" t="e">
        <f aca="false">Z21*$R$19</f>
        <v>#NAME?</v>
      </c>
      <c r="AC21" s="20" t="n">
        <v>51</v>
      </c>
      <c r="AD21" s="21" t="n">
        <f aca="false">(MAX($P$15-AC21,0)-MAX($P$14-AC21,0))*$U$7/($P$15-$P$14)</f>
        <v>17319798.0769231</v>
      </c>
      <c r="AE21" s="22" t="e">
        <f aca="false">AD21*$R$54</f>
        <v>#NAME?</v>
      </c>
    </row>
    <row r="22" customFormat="false" ht="12.75" hidden="false" customHeight="false" outlineLevel="0" collapsed="false">
      <c r="A22" s="0" t="s">
        <v>32</v>
      </c>
      <c r="B22" s="12" t="e">
        <f aca="false">(B19-B18)*B6</f>
        <v>#NAME?</v>
      </c>
      <c r="D22" s="0" t="s">
        <v>32</v>
      </c>
      <c r="E22" s="12" t="e">
        <f aca="false">(E19-E18)*E6</f>
        <v>#NAME?</v>
      </c>
      <c r="G22" s="0" t="s">
        <v>32</v>
      </c>
      <c r="H22" s="12" t="e">
        <f aca="false">(H19-H18)*H6</f>
        <v>#NAME?</v>
      </c>
      <c r="J22" s="0" t="s">
        <v>32</v>
      </c>
      <c r="K22" s="12" t="e">
        <f aca="false">(K19-K18)*K6</f>
        <v>#NAME?</v>
      </c>
      <c r="P22" s="0" t="str">
        <f aca="false">CONCATENATE("Call @ ",TEXT($P$14,"$#0.00"))</f>
        <v>Call @ $50.00</v>
      </c>
      <c r="R22" s="22" t="e">
        <f aca="false">EURO(P13,P14,V16,V15,V17,V14-V13,1,0)*$U$7*$R$19/($P$15-$P$14)/U8</f>
        <v>#NAME?</v>
      </c>
      <c r="Y22" s="20" t="n">
        <v>52</v>
      </c>
      <c r="Z22" s="21" t="n">
        <f aca="false">(MAX(Y22-$P$14,0)-MAX(Y22-$P$15,0))*$U$7/($P$15-$P$14)</f>
        <v>1385583.84615385</v>
      </c>
      <c r="AA22" s="22" t="e">
        <f aca="false">Z22*$R$19</f>
        <v>#NAME?</v>
      </c>
      <c r="AC22" s="20" t="n">
        <v>52</v>
      </c>
      <c r="AD22" s="21" t="n">
        <f aca="false">(MAX($P$15-AC22,0)-MAX($P$14-AC22,0))*$U$7/($P$15-$P$14)</f>
        <v>16627006.1538462</v>
      </c>
      <c r="AE22" s="22" t="e">
        <f aca="false">AD22*$R$54</f>
        <v>#NAME?</v>
      </c>
    </row>
    <row r="23" customFormat="false" ht="13.5" hidden="false" customHeight="false" outlineLevel="0" collapsed="false">
      <c r="P23" s="0" t="str">
        <f aca="false">CONCATENATE("Call @ ",TEXT($P$15,"$#0.00"))</f>
        <v>Call @ $76.00</v>
      </c>
      <c r="R23" s="37" t="e">
        <f aca="false">EURO(P13,P15,V16,V15,V17,V14-V13,1,0)*$U$7*$R$19/($P$15-$P$14)/U8</f>
        <v>#NAME?</v>
      </c>
      <c r="Y23" s="20" t="n">
        <v>53</v>
      </c>
      <c r="Z23" s="21" t="n">
        <f aca="false">(MAX(Y23-$P$14,0)-MAX(Y23-$P$15,0))*$U$7/($P$15-$P$14)</f>
        <v>2078375.76923077</v>
      </c>
      <c r="AA23" s="22" t="e">
        <f aca="false">Z23*$R$19</f>
        <v>#NAME?</v>
      </c>
      <c r="AC23" s="20" t="n">
        <v>53</v>
      </c>
      <c r="AD23" s="21" t="n">
        <f aca="false">(MAX($P$15-AC23,0)-MAX($P$14-AC23,0))*$U$7/($P$15-$P$14)</f>
        <v>15934214.2307692</v>
      </c>
      <c r="AE23" s="22" t="e">
        <f aca="false">AD23*$R$54</f>
        <v>#NAME?</v>
      </c>
    </row>
    <row r="24" customFormat="false" ht="13.5" hidden="false" customHeight="false" outlineLevel="0" collapsed="false">
      <c r="A24" s="0" t="s">
        <v>54</v>
      </c>
      <c r="D24" s="0" t="s">
        <v>54</v>
      </c>
      <c r="G24" s="0" t="s">
        <v>54</v>
      </c>
      <c r="J24" s="0" t="s">
        <v>54</v>
      </c>
      <c r="P24" s="0" t="s">
        <v>55</v>
      </c>
      <c r="R24" s="38" t="e">
        <f aca="false">R22-R23</f>
        <v>#NAME?</v>
      </c>
      <c r="Y24" s="20" t="n">
        <v>54</v>
      </c>
      <c r="Z24" s="21" t="n">
        <f aca="false">(MAX(Y24-$P$14,0)-MAX(Y24-$P$15,0))*$U$7/($P$15-$P$14)</f>
        <v>2771167.69230769</v>
      </c>
      <c r="AA24" s="22" t="e">
        <f aca="false">Z24*$R$19</f>
        <v>#NAME?</v>
      </c>
      <c r="AC24" s="20" t="n">
        <v>54</v>
      </c>
      <c r="AD24" s="21" t="n">
        <f aca="false">(MAX($P$15-AC24,0)-MAX($P$14-AC24,0))*$U$7/($P$15-$P$14)</f>
        <v>15241422.3076923</v>
      </c>
      <c r="AE24" s="22" t="e">
        <f aca="false">AD24*$R$54</f>
        <v>#NAME?</v>
      </c>
    </row>
    <row r="25" customFormat="false" ht="12.75" hidden="false" customHeight="false" outlineLevel="0" collapsed="false">
      <c r="Y25" s="20" t="n">
        <v>55</v>
      </c>
      <c r="Z25" s="21" t="n">
        <f aca="false">(MAX(Y25-$P$14,0)-MAX(Y25-$P$15,0))*$U$7/($P$15-$P$14)</f>
        <v>3463959.61538462</v>
      </c>
      <c r="AA25" s="22" t="e">
        <f aca="false">Z25*$R$19</f>
        <v>#NAME?</v>
      </c>
      <c r="AC25" s="20" t="n">
        <v>55</v>
      </c>
      <c r="AD25" s="21" t="n">
        <f aca="false">(MAX($P$15-AC25,0)-MAX($P$14-AC25,0))*$U$7/($P$15-$P$14)</f>
        <v>14548630.3846154</v>
      </c>
      <c r="AE25" s="22" t="e">
        <f aca="false">AD25*$R$54</f>
        <v>#NAME?</v>
      </c>
    </row>
    <row r="26" customFormat="false" ht="12.75" hidden="false" customHeight="false" outlineLevel="0" collapsed="false">
      <c r="Y26" s="20" t="n">
        <v>56</v>
      </c>
      <c r="Z26" s="21" t="n">
        <f aca="false">(MAX(Y26-$P$14,0)-MAX(Y26-$P$15,0))*$U$7/($P$15-$P$14)</f>
        <v>4156751.53846154</v>
      </c>
      <c r="AA26" s="22" t="e">
        <f aca="false">Z26*$R$19</f>
        <v>#NAME?</v>
      </c>
      <c r="AC26" s="20" t="n">
        <v>56</v>
      </c>
      <c r="AD26" s="21" t="n">
        <f aca="false">(MAX($P$15-AC26,0)-MAX($P$14-AC26,0))*$U$7/($P$15-$P$14)</f>
        <v>13855838.4615385</v>
      </c>
      <c r="AE26" s="22" t="e">
        <f aca="false">AD26*$R$54</f>
        <v>#NAME?</v>
      </c>
    </row>
    <row r="27" customFormat="false" ht="12.75" hidden="false" customHeight="false" outlineLevel="0" collapsed="false">
      <c r="A27" s="14" t="s">
        <v>56</v>
      </c>
      <c r="B27" s="14"/>
      <c r="D27" s="14" t="s">
        <v>57</v>
      </c>
      <c r="E27" s="14"/>
      <c r="G27" s="14" t="s">
        <v>58</v>
      </c>
      <c r="H27" s="14"/>
      <c r="J27" s="14" t="s">
        <v>59</v>
      </c>
      <c r="K27" s="14"/>
      <c r="Y27" s="20" t="n">
        <v>57</v>
      </c>
      <c r="Z27" s="21" t="n">
        <f aca="false">(MAX(Y27-$P$14,0)-MAX(Y27-$P$15,0))*$U$7/($P$15-$P$14)</f>
        <v>4849543.46153846</v>
      </c>
      <c r="AA27" s="22" t="e">
        <f aca="false">Z27*$R$19</f>
        <v>#NAME?</v>
      </c>
      <c r="AC27" s="20" t="n">
        <v>57</v>
      </c>
      <c r="AD27" s="21" t="n">
        <f aca="false">(MAX($P$15-AC27,0)-MAX($P$14-AC27,0))*$U$7/($P$15-$P$14)</f>
        <v>13163046.5384615</v>
      </c>
      <c r="AE27" s="22" t="e">
        <f aca="false">AD27*$R$54</f>
        <v>#NAME?</v>
      </c>
    </row>
    <row r="28" customFormat="false" ht="12.75" hidden="false" customHeight="false" outlineLevel="0" collapsed="false">
      <c r="A28" s="0" t="s">
        <v>1</v>
      </c>
      <c r="B28" s="23" t="n">
        <v>7919393</v>
      </c>
      <c r="D28" s="0" t="s">
        <v>1</v>
      </c>
      <c r="E28" s="23" t="n">
        <v>4080607</v>
      </c>
      <c r="G28" s="0" t="s">
        <v>1</v>
      </c>
      <c r="H28" s="23" t="n">
        <v>6326045</v>
      </c>
      <c r="J28" s="0" t="s">
        <v>1</v>
      </c>
      <c r="K28" s="23" t="n">
        <v>11686545</v>
      </c>
      <c r="Y28" s="20" t="n">
        <v>58</v>
      </c>
      <c r="Z28" s="21" t="n">
        <f aca="false">(MAX(Y28-$P$14,0)-MAX(Y28-$P$15,0))*$U$7/($P$15-$P$14)</f>
        <v>5542335.38461539</v>
      </c>
      <c r="AA28" s="22" t="e">
        <f aca="false">Z28*$R$19</f>
        <v>#NAME?</v>
      </c>
      <c r="AC28" s="20" t="n">
        <v>58</v>
      </c>
      <c r="AD28" s="21" t="n">
        <f aca="false">(MAX($P$15-AC28,0)-MAX($P$14-AC28,0))*$U$7/($P$15-$P$14)</f>
        <v>12470254.6153846</v>
      </c>
      <c r="AE28" s="22" t="e">
        <f aca="false">AD28*$R$54</f>
        <v>#NAME?</v>
      </c>
    </row>
    <row r="29" customFormat="false" ht="12.75" hidden="false" customHeight="false" outlineLevel="0" collapsed="false">
      <c r="A29" s="0" t="s">
        <v>2</v>
      </c>
      <c r="B29" s="3" t="n">
        <v>37134</v>
      </c>
      <c r="D29" s="0" t="s">
        <v>2</v>
      </c>
      <c r="E29" s="3" t="n">
        <v>37134</v>
      </c>
      <c r="G29" s="0" t="s">
        <v>2</v>
      </c>
      <c r="H29" s="3" t="n">
        <v>37134</v>
      </c>
      <c r="J29" s="0" t="s">
        <v>2</v>
      </c>
      <c r="K29" s="3" t="n">
        <v>37134</v>
      </c>
      <c r="Y29" s="20" t="n">
        <v>59</v>
      </c>
      <c r="Z29" s="21" t="n">
        <f aca="false">(MAX(Y29-$P$14,0)-MAX(Y29-$P$15,0))*$U$7/($P$15-$P$14)</f>
        <v>6235127.30769231</v>
      </c>
      <c r="AA29" s="22" t="e">
        <f aca="false">Z29*$R$19</f>
        <v>#NAME?</v>
      </c>
      <c r="AC29" s="20" t="n">
        <v>59</v>
      </c>
      <c r="AD29" s="21" t="n">
        <f aca="false">(MAX($P$15-AC29,0)-MAX($P$14-AC29,0))*$U$7/($P$15-$P$14)</f>
        <v>11777462.6923077</v>
      </c>
      <c r="AE29" s="22" t="e">
        <f aca="false">AD29*$R$54</f>
        <v>#NAME?</v>
      </c>
    </row>
    <row r="30" customFormat="false" ht="12.75" hidden="false" customHeight="false" outlineLevel="0" collapsed="false">
      <c r="A30" s="0" t="s">
        <v>3</v>
      </c>
      <c r="B30" s="4" t="n">
        <v>38412</v>
      </c>
      <c r="D30" s="0" t="s">
        <v>3</v>
      </c>
      <c r="E30" s="4" t="n">
        <v>38412</v>
      </c>
      <c r="G30" s="0" t="s">
        <v>3</v>
      </c>
      <c r="H30" s="4" t="n">
        <v>38412</v>
      </c>
      <c r="J30" s="0" t="s">
        <v>3</v>
      </c>
      <c r="K30" s="4" t="n">
        <v>38412</v>
      </c>
      <c r="Y30" s="20" t="n">
        <v>60</v>
      </c>
      <c r="Z30" s="21" t="n">
        <f aca="false">(MAX(Y30-$P$14,0)-MAX(Y30-$P$15,0))*$U$7/($P$15-$P$14)</f>
        <v>6927919.23076923</v>
      </c>
      <c r="AA30" s="22" t="e">
        <f aca="false">Z30*$R$19</f>
        <v>#NAME?</v>
      </c>
      <c r="AC30" s="20" t="n">
        <v>60</v>
      </c>
      <c r="AD30" s="21" t="n">
        <f aca="false">(MAX($P$15-AC30,0)-MAX($P$14-AC30,0))*$U$7/($P$15-$P$14)</f>
        <v>11084670.7692308</v>
      </c>
      <c r="AE30" s="22" t="e">
        <f aca="false">AD30*$R$54</f>
        <v>#NAME?</v>
      </c>
    </row>
    <row r="31" customFormat="false" ht="12.75" hidden="false" customHeight="false" outlineLevel="0" collapsed="false">
      <c r="A31" s="0" t="s">
        <v>4</v>
      </c>
      <c r="B31" s="5" t="n">
        <f aca="false">(B30-B29)/365.25</f>
        <v>3.49897330595483</v>
      </c>
      <c r="D31" s="0" t="s">
        <v>4</v>
      </c>
      <c r="E31" s="5" t="n">
        <f aca="false">(E30-E29)/365.25</f>
        <v>3.49897330595483</v>
      </c>
      <c r="G31" s="0" t="s">
        <v>4</v>
      </c>
      <c r="H31" s="5" t="n">
        <f aca="false">(H30-H29)/365.25</f>
        <v>3.49897330595483</v>
      </c>
      <c r="J31" s="0" t="s">
        <v>4</v>
      </c>
      <c r="K31" s="5" t="n">
        <f aca="false">(K30-K29)/365.25</f>
        <v>3.49897330595483</v>
      </c>
      <c r="Y31" s="20" t="n">
        <v>61</v>
      </c>
      <c r="Z31" s="21" t="n">
        <f aca="false">(MAX(Y31-$P$14,0)-MAX(Y31-$P$15,0))*$U$7/($P$15-$P$14)</f>
        <v>7620711.15384615</v>
      </c>
      <c r="AA31" s="22" t="e">
        <f aca="false">Z31*$R$19</f>
        <v>#NAME?</v>
      </c>
      <c r="AC31" s="20" t="n">
        <v>61</v>
      </c>
      <c r="AD31" s="21" t="n">
        <f aca="false">(MAX($P$15-AC31,0)-MAX($P$14-AC31,0))*$U$7/($P$15-$P$14)</f>
        <v>10391878.8461538</v>
      </c>
      <c r="AE31" s="22" t="e">
        <f aca="false">AD31*$R$54</f>
        <v>#NAME?</v>
      </c>
    </row>
    <row r="32" customFormat="false" ht="12.75" hidden="false" customHeight="false" outlineLevel="0" collapsed="false">
      <c r="A32" s="0" t="s">
        <v>19</v>
      </c>
      <c r="B32" s="11" t="n">
        <v>0.0065</v>
      </c>
      <c r="D32" s="0" t="s">
        <v>19</v>
      </c>
      <c r="E32" s="11" t="n">
        <v>0.0065</v>
      </c>
      <c r="G32" s="0" t="s">
        <v>19</v>
      </c>
      <c r="H32" s="11" t="n">
        <v>0.0065</v>
      </c>
      <c r="J32" s="0" t="s">
        <v>19</v>
      </c>
      <c r="K32" s="11" t="n">
        <v>0.0065</v>
      </c>
      <c r="Y32" s="20" t="n">
        <v>62</v>
      </c>
      <c r="Z32" s="21" t="n">
        <f aca="false">(MAX(Y32-$P$14,0)-MAX(Y32-$P$15,0))*$U$7/($P$15-$P$14)</f>
        <v>8313503.07692308</v>
      </c>
      <c r="AA32" s="22" t="e">
        <f aca="false">Z32*$R$19</f>
        <v>#NAME?</v>
      </c>
      <c r="AC32" s="20" t="n">
        <v>62</v>
      </c>
      <c r="AD32" s="21" t="n">
        <f aca="false">(MAX($P$15-AC32,0)-MAX($P$14-AC32,0))*$U$7/($P$15-$P$14)</f>
        <v>9699086.92307692</v>
      </c>
      <c r="AE32" s="22" t="e">
        <f aca="false">AD32*$R$54</f>
        <v>#NAME?</v>
      </c>
    </row>
    <row r="33" customFormat="false" ht="12.75" hidden="false" customHeight="false" outlineLevel="0" collapsed="false">
      <c r="A33" s="0" t="s">
        <v>5</v>
      </c>
      <c r="B33" s="6" t="n">
        <v>35</v>
      </c>
      <c r="D33" s="0" t="s">
        <v>5</v>
      </c>
      <c r="E33" s="6" t="n">
        <v>35</v>
      </c>
      <c r="G33" s="0" t="s">
        <v>5</v>
      </c>
      <c r="H33" s="6" t="n">
        <v>35</v>
      </c>
      <c r="J33" s="0" t="s">
        <v>5</v>
      </c>
      <c r="K33" s="6" t="n">
        <v>35</v>
      </c>
      <c r="Y33" s="20" t="n">
        <v>63</v>
      </c>
      <c r="Z33" s="21" t="n">
        <f aca="false">(MAX(Y33-$P$14,0)-MAX(Y33-$P$15,0))*$U$7/($P$15-$P$14)</f>
        <v>9006295</v>
      </c>
      <c r="AA33" s="22" t="e">
        <f aca="false">Z33*$R$19</f>
        <v>#NAME?</v>
      </c>
      <c r="AC33" s="20" t="n">
        <v>63</v>
      </c>
      <c r="AD33" s="21" t="n">
        <f aca="false">(MAX($P$15-AC33,0)-MAX($P$14-AC33,0))*$U$7/($P$15-$P$14)</f>
        <v>9006295</v>
      </c>
      <c r="AE33" s="22" t="e">
        <f aca="false">AD33*$R$54</f>
        <v>#NAME?</v>
      </c>
    </row>
    <row r="34" customFormat="false" ht="12.75" hidden="false" customHeight="false" outlineLevel="0" collapsed="false">
      <c r="A34" s="0" t="s">
        <v>6</v>
      </c>
      <c r="B34" s="6" t="n">
        <v>0.06</v>
      </c>
      <c r="D34" s="0" t="s">
        <v>6</v>
      </c>
      <c r="E34" s="6" t="n">
        <v>0.06</v>
      </c>
      <c r="G34" s="0" t="s">
        <v>6</v>
      </c>
      <c r="H34" s="6" t="n">
        <v>0.06</v>
      </c>
      <c r="J34" s="0" t="s">
        <v>6</v>
      </c>
      <c r="K34" s="6" t="n">
        <v>0.06</v>
      </c>
      <c r="Y34" s="20" t="n">
        <v>64</v>
      </c>
      <c r="Z34" s="21" t="n">
        <f aca="false">(MAX(Y34-$P$14,0)-MAX(Y34-$P$15,0))*$U$7/($P$15-$P$14)</f>
        <v>9699086.92307692</v>
      </c>
      <c r="AA34" s="22" t="e">
        <f aca="false">Z34*$R$19</f>
        <v>#NAME?</v>
      </c>
      <c r="AC34" s="20" t="n">
        <v>64</v>
      </c>
      <c r="AD34" s="21" t="n">
        <f aca="false">(MAX($P$15-AC34,0)-MAX($P$14-AC34,0))*$U$7/($P$15-$P$14)</f>
        <v>8313503.07692308</v>
      </c>
      <c r="AE34" s="22" t="e">
        <f aca="false">AD34*$R$54</f>
        <v>#NAME?</v>
      </c>
    </row>
    <row r="35" customFormat="false" ht="12.75" hidden="false" customHeight="false" outlineLevel="0" collapsed="false">
      <c r="A35" s="0" t="s">
        <v>8</v>
      </c>
      <c r="B35" s="7" t="n">
        <v>0.4</v>
      </c>
      <c r="C35" s="8"/>
      <c r="D35" s="0" t="s">
        <v>8</v>
      </c>
      <c r="E35" s="7" t="n">
        <v>0.4</v>
      </c>
      <c r="G35" s="0" t="s">
        <v>8</v>
      </c>
      <c r="H35" s="7" t="n">
        <v>0.4</v>
      </c>
      <c r="J35" s="0" t="s">
        <v>8</v>
      </c>
      <c r="K35" s="7" t="n">
        <v>0.4</v>
      </c>
      <c r="Y35" s="20" t="n">
        <v>65</v>
      </c>
      <c r="Z35" s="21" t="n">
        <f aca="false">(MAX(Y35-$P$14,0)-MAX(Y35-$P$15,0))*$U$7/($P$15-$P$14)</f>
        <v>10391878.8461538</v>
      </c>
      <c r="AA35" s="22" t="e">
        <f aca="false">Z35*$R$19</f>
        <v>#NAME?</v>
      </c>
      <c r="AC35" s="20" t="n">
        <v>65</v>
      </c>
      <c r="AD35" s="21" t="n">
        <f aca="false">(MAX($P$15-AC35,0)-MAX($P$14-AC35,0))*$U$7/($P$15-$P$14)</f>
        <v>7620711.15384615</v>
      </c>
      <c r="AE35" s="22" t="e">
        <f aca="false">AD35*$R$54</f>
        <v>#NAME?</v>
      </c>
    </row>
    <row r="36" customFormat="false" ht="12.75" hidden="false" customHeight="false" outlineLevel="0" collapsed="false">
      <c r="Y36" s="20" t="n">
        <v>66</v>
      </c>
      <c r="Z36" s="21" t="n">
        <f aca="false">(MAX(Y36-$P$14,0)-MAX(Y36-$P$15,0))*$U$7/($P$15-$P$14)</f>
        <v>11084670.7692308</v>
      </c>
      <c r="AA36" s="22" t="e">
        <f aca="false">Z36*$R$19</f>
        <v>#NAME?</v>
      </c>
      <c r="AC36" s="20" t="n">
        <v>66</v>
      </c>
      <c r="AD36" s="21" t="n">
        <f aca="false">(MAX($P$15-AC36,0)-MAX($P$14-AC36,0))*$U$7/($P$15-$P$14)</f>
        <v>6927919.23076923</v>
      </c>
      <c r="AE36" s="22" t="e">
        <f aca="false">AD36*$R$54</f>
        <v>#NAME?</v>
      </c>
    </row>
    <row r="37" customFormat="false" ht="12.75" hidden="false" customHeight="false" outlineLevel="0" collapsed="false">
      <c r="A37" s="0" t="s">
        <v>9</v>
      </c>
      <c r="B37" s="7" t="n">
        <v>35</v>
      </c>
      <c r="C37" s="7"/>
      <c r="D37" s="0" t="s">
        <v>9</v>
      </c>
      <c r="E37" s="7" t="n">
        <v>35</v>
      </c>
      <c r="G37" s="0" t="s">
        <v>9</v>
      </c>
      <c r="H37" s="7" t="n">
        <v>35</v>
      </c>
      <c r="J37" s="0" t="s">
        <v>9</v>
      </c>
      <c r="K37" s="7" t="n">
        <v>35</v>
      </c>
      <c r="Y37" s="20" t="n">
        <v>67</v>
      </c>
      <c r="Z37" s="21" t="n">
        <f aca="false">(MAX(Y37-$P$14,0)-MAX(Y37-$P$15,0))*$U$7/($P$15-$P$14)</f>
        <v>11777462.6923077</v>
      </c>
      <c r="AA37" s="22" t="e">
        <f aca="false">Z37*$R$19</f>
        <v>#NAME?</v>
      </c>
      <c r="AC37" s="20" t="n">
        <v>67</v>
      </c>
      <c r="AD37" s="21" t="n">
        <f aca="false">(MAX($P$15-AC37,0)-MAX($P$14-AC37,0))*$U$7/($P$15-$P$14)</f>
        <v>6235127.30769231</v>
      </c>
      <c r="AE37" s="22" t="e">
        <f aca="false">AD37*$R$54</f>
        <v>#NAME?</v>
      </c>
    </row>
    <row r="38" customFormat="false" ht="12.75" hidden="false" customHeight="false" outlineLevel="0" collapsed="false">
      <c r="B38" s="9"/>
      <c r="C38" s="10"/>
      <c r="E38" s="9"/>
      <c r="H38" s="9"/>
      <c r="K38" s="9"/>
      <c r="Y38" s="20" t="n">
        <v>68</v>
      </c>
      <c r="Z38" s="21" t="n">
        <f aca="false">(MAX(Y38-$P$14,0)-MAX(Y38-$P$15,0))*$U$7/($P$15-$P$14)</f>
        <v>12470254.6153846</v>
      </c>
      <c r="AA38" s="22" t="e">
        <f aca="false">Z38*$R$19</f>
        <v>#NAME?</v>
      </c>
      <c r="AC38" s="20" t="n">
        <v>68</v>
      </c>
      <c r="AD38" s="21" t="n">
        <f aca="false">(MAX($P$15-AC38,0)-MAX($P$14-AC38,0))*$U$7/($P$15-$P$14)</f>
        <v>5542335.38461539</v>
      </c>
      <c r="AE38" s="22" t="e">
        <f aca="false">AD38*$R$54</f>
        <v>#NAME?</v>
      </c>
    </row>
    <row r="39" customFormat="false" ht="12.75" hidden="false" customHeight="false" outlineLevel="0" collapsed="false">
      <c r="B39" s="7"/>
      <c r="C39" s="7"/>
      <c r="E39" s="7"/>
      <c r="H39" s="7"/>
      <c r="K39" s="7"/>
      <c r="Y39" s="20" t="n">
        <v>69</v>
      </c>
      <c r="Z39" s="21" t="n">
        <f aca="false">(MAX(Y39-$P$14,0)-MAX(Y39-$P$15,0))*$U$7/($P$15-$P$14)</f>
        <v>13163046.5384615</v>
      </c>
      <c r="AA39" s="22" t="e">
        <f aca="false">Z39*$R$19</f>
        <v>#NAME?</v>
      </c>
      <c r="AC39" s="20" t="n">
        <v>69</v>
      </c>
      <c r="AD39" s="21" t="n">
        <f aca="false">(MAX($P$15-AC39,0)-MAX($P$14-AC39,0))*$U$7/($P$15-$P$14)</f>
        <v>4849543.46153846</v>
      </c>
      <c r="AE39" s="22" t="e">
        <f aca="false">AD39*$R$54</f>
        <v>#NAME?</v>
      </c>
    </row>
    <row r="40" customFormat="false" ht="12.75" hidden="false" customHeight="false" outlineLevel="0" collapsed="false">
      <c r="A40" s="0" t="s">
        <v>11</v>
      </c>
      <c r="B40" s="11" t="e">
        <f aca="false">AMER(B33,B37,B34,B32,B35,B31*365.25,0,0)</f>
        <v>#NAME?</v>
      </c>
      <c r="C40" s="11"/>
      <c r="D40" s="0" t="s">
        <v>11</v>
      </c>
      <c r="E40" s="11" t="e">
        <f aca="false">AMER(E33,E37,E34,E32,E35,E31*365.25,0,0)</f>
        <v>#NAME?</v>
      </c>
      <c r="G40" s="0" t="s">
        <v>11</v>
      </c>
      <c r="H40" s="11" t="e">
        <f aca="false">AMER(H33,H37,H34,H32,H35,H31*365.25,0,0)</f>
        <v>#NAME?</v>
      </c>
      <c r="J40" s="0" t="s">
        <v>11</v>
      </c>
      <c r="K40" s="11" t="e">
        <f aca="false">AMER(K33,K37,K34,K32,K35,K31*365.25,0,0)</f>
        <v>#NAME?</v>
      </c>
      <c r="Y40" s="20" t="n">
        <v>70</v>
      </c>
      <c r="Z40" s="21" t="n">
        <f aca="false">(MAX(Y40-$P$14,0)-MAX(Y40-$P$15,0))*$U$7/($P$15-$P$14)</f>
        <v>13855838.4615385</v>
      </c>
      <c r="AA40" s="22" t="e">
        <f aca="false">Z40*$R$19</f>
        <v>#NAME?</v>
      </c>
      <c r="AC40" s="20" t="n">
        <v>70</v>
      </c>
      <c r="AD40" s="21" t="n">
        <f aca="false">(MAX($P$15-AC40,0)-MAX($P$14-AC40,0))*$U$7/($P$15-$P$14)</f>
        <v>4156751.53846154</v>
      </c>
      <c r="AE40" s="22" t="e">
        <f aca="false">AD40*$R$54</f>
        <v>#NAME?</v>
      </c>
    </row>
    <row r="41" customFormat="false" ht="12.75" hidden="false" customHeight="false" outlineLevel="0" collapsed="false">
      <c r="B41" s="11"/>
      <c r="C41" s="11"/>
      <c r="E41" s="11"/>
      <c r="H41" s="11"/>
      <c r="K41" s="11"/>
      <c r="Y41" s="20" t="n">
        <v>71</v>
      </c>
      <c r="Z41" s="21" t="n">
        <f aca="false">(MAX(Y41-$P$14,0)-MAX(Y41-$P$15,0))*$U$7/($P$15-$P$14)</f>
        <v>14548630.3846154</v>
      </c>
      <c r="AA41" s="22" t="e">
        <f aca="false">Z41*$R$19</f>
        <v>#NAME?</v>
      </c>
      <c r="AC41" s="20" t="n">
        <v>71</v>
      </c>
      <c r="AD41" s="21" t="n">
        <f aca="false">(MAX($P$15-AC41,0)-MAX($P$14-AC41,0))*$U$7/($P$15-$P$14)</f>
        <v>3463959.61538462</v>
      </c>
      <c r="AE41" s="22" t="e">
        <f aca="false">AD41*$R$54</f>
        <v>#NAME?</v>
      </c>
    </row>
    <row r="42" customFormat="false" ht="12.75" hidden="false" customHeight="false" outlineLevel="0" collapsed="false">
      <c r="A42" s="0" t="s">
        <v>51</v>
      </c>
      <c r="B42" s="36" t="e">
        <f aca="false">B40/B33</f>
        <v>#NAME?</v>
      </c>
      <c r="C42" s="11"/>
      <c r="D42" s="0" t="s">
        <v>51</v>
      </c>
      <c r="E42" s="36" t="e">
        <f aca="false">E40/E33</f>
        <v>#NAME?</v>
      </c>
      <c r="G42" s="0" t="s">
        <v>51</v>
      </c>
      <c r="H42" s="36" t="e">
        <f aca="false">H40/H33</f>
        <v>#NAME?</v>
      </c>
      <c r="J42" s="0" t="s">
        <v>51</v>
      </c>
      <c r="K42" s="36" t="e">
        <f aca="false">K40/K33</f>
        <v>#NAME?</v>
      </c>
      <c r="Y42" s="20" t="n">
        <v>72</v>
      </c>
      <c r="Z42" s="21" t="n">
        <f aca="false">(MAX(Y42-$P$14,0)-MAX(Y42-$P$15,0))*$U$7/($P$15-$P$14)</f>
        <v>15241422.3076923</v>
      </c>
      <c r="AA42" s="22" t="e">
        <f aca="false">Z42*$R$19</f>
        <v>#NAME?</v>
      </c>
      <c r="AC42" s="20" t="n">
        <v>72</v>
      </c>
      <c r="AD42" s="21" t="n">
        <f aca="false">(MAX($P$15-AC42,0)-MAX($P$14-AC42,0))*$U$7/($P$15-$P$14)</f>
        <v>2771167.69230769</v>
      </c>
      <c r="AE42" s="22" t="e">
        <f aca="false">AD42*$R$54</f>
        <v>#NAME?</v>
      </c>
    </row>
    <row r="43" customFormat="false" ht="12.75" hidden="false" customHeight="false" outlineLevel="0" collapsed="false">
      <c r="Y43" s="20" t="n">
        <v>73</v>
      </c>
      <c r="Z43" s="21" t="n">
        <f aca="false">(MAX(Y43-$P$14,0)-MAX(Y43-$P$15,0))*$U$7/($P$15-$P$14)</f>
        <v>15934214.2307692</v>
      </c>
      <c r="AA43" s="22" t="e">
        <f aca="false">Z43*$R$19</f>
        <v>#NAME?</v>
      </c>
      <c r="AC43" s="20" t="n">
        <v>73</v>
      </c>
      <c r="AD43" s="21" t="n">
        <f aca="false">(MAX($P$15-AC43,0)-MAX($P$14-AC43,0))*$U$7/($P$15-$P$14)</f>
        <v>2078375.76923077</v>
      </c>
      <c r="AE43" s="22" t="e">
        <f aca="false">AD43*$R$54</f>
        <v>#NAME?</v>
      </c>
    </row>
    <row r="44" customFormat="false" ht="12.75" hidden="false" customHeight="false" outlineLevel="0" collapsed="false">
      <c r="A44" s="0" t="s">
        <v>32</v>
      </c>
      <c r="B44" s="12" t="e">
        <f aca="false">(B41-B40)*B28</f>
        <v>#NAME?</v>
      </c>
      <c r="D44" s="0" t="s">
        <v>32</v>
      </c>
      <c r="E44" s="12" t="e">
        <f aca="false">(E41-E40)*E28</f>
        <v>#NAME?</v>
      </c>
      <c r="G44" s="0" t="s">
        <v>32</v>
      </c>
      <c r="H44" s="12" t="e">
        <f aca="false">(H41-H40)*H28</f>
        <v>#NAME?</v>
      </c>
      <c r="J44" s="0" t="s">
        <v>32</v>
      </c>
      <c r="K44" s="12" t="e">
        <f aca="false">(K41-K40)*K28</f>
        <v>#NAME?</v>
      </c>
      <c r="Y44" s="20" t="n">
        <v>74</v>
      </c>
      <c r="Z44" s="21" t="n">
        <f aca="false">(MAX(Y44-$P$14,0)-MAX(Y44-$P$15,0))*$U$7/($P$15-$P$14)</f>
        <v>16627006.1538462</v>
      </c>
      <c r="AA44" s="22" t="e">
        <f aca="false">Z44*$R$19</f>
        <v>#NAME?</v>
      </c>
      <c r="AC44" s="20" t="n">
        <v>74</v>
      </c>
      <c r="AD44" s="21" t="n">
        <f aca="false">(MAX($P$15-AC44,0)-MAX($P$14-AC44,0))*$U$7/($P$15-$P$14)</f>
        <v>1385583.84615385</v>
      </c>
      <c r="AE44" s="22" t="e">
        <f aca="false">AD44*$R$54</f>
        <v>#NAME?</v>
      </c>
    </row>
    <row r="45" customFormat="false" ht="12.75" hidden="false" customHeight="false" outlineLevel="0" collapsed="false">
      <c r="Y45" s="20" t="n">
        <v>75</v>
      </c>
      <c r="Z45" s="21" t="n">
        <f aca="false">(MAX(Y45-$P$14,0)-MAX(Y45-$P$15,0))*$U$7/($P$15-$P$14)</f>
        <v>17319798.0769231</v>
      </c>
      <c r="AA45" s="22" t="e">
        <f aca="false">Z45*$R$19</f>
        <v>#NAME?</v>
      </c>
      <c r="AC45" s="20" t="n">
        <v>75</v>
      </c>
      <c r="AD45" s="21" t="n">
        <f aca="false">(MAX($P$15-AC45,0)-MAX($P$14-AC45,0))*$U$7/($P$15-$P$14)</f>
        <v>692791.923076923</v>
      </c>
      <c r="AE45" s="22" t="e">
        <f aca="false">AD45*$R$54</f>
        <v>#NAME?</v>
      </c>
    </row>
    <row r="46" customFormat="false" ht="12.75" hidden="false" customHeight="false" outlineLevel="0" collapsed="false">
      <c r="A46" s="0" t="s">
        <v>60</v>
      </c>
      <c r="D46" s="0" t="s">
        <v>60</v>
      </c>
      <c r="G46" s="0" t="s">
        <v>61</v>
      </c>
      <c r="J46" s="0" t="s">
        <v>61</v>
      </c>
      <c r="Y46" s="20" t="n">
        <v>76</v>
      </c>
      <c r="Z46" s="21" t="n">
        <f aca="false">(MAX(Y46-$P$14,0)-MAX(Y46-$P$15,0))*$U$7/($P$15-$P$14)</f>
        <v>18012590</v>
      </c>
      <c r="AA46" s="22" t="e">
        <f aca="false">Z46*$R$19</f>
        <v>#NAME?</v>
      </c>
      <c r="AC46" s="20" t="n">
        <v>76</v>
      </c>
      <c r="AD46" s="21" t="n">
        <f aca="false">(MAX($P$15-AC46,0)-MAX($P$14-AC46,0))*$U$7/($P$15-$P$14)</f>
        <v>0</v>
      </c>
      <c r="AE46" s="22" t="e">
        <f aca="false">AD46*$R$54</f>
        <v>#NAME?</v>
      </c>
    </row>
    <row r="47" customFormat="false" ht="12.75" hidden="false" customHeight="false" outlineLevel="0" collapsed="false">
      <c r="Y47" s="20" t="n">
        <v>77</v>
      </c>
      <c r="Z47" s="21" t="n">
        <f aca="false">(MAX(Y47-$P$14,0)-MAX(Y47-$P$15,0))*$U$7/($P$15-$P$14)</f>
        <v>18012590</v>
      </c>
      <c r="AA47" s="22" t="e">
        <f aca="false">Z47*$R$19</f>
        <v>#NAME?</v>
      </c>
      <c r="AC47" s="20" t="n">
        <v>77</v>
      </c>
      <c r="AD47" s="21" t="n">
        <f aca="false">(MAX($P$15-AC47,0)-MAX($P$14-AC47,0))*$U$7/($P$15-$P$14)</f>
        <v>0</v>
      </c>
      <c r="AE47" s="22" t="e">
        <f aca="false">AD47*$R$54</f>
        <v>#NAME?</v>
      </c>
    </row>
    <row r="48" customFormat="false" ht="12.75" hidden="false" customHeight="false" outlineLevel="0" collapsed="false">
      <c r="Y48" s="20" t="n">
        <v>78</v>
      </c>
      <c r="Z48" s="21" t="n">
        <f aca="false">(MAX(Y48-$P$14,0)-MAX(Y48-$P$15,0))*$U$7/($P$15-$P$14)</f>
        <v>18012590</v>
      </c>
      <c r="AA48" s="22" t="e">
        <f aca="false">Z48*$R$19</f>
        <v>#NAME?</v>
      </c>
      <c r="AC48" s="20" t="n">
        <v>78</v>
      </c>
      <c r="AD48" s="21" t="n">
        <f aca="false">(MAX($P$15-AC48,0)-MAX($P$14-AC48,0))*$U$7/($P$15-$P$14)</f>
        <v>0</v>
      </c>
      <c r="AE48" s="22" t="e">
        <f aca="false">AD48*$R$54</f>
        <v>#NAME?</v>
      </c>
    </row>
    <row r="49" customFormat="false" ht="12.75" hidden="false" customHeight="false" outlineLevel="0" collapsed="false">
      <c r="Y49" s="20" t="n">
        <v>79</v>
      </c>
      <c r="Z49" s="21" t="n">
        <f aca="false">(MAX(Y49-$P$14,0)-MAX(Y49-$P$15,0))*$U$7/($P$15-$P$14)</f>
        <v>18012590</v>
      </c>
      <c r="AA49" s="22" t="e">
        <f aca="false">Z49*$R$19</f>
        <v>#NAME?</v>
      </c>
      <c r="AC49" s="20" t="n">
        <v>79</v>
      </c>
      <c r="AD49" s="21" t="n">
        <f aca="false">(MAX($P$15-AC49,0)-MAX($P$14-AC49,0))*$U$7/($P$15-$P$14)</f>
        <v>0</v>
      </c>
      <c r="AE49" s="22" t="e">
        <f aca="false">AD49*$R$54</f>
        <v>#NAME?</v>
      </c>
    </row>
    <row r="50" customFormat="false" ht="12.75" hidden="false" customHeight="false" outlineLevel="0" collapsed="false">
      <c r="Y50" s="20" t="n">
        <v>80</v>
      </c>
      <c r="Z50" s="21" t="n">
        <f aca="false">(MAX(Y50-$P$14,0)-MAX(Y50-$P$15,0))*$U$7/($P$15-$P$14)</f>
        <v>18012590</v>
      </c>
      <c r="AA50" s="22" t="e">
        <f aca="false">Z50*$R$19</f>
        <v>#NAME?</v>
      </c>
      <c r="AC50" s="20" t="n">
        <v>80</v>
      </c>
      <c r="AD50" s="21" t="n">
        <f aca="false">(MAX($P$15-AC50,0)-MAX($P$14-AC50,0))*$U$7/($P$15-$P$14)</f>
        <v>0</v>
      </c>
      <c r="AE50" s="22" t="e">
        <f aca="false">AD50*$R$54</f>
        <v>#NAME?</v>
      </c>
    </row>
    <row r="51" customFormat="false" ht="12.75" hidden="false" customHeight="false" outlineLevel="0" collapsed="false">
      <c r="Y51" s="20" t="n">
        <v>81</v>
      </c>
      <c r="Z51" s="21" t="n">
        <f aca="false">(MAX(Y51-$P$14,0)-MAX(Y51-$P$15,0))*$U$7/($P$15-$P$14)</f>
        <v>18012590</v>
      </c>
      <c r="AA51" s="22" t="e">
        <f aca="false">Z51*$R$19</f>
        <v>#NAME?</v>
      </c>
      <c r="AC51" s="20" t="n">
        <v>81</v>
      </c>
      <c r="AD51" s="21" t="n">
        <f aca="false">(MAX($P$15-AC51,0)-MAX($P$14-AC51,0))*$U$7/($P$15-$P$14)</f>
        <v>0</v>
      </c>
      <c r="AE51" s="22" t="e">
        <f aca="false">AD51*$R$54</f>
        <v>#NAME?</v>
      </c>
    </row>
    <row r="52" customFormat="false" ht="12.75" hidden="false" customHeight="false" outlineLevel="0" collapsed="false">
      <c r="Y52" s="20" t="n">
        <v>82</v>
      </c>
      <c r="Z52" s="21" t="n">
        <f aca="false">(MAX(Y52-$P$14,0)-MAX(Y52-$P$15,0))*$U$7/($P$15-$P$14)</f>
        <v>18012590</v>
      </c>
      <c r="AA52" s="22" t="e">
        <f aca="false">Z52*$R$19</f>
        <v>#NAME?</v>
      </c>
      <c r="AC52" s="20" t="n">
        <v>82</v>
      </c>
      <c r="AD52" s="21" t="n">
        <f aca="false">(MAX($P$15-AC52,0)-MAX($P$14-AC52,0))*$U$7/($P$15-$P$14)</f>
        <v>0</v>
      </c>
      <c r="AE52" s="22" t="e">
        <f aca="false">AD52*$R$54</f>
        <v>#NAME?</v>
      </c>
    </row>
    <row r="53" customFormat="false" ht="12.75" hidden="false" customHeight="false" outlineLevel="0" collapsed="false">
      <c r="N53" s="0" t="s">
        <v>30</v>
      </c>
      <c r="Y53" s="20" t="n">
        <v>83</v>
      </c>
      <c r="Z53" s="21" t="n">
        <f aca="false">(MAX(Y53-$P$14,0)-MAX(Y53-$P$15,0))*$U$7/($P$15-$P$14)</f>
        <v>18012590</v>
      </c>
      <c r="AA53" s="22" t="e">
        <f aca="false">Z53*$R$19</f>
        <v>#NAME?</v>
      </c>
      <c r="AC53" s="20" t="n">
        <v>83</v>
      </c>
      <c r="AD53" s="21" t="n">
        <f aca="false">(MAX($P$15-AC53,0)-MAX($P$14-AC53,0))*$U$7/($P$15-$P$14)</f>
        <v>0</v>
      </c>
      <c r="AE53" s="22" t="e">
        <f aca="false">AD53*$R$54</f>
        <v>#NAME?</v>
      </c>
    </row>
    <row r="54" customFormat="false" ht="12.75" hidden="false" customHeight="false" outlineLevel="0" collapsed="false">
      <c r="O54" s="0" t="s">
        <v>50</v>
      </c>
      <c r="R54" s="35" t="e">
        <f aca="false">K40</f>
        <v>#NAME?</v>
      </c>
      <c r="Y54" s="20" t="n">
        <v>84</v>
      </c>
      <c r="Z54" s="21" t="n">
        <f aca="false">(MAX(Y54-$P$14,0)-MAX(Y54-$P$15,0))*$U$7/($P$15-$P$14)</f>
        <v>18012590</v>
      </c>
      <c r="AA54" s="22" t="e">
        <f aca="false">Z54*$R$19</f>
        <v>#NAME?</v>
      </c>
      <c r="AC54" s="20" t="n">
        <v>84</v>
      </c>
      <c r="AD54" s="21" t="n">
        <f aca="false">(MAX($P$15-AC54,0)-MAX($P$14-AC54,0))*$U$7/($P$15-$P$14)</f>
        <v>0</v>
      </c>
      <c r="AE54" s="22" t="e">
        <f aca="false">AD54*$R$54</f>
        <v>#NAME?</v>
      </c>
    </row>
    <row r="55" customFormat="false" ht="12.75" hidden="false" customHeight="false" outlineLevel="0" collapsed="false">
      <c r="O55" s="0" t="s">
        <v>52</v>
      </c>
      <c r="R55" s="22" t="e">
        <f aca="false">U7*$R$54</f>
        <v>#NAME?</v>
      </c>
      <c r="Y55" s="20" t="n">
        <v>85</v>
      </c>
      <c r="Z55" s="21" t="n">
        <f aca="false">(MAX(Y55-$P$14,0)-MAX(Y55-$P$15,0))*$U$7/($P$15-$P$14)</f>
        <v>18012590</v>
      </c>
      <c r="AA55" s="22" t="e">
        <f aca="false">Z55*$R$19</f>
        <v>#NAME?</v>
      </c>
      <c r="AC55" s="20" t="n">
        <v>85</v>
      </c>
      <c r="AD55" s="21" t="n">
        <f aca="false">(MAX($P$15-AC55,0)-MAX($P$14-AC55,0))*$U$7/($P$15-$P$14)</f>
        <v>0</v>
      </c>
      <c r="AE55" s="22" t="e">
        <f aca="false">AD55*$R$54</f>
        <v>#NAME?</v>
      </c>
    </row>
    <row r="56" customFormat="false" ht="12.75" hidden="false" customHeight="false" outlineLevel="0" collapsed="false">
      <c r="O56" s="0" t="s">
        <v>53</v>
      </c>
      <c r="Y56" s="20" t="n">
        <v>86</v>
      </c>
      <c r="Z56" s="21" t="n">
        <f aca="false">(MAX(Y56-$P$14,0)-MAX(Y56-$P$15,0))*$U$7/($P$15-$P$14)</f>
        <v>18012590</v>
      </c>
      <c r="AA56" s="22" t="e">
        <f aca="false">Z56*$R$19</f>
        <v>#NAME?</v>
      </c>
      <c r="AC56" s="20" t="n">
        <v>86</v>
      </c>
      <c r="AD56" s="21" t="n">
        <f aca="false">(MAX($P$15-AC56,0)-MAX($P$14-AC56,0))*$U$7/($P$15-$P$14)</f>
        <v>0</v>
      </c>
      <c r="AE56" s="22" t="e">
        <f aca="false">AD56*$R$54</f>
        <v>#NAME?</v>
      </c>
    </row>
    <row r="57" customFormat="false" ht="12.75" hidden="false" customHeight="false" outlineLevel="0" collapsed="false">
      <c r="P57" s="0" t="str">
        <f aca="false">CONCATENATE("Put @ ",TEXT($P$15,"$#0.00"))</f>
        <v>Put @ $76.00</v>
      </c>
      <c r="R57" s="39" t="e">
        <f aca="false">EURO(P13,P15,V16,V15,V17,V14-V13,0,0)*$U$7*$R$54/($P$15-$P$14)/U8</f>
        <v>#NAME?</v>
      </c>
      <c r="Y57" s="20" t="n">
        <v>87</v>
      </c>
      <c r="Z57" s="21" t="n">
        <f aca="false">(MAX(Y57-$P$14,0)-MAX(Y57-$P$15,0))*$U$7/($P$15-$P$14)</f>
        <v>18012590</v>
      </c>
      <c r="AA57" s="22" t="e">
        <f aca="false">Z57*$R$19</f>
        <v>#NAME?</v>
      </c>
      <c r="AC57" s="20" t="n">
        <v>87</v>
      </c>
      <c r="AD57" s="21" t="n">
        <f aca="false">(MAX($P$15-AC57,0)-MAX($P$14-AC57,0))*$U$7/($P$15-$P$14)</f>
        <v>0</v>
      </c>
      <c r="AE57" s="22" t="e">
        <f aca="false">AD57*$R$54</f>
        <v>#NAME?</v>
      </c>
    </row>
    <row r="58" customFormat="false" ht="13.5" hidden="false" customHeight="false" outlineLevel="0" collapsed="false">
      <c r="P58" s="0" t="str">
        <f aca="false">CONCATENATE("Put @ ",TEXT($P$14,"$#0.00"))</f>
        <v>Put @ $50.00</v>
      </c>
      <c r="R58" s="40" t="e">
        <f aca="false">EURO(P13,P14,V16,V15,V17,V14-V13,0,0)*$U$7*$R$54/($P$15-$P$14)/U8</f>
        <v>#NAME?</v>
      </c>
      <c r="Y58" s="20" t="n">
        <v>88</v>
      </c>
      <c r="Z58" s="21" t="n">
        <f aca="false">(MAX(Y58-$P$14,0)-MAX(Y58-$P$15,0))*$U$7/($P$15-$P$14)</f>
        <v>18012590</v>
      </c>
      <c r="AA58" s="22" t="e">
        <f aca="false">Z58*$R$19</f>
        <v>#NAME?</v>
      </c>
      <c r="AC58" s="20" t="n">
        <v>88</v>
      </c>
      <c r="AD58" s="21" t="n">
        <f aca="false">(MAX($P$15-AC58,0)-MAX($P$14-AC58,0))*$U$7/($P$15-$P$14)</f>
        <v>0</v>
      </c>
      <c r="AE58" s="22" t="e">
        <f aca="false">AD58*$R$54</f>
        <v>#NAME?</v>
      </c>
    </row>
    <row r="59" customFormat="false" ht="13.5" hidden="false" customHeight="false" outlineLevel="0" collapsed="false">
      <c r="P59" s="0" t="s">
        <v>55</v>
      </c>
      <c r="R59" s="41" t="e">
        <f aca="false">R57-R58</f>
        <v>#NAME?</v>
      </c>
      <c r="Y59" s="20" t="n">
        <v>89</v>
      </c>
      <c r="Z59" s="21" t="n">
        <f aca="false">(MAX(Y59-$P$14,0)-MAX(Y59-$P$15,0))*$U$7/($P$15-$P$14)</f>
        <v>18012590</v>
      </c>
      <c r="AA59" s="22" t="e">
        <f aca="false">Z59*$R$19</f>
        <v>#NAME?</v>
      </c>
      <c r="AC59" s="20" t="n">
        <v>89</v>
      </c>
      <c r="AD59" s="21" t="n">
        <f aca="false">(MAX($P$15-AC59,0)-MAX($P$14-AC59,0))*$U$7/($P$15-$P$14)</f>
        <v>0</v>
      </c>
      <c r="AE59" s="22" t="e">
        <f aca="false">AD59*$R$54</f>
        <v>#NAME?</v>
      </c>
    </row>
    <row r="60" customFormat="false" ht="12.75" hidden="false" customHeight="false" outlineLevel="0" collapsed="false">
      <c r="Y60" s="20" t="n">
        <v>90</v>
      </c>
      <c r="Z60" s="21" t="n">
        <f aca="false">(MAX(Y60-$P$14,0)-MAX(Y60-$P$15,0))*$U$7/($P$15-$P$14)</f>
        <v>18012590</v>
      </c>
      <c r="AA60" s="22" t="e">
        <f aca="false">Z60*$R$19</f>
        <v>#NAME?</v>
      </c>
      <c r="AC60" s="20" t="n">
        <v>90</v>
      </c>
      <c r="AD60" s="21" t="n">
        <f aca="false">(MAX($P$15-AC60,0)-MAX($P$14-AC60,0))*$U$7/($P$15-$P$14)</f>
        <v>0</v>
      </c>
      <c r="AE60" s="22" t="e">
        <f aca="false">AD60*$R$54</f>
        <v>#NAME?</v>
      </c>
    </row>
    <row r="61" customFormat="false" ht="12.75" hidden="false" customHeight="false" outlineLevel="0" collapsed="false">
      <c r="Y61" s="20"/>
      <c r="Z61" s="42"/>
      <c r="AA61" s="42"/>
    </row>
    <row r="62" customFormat="false" ht="12.75" hidden="false" customHeight="false" outlineLevel="0" collapsed="false">
      <c r="Y62" s="20"/>
      <c r="Z62" s="42"/>
      <c r="AA62" s="42"/>
    </row>
    <row r="63" customFormat="false" ht="12.75" hidden="false" customHeight="false" outlineLevel="0" collapsed="false">
      <c r="Y63" s="20"/>
      <c r="Z63" s="42"/>
      <c r="AA63" s="42"/>
    </row>
    <row r="64" customFormat="false" ht="12.75" hidden="false" customHeight="false" outlineLevel="0" collapsed="false">
      <c r="Y64" s="20"/>
      <c r="Z64" s="42"/>
      <c r="AA64" s="42"/>
    </row>
    <row r="65" customFormat="false" ht="12.75" hidden="false" customHeight="false" outlineLevel="0" collapsed="false">
      <c r="Y65" s="20"/>
      <c r="Z65" s="42"/>
      <c r="AA65" s="42"/>
    </row>
    <row r="66" customFormat="false" ht="12.75" hidden="false" customHeight="false" outlineLevel="0" collapsed="false">
      <c r="Y66" s="20"/>
      <c r="Z66" s="42"/>
      <c r="AA66" s="42"/>
    </row>
    <row r="67" customFormat="false" ht="12.75" hidden="false" customHeight="false" outlineLevel="0" collapsed="false">
      <c r="Y67" s="20"/>
      <c r="Z67" s="42"/>
      <c r="AA67" s="42"/>
    </row>
    <row r="68" customFormat="false" ht="12.75" hidden="false" customHeight="false" outlineLevel="0" collapsed="false">
      <c r="Y68" s="20"/>
      <c r="Z68" s="42"/>
      <c r="AA68" s="42"/>
    </row>
    <row r="69" customFormat="false" ht="12.75" hidden="false" customHeight="false" outlineLevel="0" collapsed="false">
      <c r="Y69" s="20"/>
      <c r="Z69" s="42"/>
      <c r="AA69" s="42"/>
    </row>
    <row r="70" customFormat="false" ht="12.75" hidden="false" customHeight="false" outlineLevel="0" collapsed="false">
      <c r="Y70" s="20"/>
      <c r="Z70" s="42"/>
      <c r="AA70" s="42"/>
    </row>
  </sheetData>
  <mergeCells count="8">
    <mergeCell ref="A5:B5"/>
    <mergeCell ref="D5:E5"/>
    <mergeCell ref="G5:H5"/>
    <mergeCell ref="J5:K5"/>
    <mergeCell ref="A27:B27"/>
    <mergeCell ref="D27:E27"/>
    <mergeCell ref="G27:H27"/>
    <mergeCell ref="J27:K2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2001-01-08T20:02:35Z</dcterms:created>
  <dc:creator>blee5</dc:creator>
  <dc:description/>
  <dc:language>en-US</dc:language>
  <cp:lastModifiedBy>vkamins</cp:lastModifiedBy>
  <cp:lastPrinted>2001-09-05T16:26:51Z</cp:lastPrinted>
  <dcterms:modified xsi:type="dcterms:W3CDTF">2001-09-07T10:36:04Z</dcterms:modified>
  <cp:revision>0</cp:revision>
  <dc:subject/>
  <dc:title/>
</cp:coreProperties>
</file>