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tail by Month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<sst xmlns="http://schemas.openxmlformats.org/spreadsheetml/2006/main" count="150" uniqueCount="87">
  <si>
    <t xml:space="preserve">Combined Companies Post Closing Adjustment to the Purchase Price</t>
  </si>
  <si>
    <t xml:space="preserve">Through October, 2000</t>
  </si>
  <si>
    <t xml:space="preserve">Additional Due Enron</t>
  </si>
  <si>
    <t xml:space="preserve">Purchase Price Adjustments Through October, 2000</t>
  </si>
  <si>
    <t xml:space="preserve">Revenues Increased</t>
  </si>
  <si>
    <t xml:space="preserve">Operating and O&amp;M Costs Increased</t>
  </si>
  <si>
    <t xml:space="preserve">Equity Earnings Increased</t>
  </si>
  <si>
    <t xml:space="preserve">Net Federal Tax Expense Increased</t>
  </si>
  <si>
    <t xml:space="preserve">Affiliate Interest Expense Increased</t>
  </si>
  <si>
    <t xml:space="preserve">Third Party Interest &amp; Other Income</t>
  </si>
  <si>
    <t xml:space="preserve">Net Income Change</t>
  </si>
  <si>
    <t xml:space="preserve">Increase in Accounts Receivable - Third Party</t>
  </si>
  <si>
    <t xml:space="preserve">Cash Advanced to Bighorn</t>
  </si>
  <si>
    <t xml:space="preserve">Investment in Fort Union Decreased</t>
  </si>
  <si>
    <t xml:space="preserve">  Equity Earnings</t>
  </si>
  <si>
    <t xml:space="preserve">  Received Cash from Fort Union</t>
  </si>
  <si>
    <t xml:space="preserve">Lost Creek Gathering Funding</t>
  </si>
  <si>
    <t xml:space="preserve">Capital Expenditures</t>
  </si>
  <si>
    <t xml:space="preserve">Net Affiliate Payable Increases</t>
  </si>
  <si>
    <t xml:space="preserve">Net Third Party Payable Increases</t>
  </si>
  <si>
    <t xml:space="preserve">Accrued Liabilities Increased</t>
  </si>
  <si>
    <t xml:space="preserve">Use Tax Payable</t>
  </si>
  <si>
    <t xml:space="preserve">Deferred Tax Liability Increased</t>
  </si>
  <si>
    <t xml:space="preserve">Other Changes (Primarily Quantam and Shapphire)</t>
  </si>
  <si>
    <t xml:space="preserve">Total</t>
  </si>
  <si>
    <t xml:space="preserve">Gathering Fee due Enron (Excess only, per S. Sitter)</t>
  </si>
  <si>
    <t xml:space="preserve">   July</t>
  </si>
  <si>
    <t xml:space="preserve">   August</t>
  </si>
  <si>
    <t xml:space="preserve">   September</t>
  </si>
  <si>
    <t xml:space="preserve">Denver office costs due Enron</t>
  </si>
  <si>
    <t xml:space="preserve">Previously Paid</t>
  </si>
  <si>
    <t xml:space="preserve">Additional Due</t>
  </si>
  <si>
    <t xml:space="preserve">Detail of Revenue and Cost of Sale Transactions</t>
  </si>
  <si>
    <t xml:space="preserve">Account</t>
  </si>
  <si>
    <t xml:space="preserve">Transaction</t>
  </si>
  <si>
    <t xml:space="preserve">Amount</t>
  </si>
  <si>
    <t xml:space="preserve">NBP</t>
  </si>
  <si>
    <t xml:space="preserve">Enron</t>
  </si>
  <si>
    <t xml:space="preserve">Natural Gas Revenues - Intercompany Sales 4005000</t>
  </si>
  <si>
    <t xml:space="preserve">May PMA</t>
  </si>
  <si>
    <t xml:space="preserve">May trueup</t>
  </si>
  <si>
    <t xml:space="preserve">June Actuals</t>
  </si>
  <si>
    <t xml:space="preserve">June Estimate Reversal</t>
  </si>
  <si>
    <t xml:space="preserve">June Trueup</t>
  </si>
  <si>
    <t xml:space="preserve">June Trueup s/b 40011100</t>
  </si>
  <si>
    <t xml:space="preserve">June PMA</t>
  </si>
  <si>
    <t xml:space="preserve">July Actual</t>
  </si>
  <si>
    <t xml:space="preserve">July PMA</t>
  </si>
  <si>
    <t xml:space="preserve">August Actual</t>
  </si>
  <si>
    <t xml:space="preserve">August PMA</t>
  </si>
  <si>
    <t xml:space="preserve">Natural Gas Revenues - Transportation - Intercompany Sales 40011100</t>
  </si>
  <si>
    <t xml:space="preserve">January PMA</t>
  </si>
  <si>
    <t xml:space="preserve">February PMA</t>
  </si>
  <si>
    <t xml:space="preserve">March PMA </t>
  </si>
  <si>
    <t xml:space="preserve">April PMA</t>
  </si>
  <si>
    <t xml:space="preserve">May Trueup</t>
  </si>
  <si>
    <t xml:space="preserve">September MTG Compression Cost Recovery</t>
  </si>
  <si>
    <t xml:space="preserve">See 11/2000 Transaction</t>
  </si>
  <si>
    <t xml:space="preserve">September Actual</t>
  </si>
  <si>
    <t xml:space="preserve">Natural Gas Revenues - Other Gas Sales 40018000</t>
  </si>
  <si>
    <t xml:space="preserve">April Adjustment</t>
  </si>
  <si>
    <t xml:space="preserve">May Adjustment</t>
  </si>
  <si>
    <t xml:space="preserve">June Adjustment</t>
  </si>
  <si>
    <t xml:space="preserve">July Adjustment</t>
  </si>
  <si>
    <t xml:space="preserve">August Adjustment</t>
  </si>
  <si>
    <r>
      <rPr>
        <sz val="10"/>
        <rFont val="Arial"/>
        <family val="0"/>
      </rPr>
      <t xml:space="preserve">August </t>
    </r>
    <r>
      <rPr>
        <b val="true"/>
        <sz val="10"/>
        <color rgb="FFFF0000"/>
        <rFont val="Arial"/>
        <family val="2"/>
      </rPr>
      <t xml:space="preserve">POSSIBLE DUPLICATE</t>
    </r>
  </si>
  <si>
    <t xml:space="preserve">Less Accounts Receivable Westport</t>
  </si>
  <si>
    <t xml:space="preserve">Net Total</t>
  </si>
  <si>
    <t xml:space="preserve">Other Revenues Third Party 45019000</t>
  </si>
  <si>
    <t xml:space="preserve">July</t>
  </si>
  <si>
    <t xml:space="preserve">August</t>
  </si>
  <si>
    <t xml:space="preserve">Operating Expenses</t>
  </si>
  <si>
    <t xml:space="preserve">September</t>
  </si>
  <si>
    <t xml:space="preserve">October</t>
  </si>
  <si>
    <t xml:space="preserve">Exchange Gas - Third Party 50001040</t>
  </si>
  <si>
    <t xml:space="preserve">Westport Imbalance</t>
  </si>
  <si>
    <t xml:space="preserve">June</t>
  </si>
  <si>
    <t xml:space="preserve">Cost of Gas - Compressor Fuel Credit 5001070</t>
  </si>
  <si>
    <t xml:space="preserve">May</t>
  </si>
  <si>
    <t xml:space="preserve">Cost of Gas - Intercompany 50001500</t>
  </si>
  <si>
    <t xml:space="preserve">Compressor Fuel - Gas 50001760</t>
  </si>
  <si>
    <t xml:space="preserve">Deferred Asset Development Costs</t>
  </si>
  <si>
    <t xml:space="preserve">Shapphire Bay</t>
  </si>
  <si>
    <t xml:space="preserve">Quantum Energy</t>
  </si>
  <si>
    <t xml:space="preserve">House Creek</t>
  </si>
  <si>
    <t xml:space="preserve">Deferred Charges</t>
  </si>
  <si>
    <t xml:space="preserve">Capitalized Expenditures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</si>
</sst>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* #,##0.00_);_(* \(#,##0.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56"/>
    <col collapsed="false" customWidth="true" hidden="false" outlineLevel="0" max="2" min="2" style="0" width="27.42"/>
    <col collapsed="false" customWidth="true" hidden="false" outlineLevel="0" max="3" min="3" style="0" width="30.56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1" t="s">
        <v>1</v>
      </c>
      <c r="B2" s="1"/>
      <c r="C2" s="1"/>
    </row>
    <row r="3" customFormat="false" ht="12.75" hidden="false" customHeight="false" outlineLevel="0" collapsed="false">
      <c r="A3" s="1" t="s">
        <v>2</v>
      </c>
      <c r="B3" s="1"/>
      <c r="C3" s="1"/>
    </row>
    <row r="5" customFormat="false" ht="25.5" hidden="false" customHeight="false" outlineLevel="0" collapsed="false">
      <c r="C5" s="2" t="s">
        <v>3</v>
      </c>
    </row>
    <row r="9" customFormat="false" ht="12.75" hidden="false" customHeight="false" outlineLevel="0" collapsed="false">
      <c r="A9" s="0" t="s">
        <v>4</v>
      </c>
      <c r="C9" s="3" t="n">
        <v>-1939374.31</v>
      </c>
    </row>
    <row r="11" customFormat="false" ht="12.75" hidden="false" customHeight="false" outlineLevel="0" collapsed="false">
      <c r="A11" s="0" t="s">
        <v>5</v>
      </c>
      <c r="C11" s="4" t="n">
        <v>1660545.07</v>
      </c>
    </row>
    <row r="13" customFormat="false" ht="12.75" hidden="false" customHeight="false" outlineLevel="0" collapsed="false">
      <c r="A13" s="0" t="s">
        <v>6</v>
      </c>
      <c r="C13" s="4" t="n">
        <v>0</v>
      </c>
    </row>
    <row r="14" customFormat="false" ht="12.75" hidden="false" customHeight="false" outlineLevel="0" collapsed="false">
      <c r="C14" s="4"/>
    </row>
    <row r="15" customFormat="false" ht="12.75" hidden="false" customHeight="false" outlineLevel="0" collapsed="false">
      <c r="A15" s="0" t="s">
        <v>7</v>
      </c>
      <c r="C15" s="4" t="n">
        <v>0</v>
      </c>
    </row>
    <row r="16" customFormat="false" ht="12.75" hidden="false" customHeight="false" outlineLevel="0" collapsed="false">
      <c r="C16" s="4"/>
    </row>
    <row r="17" customFormat="false" ht="12.75" hidden="false" customHeight="false" outlineLevel="0" collapsed="false">
      <c r="A17" s="0" t="s">
        <v>8</v>
      </c>
      <c r="C17" s="4" t="n">
        <v>0</v>
      </c>
    </row>
    <row r="19" customFormat="false" ht="12.75" hidden="false" customHeight="false" outlineLevel="0" collapsed="false">
      <c r="A19" s="0" t="s">
        <v>9</v>
      </c>
      <c r="C19" s="4" t="n">
        <v>-0.4</v>
      </c>
    </row>
    <row r="21" customFormat="false" ht="13.5" hidden="false" customHeight="false" outlineLevel="0" collapsed="false">
      <c r="A21" s="0" t="s">
        <v>10</v>
      </c>
      <c r="C21" s="5" t="n">
        <v>-278829.64</v>
      </c>
    </row>
    <row r="22" customFormat="false" ht="13.5" hidden="false" customHeight="false" outlineLevel="0" collapsed="false"/>
    <row r="23" customFormat="false" ht="12.75" hidden="false" customHeight="false" outlineLevel="0" collapsed="false">
      <c r="A23" s="0" t="s">
        <v>11</v>
      </c>
      <c r="C23" s="3" t="n">
        <v>159586.74</v>
      </c>
    </row>
    <row r="25" customFormat="false" ht="12.75" hidden="false" customHeight="false" outlineLevel="0" collapsed="false">
      <c r="A25" s="0" t="s">
        <v>12</v>
      </c>
      <c r="C25" s="6" t="n">
        <v>250000</v>
      </c>
    </row>
    <row r="27" customFormat="false" ht="12.75" hidden="false" customHeight="false" outlineLevel="0" collapsed="false">
      <c r="A27" s="0" t="s">
        <v>13</v>
      </c>
    </row>
    <row r="28" customFormat="false" ht="12.75" hidden="false" customHeight="false" outlineLevel="0" collapsed="false">
      <c r="A28" s="0" t="s">
        <v>14</v>
      </c>
    </row>
    <row r="29" customFormat="false" ht="12.75" hidden="false" customHeight="false" outlineLevel="0" collapsed="false">
      <c r="A29" s="0" t="s">
        <v>15</v>
      </c>
      <c r="C29" s="7" t="n">
        <v>-850582</v>
      </c>
    </row>
    <row r="31" customFormat="false" ht="12.75" hidden="false" customHeight="false" outlineLevel="0" collapsed="false">
      <c r="A31" s="0" t="s">
        <v>16</v>
      </c>
      <c r="C31" s="4" t="n">
        <v>17500</v>
      </c>
    </row>
    <row r="33" customFormat="false" ht="12.75" hidden="false" customHeight="false" outlineLevel="0" collapsed="false">
      <c r="A33" s="0" t="s">
        <v>17</v>
      </c>
      <c r="C33" s="6" t="n">
        <v>6253378.71</v>
      </c>
    </row>
    <row r="35" customFormat="false" ht="12.75" hidden="false" customHeight="false" outlineLevel="0" collapsed="false">
      <c r="A35" s="0" t="s">
        <v>18</v>
      </c>
      <c r="C35" s="4" t="n">
        <v>0</v>
      </c>
    </row>
    <row r="37" customFormat="false" ht="12.75" hidden="false" customHeight="false" outlineLevel="0" collapsed="false">
      <c r="A37" s="0" t="s">
        <v>19</v>
      </c>
      <c r="C37" s="6" t="n">
        <v>277.12</v>
      </c>
    </row>
    <row r="39" customFormat="false" ht="12.75" hidden="false" customHeight="false" outlineLevel="0" collapsed="false">
      <c r="A39" s="0" t="s">
        <v>20</v>
      </c>
      <c r="C39" s="6" t="n">
        <v>-2116.24</v>
      </c>
    </row>
    <row r="41" customFormat="false" ht="12.75" hidden="false" customHeight="false" outlineLevel="0" collapsed="false">
      <c r="A41" s="0" t="s">
        <v>21</v>
      </c>
      <c r="C41" s="6" t="n">
        <v>0</v>
      </c>
    </row>
    <row r="43" customFormat="false" ht="12.75" hidden="false" customHeight="false" outlineLevel="0" collapsed="false">
      <c r="A43" s="0" t="s">
        <v>22</v>
      </c>
    </row>
    <row r="45" customFormat="false" ht="12.75" hidden="false" customHeight="false" outlineLevel="0" collapsed="false">
      <c r="A45" s="0" t="s">
        <v>23</v>
      </c>
      <c r="C45" s="7" t="n">
        <v>194696.47</v>
      </c>
    </row>
    <row r="47" customFormat="false" ht="12.75" hidden="false" customHeight="false" outlineLevel="0" collapsed="false">
      <c r="A47" s="0" t="s">
        <v>24</v>
      </c>
      <c r="C47" s="8" t="n">
        <v>5743911.16</v>
      </c>
    </row>
    <row r="49" customFormat="false" ht="12.75" hidden="false" customHeight="false" outlineLevel="0" collapsed="false">
      <c r="A49" s="0" t="s">
        <v>25</v>
      </c>
    </row>
    <row r="50" customFormat="false" ht="12.75" hidden="false" customHeight="false" outlineLevel="0" collapsed="false">
      <c r="A50" s="0" t="s">
        <v>26</v>
      </c>
      <c r="C50" s="4" t="n">
        <v>251159.86</v>
      </c>
    </row>
    <row r="51" customFormat="false" ht="12.75" hidden="false" customHeight="false" outlineLevel="0" collapsed="false">
      <c r="A51" s="0" t="s">
        <v>27</v>
      </c>
      <c r="C51" s="4" t="n">
        <v>234509.31</v>
      </c>
    </row>
    <row r="52" customFormat="false" ht="12.75" hidden="false" customHeight="false" outlineLevel="0" collapsed="false">
      <c r="A52" s="0" t="s">
        <v>28</v>
      </c>
      <c r="C52" s="4" t="n">
        <v>198284.66</v>
      </c>
    </row>
    <row r="54" customFormat="false" ht="12.75" hidden="false" customHeight="false" outlineLevel="0" collapsed="false">
      <c r="A54" s="0" t="s">
        <v>29</v>
      </c>
    </row>
    <row r="55" customFormat="false" ht="12.75" hidden="false" customHeight="false" outlineLevel="0" collapsed="false">
      <c r="A55" s="0" t="s">
        <v>26</v>
      </c>
      <c r="C55" s="4" t="n">
        <v>87399.74</v>
      </c>
    </row>
    <row r="56" customFormat="false" ht="12.75" hidden="false" customHeight="false" outlineLevel="0" collapsed="false">
      <c r="A56" s="0" t="s">
        <v>27</v>
      </c>
      <c r="C56" s="4" t="n">
        <v>148524.82</v>
      </c>
    </row>
    <row r="57" customFormat="false" ht="12.75" hidden="false" customHeight="false" outlineLevel="0" collapsed="false">
      <c r="A57" s="0" t="s">
        <v>28</v>
      </c>
      <c r="C57" s="4" t="n">
        <v>170639.57</v>
      </c>
    </row>
    <row r="58" customFormat="false" ht="12.75" hidden="false" customHeight="false" outlineLevel="0" collapsed="false">
      <c r="C58" s="9"/>
    </row>
    <row r="59" customFormat="false" ht="12.75" hidden="false" customHeight="false" outlineLevel="0" collapsed="false">
      <c r="A59" s="0" t="s">
        <v>24</v>
      </c>
      <c r="C59" s="10" t="n">
        <v>6834429.12</v>
      </c>
    </row>
    <row r="61" customFormat="false" ht="12.75" hidden="false" customHeight="false" outlineLevel="0" collapsed="false">
      <c r="A61" s="0" t="s">
        <v>30</v>
      </c>
      <c r="C61" s="4" t="n">
        <v>4705000</v>
      </c>
    </row>
    <row r="63" customFormat="false" ht="13.5" hidden="false" customHeight="false" outlineLevel="0" collapsed="false">
      <c r="A63" s="0" t="s">
        <v>31</v>
      </c>
      <c r="C63" s="5" t="n">
        <v>2129429.12</v>
      </c>
    </row>
    <row r="64" customFormat="false" ht="13.5" hidden="false" customHeight="false" outlineLevel="0" collapsed="false"/>
  </sheetData>
  <mergeCells count="3">
    <mergeCell ref="A1:C1"/>
    <mergeCell ref="A2:C2"/>
    <mergeCell ref="A3:C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41.85"/>
    <col collapsed="false" customWidth="true" hidden="false" outlineLevel="0" max="3" min="3" style="4" width="18.7"/>
    <col collapsed="false" customWidth="true" hidden="true" outlineLevel="0" max="4" min="4" style="0" width="14.41"/>
    <col collapsed="false" customWidth="true" hidden="true" outlineLevel="0" max="5" min="5" style="0" width="13.14"/>
    <col collapsed="false" customWidth="true" hidden="true" outlineLevel="0" max="6" min="6" style="0" width="10.28"/>
  </cols>
  <sheetData>
    <row r="1" customFormat="false" ht="12.75" hidden="false" customHeight="false" outlineLevel="0" collapsed="false">
      <c r="A1" s="1" t="s">
        <v>32</v>
      </c>
      <c r="B1" s="1"/>
      <c r="C1" s="1"/>
    </row>
    <row r="3" customFormat="false" ht="12.75" hidden="false" customHeight="false" outlineLevel="0" collapsed="false">
      <c r="A3" s="11" t="s">
        <v>33</v>
      </c>
      <c r="B3" s="11" t="s">
        <v>34</v>
      </c>
      <c r="C3" s="12" t="s">
        <v>35</v>
      </c>
      <c r="D3" s="11" t="s">
        <v>36</v>
      </c>
      <c r="E3" s="11" t="s">
        <v>37</v>
      </c>
    </row>
    <row r="4" customFormat="false" ht="12.75" hidden="false" customHeight="false" outlineLevel="0" collapsed="false">
      <c r="A4" s="0" t="s">
        <v>38</v>
      </c>
    </row>
    <row r="5" customFormat="false" ht="12.75" hidden="false" customHeight="false" outlineLevel="0" collapsed="false">
      <c r="B5" s="0" t="s">
        <v>39</v>
      </c>
      <c r="C5" s="4" t="n">
        <v>2092.53</v>
      </c>
      <c r="E5" s="6" t="n">
        <f aca="false">C5</f>
        <v>2092.53</v>
      </c>
    </row>
    <row r="6" customFormat="false" ht="12.75" hidden="false" customHeight="false" outlineLevel="0" collapsed="false">
      <c r="B6" s="0" t="s">
        <v>40</v>
      </c>
      <c r="C6" s="4" t="n">
        <v>-26.83</v>
      </c>
      <c r="E6" s="6" t="n">
        <f aca="false">C6</f>
        <v>-26.83</v>
      </c>
    </row>
    <row r="7" customFormat="false" ht="12.75" hidden="false" customHeight="false" outlineLevel="0" collapsed="false">
      <c r="B7" s="0" t="s">
        <v>41</v>
      </c>
      <c r="C7" s="4" t="n">
        <v>11462.73</v>
      </c>
      <c r="E7" s="6" t="n">
        <f aca="false">C7</f>
        <v>11462.73</v>
      </c>
    </row>
    <row r="8" customFormat="false" ht="12.75" hidden="false" customHeight="false" outlineLevel="0" collapsed="false">
      <c r="B8" s="0" t="s">
        <v>42</v>
      </c>
      <c r="C8" s="4" t="n">
        <v>-11462.73</v>
      </c>
      <c r="E8" s="6" t="n">
        <f aca="false">C8</f>
        <v>-11462.73</v>
      </c>
    </row>
    <row r="9" customFormat="false" ht="12.75" hidden="false" customHeight="false" outlineLevel="0" collapsed="false">
      <c r="B9" s="0" t="s">
        <v>43</v>
      </c>
      <c r="C9" s="4" t="n">
        <v>320.78</v>
      </c>
      <c r="E9" s="6" t="n">
        <f aca="false">C9</f>
        <v>320.78</v>
      </c>
    </row>
    <row r="10" customFormat="false" ht="12.75" hidden="false" customHeight="false" outlineLevel="0" collapsed="false">
      <c r="B10" s="0" t="s">
        <v>44</v>
      </c>
      <c r="C10" s="4" t="n">
        <v>21601.45</v>
      </c>
      <c r="E10" s="6" t="n">
        <f aca="false">C10</f>
        <v>21601.45</v>
      </c>
    </row>
    <row r="11" customFormat="false" ht="12.75" hidden="true" customHeight="false" outlineLevel="0" collapsed="false">
      <c r="B11" s="0" t="s">
        <v>45</v>
      </c>
    </row>
    <row r="12" customFormat="false" ht="12.75" hidden="false" customHeight="false" outlineLevel="0" collapsed="false">
      <c r="B12" s="0" t="s">
        <v>46</v>
      </c>
      <c r="C12" s="13" t="n">
        <v>32345.65</v>
      </c>
      <c r="D12" s="6" t="n">
        <f aca="false">C12</f>
        <v>32345.65</v>
      </c>
    </row>
    <row r="13" customFormat="false" ht="12.75" hidden="true" customHeight="false" outlineLevel="0" collapsed="false">
      <c r="B13" s="0" t="s">
        <v>47</v>
      </c>
      <c r="D13" s="6" t="n">
        <f aca="false">C13</f>
        <v>0</v>
      </c>
    </row>
    <row r="14" customFormat="false" ht="12.75" hidden="true" customHeight="false" outlineLevel="0" collapsed="false">
      <c r="B14" s="0" t="s">
        <v>48</v>
      </c>
      <c r="D14" s="6" t="n">
        <f aca="false">C14</f>
        <v>0</v>
      </c>
    </row>
    <row r="15" customFormat="false" ht="12.75" hidden="true" customHeight="false" outlineLevel="0" collapsed="false">
      <c r="B15" s="0" t="s">
        <v>49</v>
      </c>
      <c r="C15" s="13"/>
      <c r="D15" s="14" t="n">
        <f aca="false">C15</f>
        <v>0</v>
      </c>
      <c r="E15" s="9"/>
    </row>
    <row r="16" customFormat="false" ht="12.75" hidden="false" customHeight="false" outlineLevel="0" collapsed="false">
      <c r="B16" s="0" t="s">
        <v>24</v>
      </c>
      <c r="C16" s="4" t="n">
        <f aca="false">SUM(C5:C15)</f>
        <v>56333.58</v>
      </c>
      <c r="D16" s="4" t="n">
        <f aca="false">SUM(D5:D15)</f>
        <v>32345.65</v>
      </c>
      <c r="E16" s="4" t="n">
        <f aca="false">SUM(E5:E15)</f>
        <v>23987.93</v>
      </c>
    </row>
    <row r="19" customFormat="false" ht="12.75" hidden="false" customHeight="false" outlineLevel="0" collapsed="false">
      <c r="A19" s="0" t="s">
        <v>50</v>
      </c>
    </row>
    <row r="20" customFormat="false" ht="12.75" hidden="false" customHeight="false" outlineLevel="0" collapsed="false">
      <c r="B20" s="0" t="s">
        <v>51</v>
      </c>
      <c r="C20" s="4" t="n">
        <v>4286.98</v>
      </c>
      <c r="E20" s="6" t="n">
        <f aca="false">C20</f>
        <v>4286.98</v>
      </c>
    </row>
    <row r="21" customFormat="false" ht="12.75" hidden="false" customHeight="false" outlineLevel="0" collapsed="false">
      <c r="B21" s="0" t="s">
        <v>52</v>
      </c>
      <c r="C21" s="4" t="n">
        <v>7036.48</v>
      </c>
      <c r="E21" s="6" t="n">
        <f aca="false">C21</f>
        <v>7036.48</v>
      </c>
    </row>
    <row r="22" customFormat="false" ht="12.75" hidden="false" customHeight="false" outlineLevel="0" collapsed="false">
      <c r="B22" s="0" t="s">
        <v>53</v>
      </c>
      <c r="C22" s="4" t="n">
        <v>13795.69</v>
      </c>
      <c r="E22" s="6" t="n">
        <f aca="false">C22</f>
        <v>13795.69</v>
      </c>
    </row>
    <row r="23" customFormat="false" ht="12.75" hidden="false" customHeight="false" outlineLevel="0" collapsed="false">
      <c r="B23" s="0" t="s">
        <v>54</v>
      </c>
      <c r="C23" s="4" t="n">
        <v>17227.43</v>
      </c>
      <c r="E23" s="6" t="n">
        <f aca="false">C23</f>
        <v>17227.43</v>
      </c>
    </row>
    <row r="24" customFormat="false" ht="12.75" hidden="false" customHeight="false" outlineLevel="0" collapsed="false">
      <c r="B24" s="0" t="s">
        <v>39</v>
      </c>
      <c r="C24" s="4" t="n">
        <v>30946.77</v>
      </c>
      <c r="E24" s="6" t="n">
        <f aca="false">C24</f>
        <v>30946.77</v>
      </c>
    </row>
    <row r="25" customFormat="false" ht="12.75" hidden="false" customHeight="false" outlineLevel="0" collapsed="false">
      <c r="B25" s="0" t="s">
        <v>55</v>
      </c>
      <c r="C25" s="4" t="n">
        <v>10612.21</v>
      </c>
      <c r="E25" s="6" t="n">
        <f aca="false">C25</f>
        <v>10612.21</v>
      </c>
    </row>
    <row r="26" customFormat="false" ht="12.75" hidden="false" customHeight="false" outlineLevel="0" collapsed="false">
      <c r="B26" s="0" t="s">
        <v>41</v>
      </c>
      <c r="C26" s="4" t="n">
        <v>409489.15</v>
      </c>
      <c r="E26" s="6" t="n">
        <f aca="false">C26</f>
        <v>409489.15</v>
      </c>
    </row>
    <row r="27" customFormat="false" ht="12.75" hidden="false" customHeight="false" outlineLevel="0" collapsed="false">
      <c r="B27" s="0" t="s">
        <v>42</v>
      </c>
      <c r="C27" s="4" t="n">
        <v>-406535.98</v>
      </c>
      <c r="E27" s="6" t="n">
        <f aca="false">C27</f>
        <v>-406535.98</v>
      </c>
    </row>
    <row r="28" customFormat="false" ht="12.75" hidden="false" customHeight="false" outlineLevel="0" collapsed="false">
      <c r="B28" s="0" t="s">
        <v>45</v>
      </c>
      <c r="C28" s="4" t="n">
        <v>36952.86</v>
      </c>
      <c r="E28" s="6" t="n">
        <f aca="false">C28</f>
        <v>36952.86</v>
      </c>
    </row>
    <row r="29" customFormat="false" ht="12.75" hidden="false" customHeight="false" outlineLevel="0" collapsed="false">
      <c r="B29" s="0" t="s">
        <v>46</v>
      </c>
      <c r="C29" s="4" t="n">
        <v>449739.28</v>
      </c>
      <c r="D29" s="6" t="n">
        <f aca="false">C29</f>
        <v>449739.28</v>
      </c>
    </row>
    <row r="30" customFormat="false" ht="12.75" hidden="false" customHeight="false" outlineLevel="0" collapsed="false">
      <c r="B30" s="0" t="s">
        <v>47</v>
      </c>
      <c r="C30" s="4" t="n">
        <v>41226.66</v>
      </c>
      <c r="D30" s="6" t="n">
        <f aca="false">C30</f>
        <v>41226.66</v>
      </c>
    </row>
    <row r="31" customFormat="false" ht="12.75" hidden="false" customHeight="false" outlineLevel="0" collapsed="false">
      <c r="B31" s="0" t="s">
        <v>48</v>
      </c>
      <c r="C31" s="4" t="n">
        <v>445800.38</v>
      </c>
      <c r="D31" s="6" t="n">
        <f aca="false">C31</f>
        <v>445800.38</v>
      </c>
    </row>
    <row r="32" customFormat="false" ht="12.75" hidden="false" customHeight="false" outlineLevel="0" collapsed="false">
      <c r="B32" s="0" t="s">
        <v>49</v>
      </c>
      <c r="C32" s="4" t="n">
        <v>80606.89</v>
      </c>
      <c r="D32" s="6" t="n">
        <f aca="false">C32</f>
        <v>80606.89</v>
      </c>
    </row>
    <row r="33" customFormat="false" ht="12.75" hidden="true" customHeight="false" outlineLevel="0" collapsed="false">
      <c r="B33" s="0" t="s">
        <v>56</v>
      </c>
      <c r="C33" s="4" t="n">
        <v>0</v>
      </c>
      <c r="D33" s="6" t="n">
        <f aca="false">C33</f>
        <v>0</v>
      </c>
      <c r="F33" s="0" t="s">
        <v>57</v>
      </c>
    </row>
    <row r="34" customFormat="false" ht="12.75" hidden="false" customHeight="false" outlineLevel="0" collapsed="false">
      <c r="B34" s="0" t="s">
        <v>58</v>
      </c>
      <c r="C34" s="13" t="n">
        <v>463231.17</v>
      </c>
      <c r="D34" s="14" t="n">
        <f aca="false">C34</f>
        <v>463231.17</v>
      </c>
      <c r="E34" s="9"/>
    </row>
    <row r="35" customFormat="false" ht="12.75" hidden="false" customHeight="false" outlineLevel="0" collapsed="false">
      <c r="B35" s="0" t="s">
        <v>24</v>
      </c>
      <c r="C35" s="4" t="n">
        <f aca="false">SUM(C20:C34)</f>
        <v>1604415.97</v>
      </c>
      <c r="D35" s="4" t="n">
        <f aca="false">SUM(D25:D34)</f>
        <v>1480604.38</v>
      </c>
      <c r="E35" s="4" t="n">
        <f aca="false">SUM(E20:E34)</f>
        <v>123811.59</v>
      </c>
    </row>
    <row r="38" customFormat="false" ht="12.75" hidden="false" customHeight="false" outlineLevel="0" collapsed="false">
      <c r="A38" s="0" t="s">
        <v>59</v>
      </c>
    </row>
    <row r="39" customFormat="false" ht="12.75" hidden="false" customHeight="false" outlineLevel="0" collapsed="false">
      <c r="B39" s="0" t="s">
        <v>60</v>
      </c>
      <c r="C39" s="4" t="n">
        <v>1607</v>
      </c>
      <c r="E39" s="6" t="n">
        <f aca="false">C39</f>
        <v>1607</v>
      </c>
    </row>
    <row r="40" customFormat="false" ht="12.75" hidden="false" customHeight="false" outlineLevel="0" collapsed="false">
      <c r="B40" s="0" t="s">
        <v>61</v>
      </c>
      <c r="C40" s="4" t="n">
        <v>4237.14</v>
      </c>
      <c r="E40" s="6" t="n">
        <f aca="false">C40</f>
        <v>4237.14</v>
      </c>
    </row>
    <row r="41" customFormat="false" ht="12.75" hidden="false" customHeight="false" outlineLevel="0" collapsed="false">
      <c r="B41" s="0" t="s">
        <v>55</v>
      </c>
      <c r="C41" s="4" t="n">
        <v>-434.64</v>
      </c>
      <c r="E41" s="6" t="n">
        <f aca="false">C41</f>
        <v>-434.64</v>
      </c>
    </row>
    <row r="42" customFormat="false" ht="12.75" hidden="false" customHeight="false" outlineLevel="0" collapsed="false">
      <c r="B42" s="0" t="s">
        <v>41</v>
      </c>
      <c r="C42" s="4" t="n">
        <v>50628.92</v>
      </c>
      <c r="E42" s="6" t="n">
        <f aca="false">C42</f>
        <v>50628.92</v>
      </c>
    </row>
    <row r="43" customFormat="false" ht="12.75" hidden="true" customHeight="false" outlineLevel="0" collapsed="false">
      <c r="B43" s="0" t="s">
        <v>42</v>
      </c>
      <c r="E43" s="6" t="n">
        <f aca="false">C43</f>
        <v>0</v>
      </c>
    </row>
    <row r="44" customFormat="false" ht="12.75" hidden="false" customHeight="false" outlineLevel="0" collapsed="false">
      <c r="B44" s="0" t="s">
        <v>62</v>
      </c>
      <c r="C44" s="4" t="n">
        <v>5951.38</v>
      </c>
      <c r="E44" s="6" t="n">
        <f aca="false">C44</f>
        <v>5951.38</v>
      </c>
    </row>
    <row r="45" customFormat="false" ht="12.75" hidden="false" customHeight="false" outlineLevel="0" collapsed="false">
      <c r="B45" s="0" t="s">
        <v>46</v>
      </c>
      <c r="C45" s="4" t="n">
        <v>58843.71</v>
      </c>
      <c r="D45" s="6" t="n">
        <f aca="false">C45</f>
        <v>58843.71</v>
      </c>
    </row>
    <row r="46" customFormat="false" ht="12.75" hidden="true" customHeight="false" outlineLevel="0" collapsed="false">
      <c r="B46" s="0" t="s">
        <v>47</v>
      </c>
      <c r="D46" s="6" t="n">
        <f aca="false">C46</f>
        <v>0</v>
      </c>
    </row>
    <row r="47" customFormat="false" ht="12.75" hidden="false" customHeight="false" outlineLevel="0" collapsed="false">
      <c r="B47" s="0" t="s">
        <v>63</v>
      </c>
      <c r="C47" s="4" t="n">
        <v>6951.89</v>
      </c>
      <c r="D47" s="6" t="n">
        <f aca="false">C47</f>
        <v>6951.89</v>
      </c>
    </row>
    <row r="48" customFormat="false" ht="12.75" hidden="false" customHeight="false" outlineLevel="0" collapsed="false">
      <c r="B48" s="0" t="s">
        <v>48</v>
      </c>
      <c r="C48" s="4" t="n">
        <v>62558.17</v>
      </c>
      <c r="D48" s="6" t="n">
        <f aca="false">C48</f>
        <v>62558.17</v>
      </c>
    </row>
    <row r="49" customFormat="false" ht="12.75" hidden="true" customHeight="false" outlineLevel="0" collapsed="false">
      <c r="B49" s="0" t="s">
        <v>49</v>
      </c>
      <c r="D49" s="6" t="n">
        <f aca="false">C49</f>
        <v>0</v>
      </c>
    </row>
    <row r="50" customFormat="false" ht="12.75" hidden="false" customHeight="false" outlineLevel="0" collapsed="false">
      <c r="B50" s="0" t="s">
        <v>64</v>
      </c>
      <c r="C50" s="4" t="n">
        <v>8525.59</v>
      </c>
      <c r="D50" s="6" t="n">
        <f aca="false">C50</f>
        <v>8525.59</v>
      </c>
    </row>
    <row r="51" customFormat="false" ht="12.75" hidden="true" customHeight="false" outlineLevel="0" collapsed="false">
      <c r="B51" s="0" t="s">
        <v>65</v>
      </c>
      <c r="C51" s="15" t="n">
        <f aca="false">63688.08-63688.08</f>
        <v>0</v>
      </c>
      <c r="D51" s="6"/>
    </row>
    <row r="52" customFormat="false" ht="12.75" hidden="false" customHeight="false" outlineLevel="0" collapsed="false">
      <c r="B52" s="0" t="s">
        <v>58</v>
      </c>
      <c r="C52" s="13" t="n">
        <v>69755.57</v>
      </c>
      <c r="D52" s="14" t="n">
        <f aca="false">C52</f>
        <v>69755.57</v>
      </c>
      <c r="E52" s="9"/>
    </row>
    <row r="53" customFormat="false" ht="12.75" hidden="false" customHeight="false" outlineLevel="0" collapsed="false">
      <c r="B53" s="0" t="s">
        <v>24</v>
      </c>
      <c r="C53" s="4" t="n">
        <f aca="false">SUM(C39:C52)</f>
        <v>268624.73</v>
      </c>
      <c r="D53" s="4" t="n">
        <f aca="false">SUM(D39:D52)</f>
        <v>206634.93</v>
      </c>
      <c r="E53" s="4" t="n">
        <f aca="false">SUM(E39:E52)</f>
        <v>61989.8</v>
      </c>
    </row>
    <row r="54" customFormat="false" ht="12.75" hidden="false" customHeight="false" outlineLevel="0" collapsed="false">
      <c r="A54" s="0" t="s">
        <v>66</v>
      </c>
      <c r="C54" s="13" t="n">
        <f aca="false">223274.82-63688.08</f>
        <v>159586.74</v>
      </c>
      <c r="D54" s="14" t="n">
        <f aca="false">C54</f>
        <v>159586.74</v>
      </c>
      <c r="E54" s="9"/>
    </row>
    <row r="55" customFormat="false" ht="12.75" hidden="false" customHeight="false" outlineLevel="0" collapsed="false">
      <c r="B55" s="0" t="s">
        <v>67</v>
      </c>
      <c r="C55" s="4" t="n">
        <f aca="false">C53-C54</f>
        <v>109037.99</v>
      </c>
      <c r="D55" s="4" t="n">
        <f aca="false">D53-D54</f>
        <v>47048.19</v>
      </c>
      <c r="E55" s="4" t="n">
        <f aca="false">E53-E54</f>
        <v>61989.8</v>
      </c>
    </row>
    <row r="56" customFormat="false" ht="12.75" hidden="false" customHeight="false" outlineLevel="0" collapsed="false">
      <c r="D56" s="4"/>
      <c r="E56" s="4"/>
    </row>
    <row r="57" customFormat="false" ht="12.75" hidden="false" customHeight="false" outlineLevel="0" collapsed="false">
      <c r="A57" s="0" t="s">
        <v>68</v>
      </c>
      <c r="D57" s="4"/>
      <c r="E57" s="4"/>
    </row>
    <row r="58" customFormat="false" ht="12.75" hidden="false" customHeight="false" outlineLevel="0" collapsed="false">
      <c r="B58" s="0" t="s">
        <v>69</v>
      </c>
      <c r="C58" s="4" t="n">
        <v>5000</v>
      </c>
      <c r="D58" s="6" t="n">
        <f aca="false">C58</f>
        <v>5000</v>
      </c>
      <c r="E58" s="4"/>
    </row>
    <row r="59" customFormat="false" ht="12.75" hidden="false" customHeight="false" outlineLevel="0" collapsed="false">
      <c r="B59" s="0" t="s">
        <v>70</v>
      </c>
      <c r="C59" s="13" t="n">
        <v>5000</v>
      </c>
      <c r="D59" s="13" t="n">
        <f aca="false">C59</f>
        <v>5000</v>
      </c>
      <c r="E59" s="13"/>
    </row>
    <row r="60" customFormat="false" ht="12.75" hidden="false" customHeight="false" outlineLevel="0" collapsed="false">
      <c r="B60" s="0" t="s">
        <v>24</v>
      </c>
      <c r="C60" s="4" t="n">
        <f aca="false">SUM(C58:C59)</f>
        <v>10000</v>
      </c>
      <c r="D60" s="4" t="n">
        <f aca="false">SUM(D58:D59)</f>
        <v>10000</v>
      </c>
      <c r="E60" s="4" t="n">
        <f aca="false">SUM(E58:E59)</f>
        <v>0</v>
      </c>
    </row>
    <row r="62" customFormat="false" ht="12.75" hidden="false" customHeight="false" outlineLevel="0" collapsed="false">
      <c r="A62" s="0" t="s">
        <v>71</v>
      </c>
    </row>
    <row r="63" customFormat="false" ht="12.75" hidden="false" customHeight="false" outlineLevel="0" collapsed="false">
      <c r="B63" s="0" t="s">
        <v>69</v>
      </c>
      <c r="C63" s="4" t="n">
        <v>142434.27</v>
      </c>
      <c r="D63" s="6" t="n">
        <f aca="false">C63</f>
        <v>142434.27</v>
      </c>
    </row>
    <row r="64" customFormat="false" ht="12.75" hidden="false" customHeight="false" outlineLevel="0" collapsed="false">
      <c r="B64" s="0" t="s">
        <v>70</v>
      </c>
      <c r="C64" s="4" t="n">
        <v>586438.15</v>
      </c>
      <c r="D64" s="6" t="n">
        <f aca="false">C64</f>
        <v>586438.15</v>
      </c>
    </row>
    <row r="65" customFormat="false" ht="12.75" hidden="false" customHeight="false" outlineLevel="0" collapsed="false">
      <c r="B65" s="0" t="s">
        <v>72</v>
      </c>
      <c r="C65" s="4" t="n">
        <v>513293.05</v>
      </c>
      <c r="D65" s="6" t="n">
        <f aca="false">C65</f>
        <v>513293.05</v>
      </c>
    </row>
    <row r="66" customFormat="false" ht="12.75" hidden="false" customHeight="false" outlineLevel="0" collapsed="false">
      <c r="B66" s="0" t="s">
        <v>73</v>
      </c>
      <c r="C66" s="13" t="n">
        <v>1102.22</v>
      </c>
      <c r="D66" s="14" t="n">
        <f aca="false">C66</f>
        <v>1102.22</v>
      </c>
      <c r="E66" s="9"/>
    </row>
    <row r="67" customFormat="false" ht="12.75" hidden="false" customHeight="false" outlineLevel="0" collapsed="false">
      <c r="B67" s="0" t="s">
        <v>24</v>
      </c>
      <c r="C67" s="4" t="n">
        <f aca="false">SUM(C63:C66)</f>
        <v>1243267.69</v>
      </c>
      <c r="D67" s="4" t="n">
        <f aca="false">SUM(D63:D66)</f>
        <v>1243267.69</v>
      </c>
      <c r="E67" s="4" t="n">
        <f aca="false">SUM(E63:E66)</f>
        <v>0</v>
      </c>
    </row>
    <row r="70" customFormat="false" ht="12.75" hidden="false" customHeight="false" outlineLevel="0" collapsed="false">
      <c r="A70" s="0" t="s">
        <v>74</v>
      </c>
    </row>
    <row r="71" customFormat="false" ht="12.75" hidden="false" customHeight="false" outlineLevel="0" collapsed="false">
      <c r="B71" s="0" t="s">
        <v>75</v>
      </c>
    </row>
    <row r="72" customFormat="false" ht="12.75" hidden="false" customHeight="false" outlineLevel="0" collapsed="false">
      <c r="B72" s="11" t="s">
        <v>76</v>
      </c>
      <c r="C72" s="4" t="n">
        <v>-5410.88</v>
      </c>
      <c r="D72" s="6" t="n">
        <f aca="false">C72</f>
        <v>-5410.88</v>
      </c>
    </row>
    <row r="73" customFormat="false" ht="12.75" hidden="false" customHeight="false" outlineLevel="0" collapsed="false">
      <c r="B73" s="11" t="s">
        <v>69</v>
      </c>
      <c r="C73" s="4" t="n">
        <v>22310.55</v>
      </c>
      <c r="D73" s="6" t="n">
        <f aca="false">C73</f>
        <v>22310.55</v>
      </c>
    </row>
    <row r="74" customFormat="false" ht="12.75" hidden="false" customHeight="false" outlineLevel="0" collapsed="false">
      <c r="B74" s="11" t="s">
        <v>70</v>
      </c>
      <c r="C74" s="4" t="n">
        <f aca="false">-21014.4-25526.38</f>
        <v>-46540.78</v>
      </c>
      <c r="D74" s="6" t="n">
        <f aca="false">C74</f>
        <v>-46540.78</v>
      </c>
    </row>
    <row r="75" customFormat="false" ht="12.75" hidden="false" customHeight="false" outlineLevel="0" collapsed="false">
      <c r="B75" s="11" t="s">
        <v>72</v>
      </c>
      <c r="C75" s="13" t="n">
        <v>-15130.58</v>
      </c>
      <c r="D75" s="14" t="n">
        <f aca="false">C75</f>
        <v>-15130.58</v>
      </c>
      <c r="E75" s="9"/>
    </row>
    <row r="76" customFormat="false" ht="12.75" hidden="false" customHeight="false" outlineLevel="0" collapsed="false">
      <c r="B76" s="11" t="s">
        <v>73</v>
      </c>
      <c r="C76" s="6" t="n">
        <f aca="false">SUM(C72:C75)</f>
        <v>-44771.69</v>
      </c>
      <c r="D76" s="6" t="n">
        <f aca="false">SUM(D72:D75)</f>
        <v>-44771.69</v>
      </c>
      <c r="E76" s="6" t="n">
        <f aca="false">SUM(E72:E75)</f>
        <v>0</v>
      </c>
    </row>
    <row r="78" customFormat="false" ht="12.75" hidden="false" customHeight="false" outlineLevel="0" collapsed="false">
      <c r="A78" s="0" t="s">
        <v>77</v>
      </c>
    </row>
    <row r="79" customFormat="false" ht="12.75" hidden="false" customHeight="false" outlineLevel="0" collapsed="false">
      <c r="B79" s="11" t="s">
        <v>78</v>
      </c>
      <c r="C79" s="4" t="n">
        <f aca="false">2939.97-26.83</f>
        <v>2913.14</v>
      </c>
      <c r="E79" s="6" t="n">
        <f aca="false">C79</f>
        <v>2913.14</v>
      </c>
    </row>
    <row r="80" customFormat="false" ht="12.75" hidden="false" customHeight="false" outlineLevel="0" collapsed="false">
      <c r="B80" s="11" t="s">
        <v>76</v>
      </c>
      <c r="C80" s="4" t="n">
        <f aca="false">-2399.86+19972.14</f>
        <v>17572.28</v>
      </c>
      <c r="E80" s="6" t="n">
        <f aca="false">C80</f>
        <v>17572.28</v>
      </c>
    </row>
    <row r="81" customFormat="false" ht="12.75" hidden="false" customHeight="false" outlineLevel="0" collapsed="false">
      <c r="B81" s="11" t="s">
        <v>69</v>
      </c>
      <c r="C81" s="4" t="n">
        <f aca="false">-117951.78-44581.41+28464</f>
        <v>-134069.19</v>
      </c>
      <c r="D81" s="6" t="n">
        <f aca="false">C81</f>
        <v>-134069.19</v>
      </c>
    </row>
    <row r="82" customFormat="false" ht="12.75" hidden="false" customHeight="false" outlineLevel="0" collapsed="false">
      <c r="B82" s="11" t="s">
        <v>70</v>
      </c>
      <c r="C82" s="4" t="n">
        <f aca="false">-127014.94+25960.77</f>
        <v>-101054.17</v>
      </c>
      <c r="D82" s="6" t="n">
        <f aca="false">C82</f>
        <v>-101054.17</v>
      </c>
    </row>
    <row r="83" customFormat="false" ht="12.75" hidden="false" customHeight="false" outlineLevel="0" collapsed="false">
      <c r="B83" s="11" t="s">
        <v>72</v>
      </c>
      <c r="C83" s="13" t="n">
        <f aca="false">-146075.95-229.89</f>
        <v>-146305.84</v>
      </c>
      <c r="D83" s="14" t="n">
        <f aca="false">C83</f>
        <v>-146305.84</v>
      </c>
      <c r="E83" s="9"/>
    </row>
    <row r="84" customFormat="false" ht="12.75" hidden="false" customHeight="false" outlineLevel="0" collapsed="false">
      <c r="B84" s="11"/>
      <c r="C84" s="4" t="n">
        <f aca="false">SUM(C79:C83)</f>
        <v>-360943.78</v>
      </c>
      <c r="D84" s="4" t="n">
        <f aca="false">SUM(D79:D83)</f>
        <v>-381429.2</v>
      </c>
      <c r="E84" s="4" t="n">
        <f aca="false">SUM(E79:E83)</f>
        <v>20485.42</v>
      </c>
    </row>
    <row r="85" customFormat="false" ht="12.75" hidden="false" customHeight="false" outlineLevel="0" collapsed="false">
      <c r="B85" s="11"/>
    </row>
    <row r="86" customFormat="false" ht="12.75" hidden="false" customHeight="false" outlineLevel="0" collapsed="false">
      <c r="A86" s="0" t="s">
        <v>79</v>
      </c>
    </row>
    <row r="87" customFormat="false" ht="12.75" hidden="false" customHeight="false" outlineLevel="0" collapsed="false">
      <c r="B87" s="11" t="s">
        <v>78</v>
      </c>
      <c r="C87" s="4" t="n">
        <v>-847.45</v>
      </c>
      <c r="E87" s="6" t="n">
        <f aca="false">C87</f>
        <v>-847.45</v>
      </c>
    </row>
    <row r="88" customFormat="false" ht="12.75" hidden="false" customHeight="false" outlineLevel="0" collapsed="false">
      <c r="B88" s="11" t="s">
        <v>76</v>
      </c>
      <c r="C88" s="4" t="n">
        <v>9760.84</v>
      </c>
      <c r="E88" s="6" t="n">
        <f aca="false">C88</f>
        <v>9760.84</v>
      </c>
    </row>
    <row r="89" customFormat="false" ht="12.75" hidden="false" customHeight="false" outlineLevel="0" collapsed="false">
      <c r="B89" s="11" t="s">
        <v>69</v>
      </c>
      <c r="C89" s="4" t="n">
        <v>144104.29</v>
      </c>
      <c r="D89" s="6" t="n">
        <f aca="false">C89</f>
        <v>144104.29</v>
      </c>
    </row>
    <row r="90" customFormat="false" ht="12.75" hidden="false" customHeight="false" outlineLevel="0" collapsed="false">
      <c r="B90" s="11" t="s">
        <v>70</v>
      </c>
      <c r="C90" s="4" t="n">
        <v>147594.95</v>
      </c>
      <c r="D90" s="6" t="n">
        <f aca="false">C90</f>
        <v>147594.95</v>
      </c>
    </row>
    <row r="91" customFormat="false" ht="12.75" hidden="false" customHeight="false" outlineLevel="0" collapsed="false">
      <c r="B91" s="11" t="s">
        <v>72</v>
      </c>
      <c r="C91" s="13" t="n">
        <v>161436.42</v>
      </c>
      <c r="D91" s="14" t="n">
        <f aca="false">C91</f>
        <v>161436.42</v>
      </c>
      <c r="E91" s="9"/>
    </row>
    <row r="92" customFormat="false" ht="12.75" hidden="false" customHeight="false" outlineLevel="0" collapsed="false">
      <c r="C92" s="4" t="n">
        <f aca="false">SUM(C87:C91)</f>
        <v>462049.05</v>
      </c>
      <c r="D92" s="4" t="n">
        <f aca="false">SUM(D87:D91)</f>
        <v>453135.66</v>
      </c>
      <c r="E92" s="4" t="n">
        <f aca="false">SUM(E87:E91)</f>
        <v>8913.39</v>
      </c>
    </row>
    <row r="94" customFormat="false" ht="12.75" hidden="false" customHeight="false" outlineLevel="0" collapsed="false">
      <c r="A94" s="0" t="s">
        <v>80</v>
      </c>
    </row>
    <row r="95" customFormat="false" ht="12.75" hidden="false" customHeight="false" outlineLevel="0" collapsed="false">
      <c r="B95" s="11" t="s">
        <v>78</v>
      </c>
      <c r="C95" s="4" t="n">
        <v>-2913.14</v>
      </c>
      <c r="E95" s="6" t="n">
        <f aca="false">C95</f>
        <v>-2913.14</v>
      </c>
    </row>
    <row r="96" customFormat="false" ht="12.75" hidden="false" customHeight="false" outlineLevel="0" collapsed="false">
      <c r="B96" s="11" t="s">
        <v>76</v>
      </c>
      <c r="C96" s="4" t="n">
        <v>-17572.28</v>
      </c>
      <c r="E96" s="6" t="n">
        <f aca="false">C96</f>
        <v>-17572.28</v>
      </c>
    </row>
    <row r="97" customFormat="false" ht="12.75" hidden="false" customHeight="false" outlineLevel="0" collapsed="false">
      <c r="B97" s="11" t="s">
        <v>69</v>
      </c>
      <c r="C97" s="4" t="n">
        <f aca="false">-2939.97+2939.97-28464+44581.41+117951.78</f>
        <v>134069.19</v>
      </c>
      <c r="D97" s="6" t="n">
        <f aca="false">C97</f>
        <v>134069.19</v>
      </c>
    </row>
    <row r="98" customFormat="false" ht="12.75" hidden="false" customHeight="false" outlineLevel="0" collapsed="false">
      <c r="B98" s="11" t="s">
        <v>70</v>
      </c>
      <c r="C98" s="4" t="n">
        <v>101054.17</v>
      </c>
      <c r="D98" s="6" t="n">
        <f aca="false">C98</f>
        <v>101054.17</v>
      </c>
    </row>
    <row r="99" customFormat="false" ht="12.75" hidden="false" customHeight="false" outlineLevel="0" collapsed="false">
      <c r="B99" s="11" t="s">
        <v>72</v>
      </c>
      <c r="C99" s="13" t="n">
        <v>146305.84</v>
      </c>
      <c r="D99" s="14" t="n">
        <f aca="false">C99</f>
        <v>146305.84</v>
      </c>
      <c r="E99" s="9"/>
    </row>
    <row r="100" customFormat="false" ht="12.75" hidden="false" customHeight="false" outlineLevel="0" collapsed="false">
      <c r="B100" s="11"/>
      <c r="C100" s="4" t="n">
        <f aca="false">SUM(C95:C99)</f>
        <v>360943.78</v>
      </c>
      <c r="D100" s="4" t="n">
        <f aca="false">SUM(D95:D99)</f>
        <v>381429.2</v>
      </c>
      <c r="E100" s="4" t="n">
        <f aca="false">SUM(E95:E99)</f>
        <v>-20485.42</v>
      </c>
    </row>
    <row r="101" customFormat="false" ht="12.75" hidden="false" customHeight="false" outlineLevel="0" collapsed="false">
      <c r="B101" s="11"/>
      <c r="D101" s="4"/>
      <c r="E101" s="4"/>
    </row>
    <row r="102" customFormat="false" ht="12.75" hidden="false" customHeight="false" outlineLevel="0" collapsed="false">
      <c r="A102" s="0" t="s">
        <v>81</v>
      </c>
    </row>
    <row r="103" customFormat="false" ht="12.75" hidden="false" customHeight="false" outlineLevel="0" collapsed="false">
      <c r="B103" s="0" t="s">
        <v>82</v>
      </c>
    </row>
    <row r="104" customFormat="false" ht="12.75" hidden="false" customHeight="false" outlineLevel="0" collapsed="false">
      <c r="B104" s="11" t="s">
        <v>69</v>
      </c>
      <c r="C104" s="4" t="n">
        <f aca="false">50202.35</f>
        <v>50202.35</v>
      </c>
      <c r="D104" s="6" t="n">
        <f aca="false">C104</f>
        <v>50202.35</v>
      </c>
    </row>
    <row r="105" customFormat="false" ht="12.75" hidden="false" customHeight="false" outlineLevel="0" collapsed="false">
      <c r="B105" s="11" t="s">
        <v>70</v>
      </c>
      <c r="C105" s="4" t="n">
        <v>106384.7</v>
      </c>
      <c r="D105" s="6" t="n">
        <f aca="false">C105</f>
        <v>106384.7</v>
      </c>
    </row>
    <row r="106" customFormat="false" ht="12.75" hidden="false" customHeight="false" outlineLevel="0" collapsed="false">
      <c r="B106" s="0" t="s">
        <v>83</v>
      </c>
    </row>
    <row r="107" customFormat="false" ht="12.75" hidden="false" customHeight="false" outlineLevel="0" collapsed="false">
      <c r="B107" s="11" t="s">
        <v>69</v>
      </c>
      <c r="C107" s="4" t="n">
        <v>-48967.71</v>
      </c>
      <c r="D107" s="6" t="n">
        <f aca="false">C107</f>
        <v>-48967.71</v>
      </c>
    </row>
    <row r="108" customFormat="false" ht="12.75" hidden="false" customHeight="false" outlineLevel="0" collapsed="false">
      <c r="B108" s="11" t="s">
        <v>70</v>
      </c>
      <c r="C108" s="4" t="n">
        <v>-23612.91</v>
      </c>
      <c r="D108" s="16" t="n">
        <f aca="false">C108</f>
        <v>-23612.91</v>
      </c>
      <c r="E108" s="17"/>
    </row>
    <row r="109" customFormat="false" ht="12.75" hidden="false" customHeight="false" outlineLevel="0" collapsed="false">
      <c r="D109" s="4"/>
      <c r="E109" s="4"/>
    </row>
    <row r="110" customFormat="false" ht="12.75" hidden="false" customHeight="false" outlineLevel="0" collapsed="false">
      <c r="B110" s="0" t="s">
        <v>84</v>
      </c>
    </row>
    <row r="111" customFormat="false" ht="12.75" hidden="false" customHeight="false" outlineLevel="0" collapsed="false">
      <c r="B111" s="11" t="s">
        <v>69</v>
      </c>
      <c r="C111" s="4" t="n">
        <v>11291.91</v>
      </c>
      <c r="D111" s="6" t="n">
        <f aca="false">C111</f>
        <v>11291.91</v>
      </c>
    </row>
    <row r="112" customFormat="false" ht="12.75" hidden="false" customHeight="false" outlineLevel="0" collapsed="false">
      <c r="B112" s="11" t="s">
        <v>70</v>
      </c>
      <c r="C112" s="4" t="n">
        <f aca="false">3683.29-277.12</f>
        <v>3406.17</v>
      </c>
      <c r="D112" s="6" t="n">
        <f aca="false">C112</f>
        <v>3406.17</v>
      </c>
    </row>
    <row r="113" customFormat="false" ht="12.75" hidden="false" customHeight="false" outlineLevel="0" collapsed="false">
      <c r="B113" s="11" t="s">
        <v>72</v>
      </c>
      <c r="C113" s="4" t="n">
        <v>13886.26</v>
      </c>
      <c r="D113" s="6" t="n">
        <f aca="false">C113</f>
        <v>13886.26</v>
      </c>
    </row>
    <row r="114" customFormat="false" ht="12.75" hidden="false" customHeight="false" outlineLevel="0" collapsed="false">
      <c r="B114" s="11" t="s">
        <v>73</v>
      </c>
      <c r="C114" s="13" t="n">
        <v>37334.01</v>
      </c>
      <c r="D114" s="14" t="n">
        <f aca="false">C114</f>
        <v>37334.01</v>
      </c>
      <c r="E114" s="9"/>
    </row>
    <row r="115" customFormat="false" ht="12.75" hidden="false" customHeight="false" outlineLevel="0" collapsed="false">
      <c r="C115" s="4" t="n">
        <f aca="false">SUM(C104:C114)</f>
        <v>149924.78</v>
      </c>
      <c r="D115" s="4" t="n">
        <f aca="false">SUM(D104:D114)</f>
        <v>149924.78</v>
      </c>
      <c r="E115" s="4" t="n">
        <f aca="false">SUM(E104:E114)</f>
        <v>0</v>
      </c>
    </row>
    <row r="117" customFormat="false" ht="12.75" hidden="false" customHeight="false" outlineLevel="0" collapsed="false">
      <c r="A117" s="0" t="s">
        <v>85</v>
      </c>
    </row>
    <row r="118" customFormat="false" ht="12.75" hidden="false" customHeight="false" outlineLevel="0" collapsed="false">
      <c r="B118" s="0" t="s">
        <v>75</v>
      </c>
    </row>
    <row r="119" customFormat="false" ht="12.75" hidden="false" customHeight="false" outlineLevel="0" collapsed="false">
      <c r="B119" s="11" t="s">
        <v>76</v>
      </c>
      <c r="C119" s="4" t="n">
        <v>5410.88</v>
      </c>
      <c r="D119" s="6" t="n">
        <f aca="false">C119</f>
        <v>5410.88</v>
      </c>
    </row>
    <row r="120" customFormat="false" ht="12.75" hidden="false" customHeight="false" outlineLevel="0" collapsed="false">
      <c r="B120" s="11" t="s">
        <v>69</v>
      </c>
      <c r="C120" s="4" t="n">
        <v>-22310.55</v>
      </c>
      <c r="D120" s="6" t="n">
        <f aca="false">C120</f>
        <v>-22310.55</v>
      </c>
    </row>
    <row r="121" customFormat="false" ht="12.75" hidden="false" customHeight="false" outlineLevel="0" collapsed="false">
      <c r="B121" s="11" t="s">
        <v>70</v>
      </c>
      <c r="C121" s="4" t="n">
        <f aca="false">21014.4+25526.38</f>
        <v>46540.78</v>
      </c>
      <c r="D121" s="6" t="n">
        <f aca="false">C121</f>
        <v>46540.78</v>
      </c>
    </row>
    <row r="122" customFormat="false" ht="12.75" hidden="false" customHeight="false" outlineLevel="0" collapsed="false">
      <c r="B122" s="11" t="s">
        <v>72</v>
      </c>
      <c r="C122" s="13" t="n">
        <v>15130.58</v>
      </c>
      <c r="D122" s="14" t="n">
        <f aca="false">C122</f>
        <v>15130.58</v>
      </c>
      <c r="E122" s="9"/>
    </row>
    <row r="123" customFormat="false" ht="12.75" hidden="false" customHeight="false" outlineLevel="0" collapsed="false">
      <c r="B123" s="11" t="s">
        <v>73</v>
      </c>
      <c r="C123" s="6" t="n">
        <f aca="false">SUM(C119:C122)</f>
        <v>44771.69</v>
      </c>
      <c r="D123" s="6" t="n">
        <f aca="false">SUM(D119:D122)</f>
        <v>44771.69</v>
      </c>
      <c r="E123" s="6" t="n">
        <f aca="false">SUM(E119:E122)</f>
        <v>0</v>
      </c>
    </row>
    <row r="124" customFormat="false" ht="12.75" hidden="false" customHeight="false" outlineLevel="0" collapsed="false">
      <c r="C124" s="0"/>
    </row>
    <row r="127" customFormat="false" ht="12.75" hidden="false" customHeight="false" outlineLevel="0" collapsed="false">
      <c r="A127" s="0" t="s">
        <v>86</v>
      </c>
    </row>
    <row r="128" customFormat="false" ht="12.75" hidden="false" customHeight="false" outlineLevel="0" collapsed="false">
      <c r="B128" s="11" t="s">
        <v>69</v>
      </c>
      <c r="C128" s="4" t="n">
        <v>2220329.52</v>
      </c>
      <c r="D128" s="6" t="n">
        <f aca="false">C128</f>
        <v>2220329.52</v>
      </c>
      <c r="E128" s="4" t="n">
        <v>0</v>
      </c>
    </row>
    <row r="129" customFormat="false" ht="12.75" hidden="false" customHeight="false" outlineLevel="0" collapsed="false">
      <c r="B129" s="11" t="s">
        <v>70</v>
      </c>
      <c r="C129" s="4" t="n">
        <v>1684387.61</v>
      </c>
      <c r="D129" s="6" t="n">
        <f aca="false">C129</f>
        <v>1684387.61</v>
      </c>
      <c r="E129" s="4" t="n">
        <v>0</v>
      </c>
    </row>
    <row r="130" customFormat="false" ht="12.75" hidden="false" customHeight="false" outlineLevel="0" collapsed="false">
      <c r="B130" s="11" t="s">
        <v>72</v>
      </c>
      <c r="C130" s="4" t="n">
        <v>2155044.69</v>
      </c>
      <c r="D130" s="6" t="n">
        <f aca="false">C130</f>
        <v>2155044.69</v>
      </c>
      <c r="E130" s="4" t="n">
        <v>0</v>
      </c>
    </row>
    <row r="131" customFormat="false" ht="12.75" hidden="false" customHeight="false" outlineLevel="0" collapsed="false">
      <c r="B131" s="11" t="s">
        <v>73</v>
      </c>
      <c r="C131" s="13" t="n">
        <v>193616.89</v>
      </c>
      <c r="D131" s="14" t="n">
        <f aca="false">C131</f>
        <v>193616.89</v>
      </c>
      <c r="E131" s="13" t="n">
        <v>0</v>
      </c>
    </row>
    <row r="132" customFormat="false" ht="12.75" hidden="false" customHeight="false" outlineLevel="0" collapsed="false">
      <c r="C132" s="4" t="n">
        <f aca="false">SUM(C128:C131)</f>
        <v>6253378.71</v>
      </c>
      <c r="D132" s="4" t="n">
        <f aca="false">SUM(D128:D131)</f>
        <v>6253378.71</v>
      </c>
      <c r="E132" s="4" t="n">
        <f aca="false">SUM(E128:E131)</f>
        <v>0</v>
      </c>
    </row>
    <row r="134" customFormat="false" ht="12.75" hidden="true" customHeight="false" outlineLevel="0" collapsed="false">
      <c r="A134" s="18"/>
      <c r="B134" s="18"/>
      <c r="C134" s="19"/>
      <c r="D134" s="19"/>
      <c r="E134" s="19"/>
    </row>
  </sheetData>
  <mergeCells count="1">
    <mergeCell ref="A1: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2000-12-01T12:12:22Z</dcterms:created>
  <dc:creator>KARRY KENDALL</dc:creator>
  <dc:description/>
  <dc:language>en-US</dc:language>
  <cp:lastModifiedBy>sdaniel</cp:lastModifiedBy>
  <cp:lastPrinted>2000-12-01T12:43:29Z</cp:lastPrinted>
  <dcterms:modified xsi:type="dcterms:W3CDTF">2000-12-01T19:04:57Z</dcterms:modified>
  <cp:revision>0</cp:revision>
  <dc:subject/>
  <dc:title/>
</cp:coreProperties>
</file>