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A Purchase Summary" sheetId="1" state="visible" r:id="rId3"/>
    <sheet name="Independent" sheetId="2" state="visible" r:id="rId4"/>
    <sheet name="Kennedy" sheetId="3" state="visible" r:id="rId5"/>
    <sheet name="Phillips" sheetId="4" state="visible" r:id="rId6"/>
    <sheet name="Quantum" sheetId="5" state="visible" r:id="rId7"/>
    <sheet name="Wellstar" sheetId="6" state="visible" r:id="rId8"/>
    <sheet name="MTG" sheetId="7" state="visible" r:id="rId9"/>
  </sheets>
  <definedNames>
    <definedName function="false" hidden="false" localSheetId="6" name="_xlnm.Print_Area" vbProcedure="false">MTG!$A$1:$H$45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<sst xmlns="http://schemas.openxmlformats.org/spreadsheetml/2006/main" count="306" uniqueCount="173">
  <si>
    <t xml:space="preserve">ENRON NORTH AMERICA CORP.</t>
  </si>
  <si>
    <t xml:space="preserve">Purchase Confirmation Summary - Powder River</t>
  </si>
  <si>
    <t xml:space="preserve">Mcf</t>
  </si>
  <si>
    <t xml:space="preserve">Mmbtu</t>
  </si>
  <si>
    <t xml:space="preserve">MMBtu</t>
  </si>
  <si>
    <t xml:space="preserve">Purchase Summary</t>
  </si>
  <si>
    <t xml:space="preserve">Total Purchases</t>
  </si>
  <si>
    <t xml:space="preserve">Wellhead</t>
  </si>
  <si>
    <t xml:space="preserve">Less fuel </t>
  </si>
  <si>
    <t xml:space="preserve">Nomination</t>
  </si>
  <si>
    <t xml:space="preserve">Firm Capacity</t>
  </si>
  <si>
    <t xml:space="preserve">IT</t>
  </si>
  <si>
    <t xml:space="preserve">Btu Factor</t>
  </si>
  <si>
    <t xml:space="preserve">Confirmation</t>
  </si>
  <si>
    <t xml:space="preserve">to Glennrock</t>
  </si>
  <si>
    <t xml:space="preserve">NGPL</t>
  </si>
  <si>
    <t xml:space="preserve">CIG</t>
  </si>
  <si>
    <t xml:space="preserve">CIG GD</t>
  </si>
  <si>
    <t xml:space="preserve">note:</t>
  </si>
  <si>
    <t xml:space="preserve">Box Draw/So. Kitty/Maverick</t>
  </si>
  <si>
    <t xml:space="preserve">Kennedy</t>
  </si>
  <si>
    <t xml:space="preserve">Kennedy South Kitty</t>
  </si>
  <si>
    <t xml:space="preserve">Wellstar</t>
  </si>
  <si>
    <t xml:space="preserve">Box Draw/Maverick Total</t>
  </si>
  <si>
    <t xml:space="preserve">Bear Paw</t>
  </si>
  <si>
    <t xml:space="preserve">Phillips (Non Dedicated)</t>
  </si>
  <si>
    <t xml:space="preserve">was 3004</t>
  </si>
  <si>
    <t xml:space="preserve">Coleman</t>
  </si>
  <si>
    <t xml:space="preserve">was 4000</t>
  </si>
  <si>
    <t xml:space="preserve">Clydesdale</t>
  </si>
  <si>
    <t xml:space="preserve">Phillips</t>
  </si>
  <si>
    <t xml:space="preserve">Clydesdale Total</t>
  </si>
  <si>
    <t xml:space="preserve">Caballo</t>
  </si>
  <si>
    <t xml:space="preserve">MTG</t>
  </si>
  <si>
    <t xml:space="preserve">North Finn</t>
  </si>
  <si>
    <t xml:space="preserve">Quantum</t>
  </si>
  <si>
    <t xml:space="preserve">Independent</t>
  </si>
  <si>
    <t xml:space="preserve">settle on actual production NOT nomination</t>
  </si>
  <si>
    <t xml:space="preserve">Caballo Total</t>
  </si>
  <si>
    <t xml:space="preserve">TOTAL ENA</t>
  </si>
  <si>
    <t xml:space="preserve">Open 1024</t>
  </si>
  <si>
    <t xml:space="preserve">ADDITIONAL PURCHASES:</t>
  </si>
  <si>
    <t xml:space="preserve">Kennedy  CIG GD-$0.55</t>
  </si>
  <si>
    <t xml:space="preserve">CONFIRMED</t>
  </si>
  <si>
    <t xml:space="preserve">FIRST OF MONTH SCHEDULED VOLUME</t>
  </si>
  <si>
    <t xml:space="preserve">PURCHASER:</t>
  </si>
  <si>
    <t xml:space="preserve">SELLER:</t>
  </si>
  <si>
    <t xml:space="preserve">Enron North America Corp.</t>
  </si>
  <si>
    <t xml:space="preserve">Independent Production Company, Inc.</t>
  </si>
  <si>
    <t xml:space="preserve">1200 17th Street, Suite 2750</t>
  </si>
  <si>
    <t xml:space="preserve">410 17th Street, Suite 570</t>
  </si>
  <si>
    <t xml:space="preserve">Denver, Colorado  80202</t>
  </si>
  <si>
    <t xml:space="preserve">Attention:  Theresa Staab</t>
  </si>
  <si>
    <t xml:space="preserve">Attention:   Kim Holtz</t>
  </si>
  <si>
    <t xml:space="preserve">Phone:  (303) 575-6485</t>
  </si>
  <si>
    <t xml:space="preserve">Phone:  (303) 595-8829 (ext 27)</t>
  </si>
  <si>
    <t xml:space="preserve">Fax:  (303) 534-0552</t>
  </si>
  <si>
    <t xml:space="preserve">Fax:  (303) 595-3653</t>
  </si>
  <si>
    <t xml:space="preserve">E-mail Address:  tstaab@enron.com</t>
  </si>
  <si>
    <t xml:space="preserve">E-mail Address: </t>
  </si>
  <si>
    <t xml:space="preserve">Flow Month:</t>
  </si>
  <si>
    <t xml:space="preserve">Effective Date:  </t>
  </si>
  <si>
    <t xml:space="preserve">(start date for flow)</t>
  </si>
  <si>
    <t xml:space="preserve">Contract #:</t>
  </si>
  <si>
    <t xml:space="preserve">Btu factor:</t>
  </si>
  <si>
    <t xml:space="preserve">Effective 3/1/01</t>
  </si>
  <si>
    <t xml:space="preserve">DELIVERY POINTS:</t>
  </si>
  <si>
    <t xml:space="preserve">Meter #</t>
  </si>
  <si>
    <t xml:space="preserve">Meter Name</t>
  </si>
  <si>
    <t xml:space="preserve">Expected Volume Mcf/d</t>
  </si>
  <si>
    <t xml:space="preserve">Expected Volume MMBtu/d</t>
  </si>
  <si>
    <t xml:space="preserve"># of Days</t>
  </si>
  <si>
    <t xml:space="preserve">Total MMBtu/for Month</t>
  </si>
  <si>
    <t xml:space="preserve">0814015</t>
  </si>
  <si>
    <t xml:space="preserve">Independent 47N 73W SEC 9</t>
  </si>
  <si>
    <t xml:space="preserve">Total Delivery Volume:</t>
  </si>
  <si>
    <t xml:space="preserve">Kennedy Oil</t>
  </si>
  <si>
    <t xml:space="preserve">700 West 6th Street</t>
  </si>
  <si>
    <t xml:space="preserve">Gillette, Wyoming  82716</t>
  </si>
  <si>
    <t xml:space="preserve">Attention:   Ruth Reile</t>
  </si>
  <si>
    <t xml:space="preserve">Phone:  (307) 682-8726</t>
  </si>
  <si>
    <t xml:space="preserve">Fax:  (307) 682-6060</t>
  </si>
  <si>
    <t xml:space="preserve">E-mail Address:  rmr@vcn.com</t>
  </si>
  <si>
    <t xml:space="preserve">S. Kitty Btu factor:</t>
  </si>
  <si>
    <t xml:space="preserve"> N. Kitty Btu factor:</t>
  </si>
  <si>
    <t xml:space="preserve">0814000</t>
  </si>
  <si>
    <t xml:space="preserve">Kennedy Screw #1</t>
  </si>
  <si>
    <t xml:space="preserve">(52N 73W 30 Sec)</t>
  </si>
  <si>
    <t xml:space="preserve">0814001</t>
  </si>
  <si>
    <t xml:space="preserve">Kennedy Screw #2</t>
  </si>
  <si>
    <t xml:space="preserve">(51N 73W 6 Sec)</t>
  </si>
  <si>
    <t xml:space="preserve">0814002</t>
  </si>
  <si>
    <t xml:space="preserve">Kennedy Screw #3</t>
  </si>
  <si>
    <t xml:space="preserve">(51N 73W 4 Sec)</t>
  </si>
  <si>
    <t xml:space="preserve">0814003</t>
  </si>
  <si>
    <t xml:space="preserve">Kennedy Screw #4</t>
  </si>
  <si>
    <t xml:space="preserve">(51N 73W 9 Sec)</t>
  </si>
  <si>
    <t xml:space="preserve">South Kitty Screw #1</t>
  </si>
  <si>
    <t xml:space="preserve">(50N 73W 27 Sec)</t>
  </si>
  <si>
    <t xml:space="preserve">South Kitty Screw #2</t>
  </si>
  <si>
    <t xml:space="preserve">(50N 73W 36 Sec)</t>
  </si>
  <si>
    <t xml:space="preserve">South Kitty Screw #4</t>
  </si>
  <si>
    <t xml:space="preserve">(49N 73W 4 Sec)</t>
  </si>
  <si>
    <t xml:space="preserve">South Kitty Screw #5</t>
  </si>
  <si>
    <t xml:space="preserve">(50N 73W 21 Sec)</t>
  </si>
  <si>
    <t xml:space="preserve">TOTAL PURCHASE:</t>
  </si>
  <si>
    <t xml:space="preserve">Additional Purchase:</t>
  </si>
  <si>
    <t xml:space="preserve">**Additional Purchases will not be priced under the current Gas Purchase Agreement.  Price on the 10,500 shall be Gas Daily CIG minus $0.55 minus gathering, fuel and UA/4</t>
  </si>
  <si>
    <t xml:space="preserve">Phillips Petroleum</t>
  </si>
  <si>
    <t xml:space="preserve">P. O. Box 1967</t>
  </si>
  <si>
    <t xml:space="preserve">Houston, TX 77251</t>
  </si>
  <si>
    <t xml:space="preserve">Attention:   Donna Hatter</t>
  </si>
  <si>
    <t xml:space="preserve">Phone:  (713) 669-3493 </t>
  </si>
  <si>
    <t xml:space="preserve">Fax:  (713) 669-7358 </t>
  </si>
  <si>
    <t xml:space="preserve">E-mail Address:  drhatte@ppco.com</t>
  </si>
  <si>
    <t xml:space="preserve">Clydesdale Btu factor:</t>
  </si>
  <si>
    <t xml:space="preserve">Palimino Btu factor:</t>
  </si>
  <si>
    <t xml:space="preserve">Bear Paw Btu factor:</t>
  </si>
  <si>
    <t xml:space="preserve">0814035</t>
  </si>
  <si>
    <t xml:space="preserve">Palomino Screw #1</t>
  </si>
  <si>
    <t xml:space="preserve">(47N 72W 5 Sec)</t>
  </si>
  <si>
    <t xml:space="preserve">0814036</t>
  </si>
  <si>
    <t xml:space="preserve">Palomino Screw #2</t>
  </si>
  <si>
    <t xml:space="preserve">0814032</t>
  </si>
  <si>
    <t xml:space="preserve">Clydesdale Screw #1</t>
  </si>
  <si>
    <t xml:space="preserve">(48N 73W 30 Sec)</t>
  </si>
  <si>
    <t xml:space="preserve">0814033</t>
  </si>
  <si>
    <t xml:space="preserve">Clydesdale Screw #2</t>
  </si>
  <si>
    <t xml:space="preserve">(48N 73W 29 Sec)</t>
  </si>
  <si>
    <t xml:space="preserve">0814034</t>
  </si>
  <si>
    <t xml:space="preserve">Clydesdale Screw #3</t>
  </si>
  <si>
    <t xml:space="preserve">Quantum Energy, L.L.C.</t>
  </si>
  <si>
    <t xml:space="preserve">Enernet of Wyoming, L.L.C.</t>
  </si>
  <si>
    <t xml:space="preserve">P. O. Box 7370</t>
  </si>
  <si>
    <t xml:space="preserve">Sheridan, Wyoming  82801</t>
  </si>
  <si>
    <t xml:space="preserve">Attention:   Bill Courtney</t>
  </si>
  <si>
    <t xml:space="preserve">Phone:  (307) 673-1500</t>
  </si>
  <si>
    <t xml:space="preserve">Fax:  (307) 673-1400</t>
  </si>
  <si>
    <t xml:space="preserve">E-mail Address: roscoe@fiberpipe.net</t>
  </si>
  <si>
    <t xml:space="preserve">0814038</t>
  </si>
  <si>
    <t xml:space="preserve">Quantum #1 &amp; #2</t>
  </si>
  <si>
    <t xml:space="preserve">(48N 72W 16 Sec)</t>
  </si>
  <si>
    <t xml:space="preserve">0814039</t>
  </si>
  <si>
    <t xml:space="preserve">Quantum #3 &amp; #4</t>
  </si>
  <si>
    <t xml:space="preserve">0814040</t>
  </si>
  <si>
    <t xml:space="preserve">Quantum #5</t>
  </si>
  <si>
    <t xml:space="preserve">TOTAL Purchase</t>
  </si>
  <si>
    <t xml:space="preserve">Wellstar Corporation</t>
  </si>
  <si>
    <t xml:space="preserve">9704 State Hwy 66</t>
  </si>
  <si>
    <t xml:space="preserve">Platteville, Colorado  80651</t>
  </si>
  <si>
    <t xml:space="preserve">Attention:   Tim Collins</t>
  </si>
  <si>
    <t xml:space="preserve">Phone:  (303) 659-0676</t>
  </si>
  <si>
    <t xml:space="preserve">Fax:  (303) 659-0680</t>
  </si>
  <si>
    <t xml:space="preserve">E-mail Address:  tcollins@info2000.net</t>
  </si>
  <si>
    <t xml:space="preserve">Purchase Volume Mcf/d</t>
  </si>
  <si>
    <t xml:space="preserve">Purchase Volume MMBtu/d</t>
  </si>
  <si>
    <t xml:space="preserve">0814004</t>
  </si>
  <si>
    <t xml:space="preserve">Box Draw Screw #6 </t>
  </si>
  <si>
    <t xml:space="preserve">(51N 73W 2 Sec)</t>
  </si>
  <si>
    <t xml:space="preserve">0814005</t>
  </si>
  <si>
    <t xml:space="preserve">Box Draw Screw # 5</t>
  </si>
  <si>
    <t xml:space="preserve">(52N 73W 35 Sec)</t>
  </si>
  <si>
    <t xml:space="preserve">TOTAL Purchase Volume</t>
  </si>
  <si>
    <t xml:space="preserve">MTG Operating Company</t>
  </si>
  <si>
    <t xml:space="preserve">117 South Main Street</t>
  </si>
  <si>
    <t xml:space="preserve">Buffalo, Wyoming  82834</t>
  </si>
  <si>
    <t xml:space="preserve">Attention:   Clint Guthrie</t>
  </si>
  <si>
    <t xml:space="preserve">Phone:  (307) 684-0964</t>
  </si>
  <si>
    <t xml:space="preserve">Fax:  (307) 684-0966</t>
  </si>
  <si>
    <t xml:space="preserve">E-mail Address: cguthrie@vcn.com</t>
  </si>
  <si>
    <t xml:space="preserve">0814041</t>
  </si>
  <si>
    <t xml:space="preserve">MTG Compressor Discharge</t>
  </si>
  <si>
    <t xml:space="preserve">(48N 72W Sec 32)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</si>
</sst>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mm\-yy"/>
    <numFmt numFmtId="166" formatCode="[$-409]mmm\-yy"/>
    <numFmt numFmtId="167" formatCode="0.000"/>
    <numFmt numFmtId="168" formatCode="_(* #,##0.00_);_(* \(#,##0.00\);_(* \-??_);_(@_)"/>
    <numFmt numFmtId="169" formatCode="_(* #,##0_);_(* \(#,##0\);_(* \-??_);_(@_)"/>
    <numFmt numFmtId="170" formatCode="0"/>
    <numFmt numFmtId="171" formatCode="[$-409]m/d/yyyy"/>
    <numFmt numFmtId="172" formatCode="m/d/yy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FF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2"/>
      <color rgb="FF0000FF"/>
      <name val="Arial"/>
      <family val="2"/>
    </font>
    <font>
      <sz val="8"/>
      <name val="Arial"/>
      <family val="2"/>
    </font>
    <font>
      <b val="true"/>
      <sz val="12"/>
      <color rgb="FF3366FF"/>
      <name val="Arial"/>
      <family val="2"/>
    </font>
    <font>
      <sz val="12"/>
      <color rgb="FF000000"/>
      <name val="Arial"/>
      <family val="2"/>
    </font>
    <font>
      <sz val="10"/>
      <color rgb="FF3366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28"/>
    <col collapsed="false" customWidth="true" hidden="false" outlineLevel="0" max="2" min="2" style="0" width="10.28"/>
    <col collapsed="false" customWidth="true" hidden="false" outlineLevel="0" max="3" min="3" style="0" width="12.56"/>
    <col collapsed="false" customWidth="true" hidden="false" outlineLevel="0" max="5" min="4" style="0" width="10.85"/>
    <col collapsed="false" customWidth="true" hidden="false" outlineLevel="0" max="7" min="6" style="0" width="11.7"/>
    <col collapsed="false" customWidth="true" hidden="false" outlineLevel="0" max="10" min="10" style="0" width="9.28"/>
    <col collapsed="false" customWidth="true" hidden="false" outlineLevel="0" max="11" min="11" style="0" width="14.41"/>
    <col collapsed="false" customWidth="true" hidden="false" outlineLevel="0" max="12" min="12" style="0" width="29.41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2" t="n">
        <v>36982</v>
      </c>
      <c r="B3" s="3"/>
      <c r="C3" s="3"/>
      <c r="D3" s="3"/>
      <c r="E3" s="3"/>
    </row>
    <row r="4" customFormat="false" ht="13.5" hidden="false" customHeight="false" outlineLevel="0" collapsed="false">
      <c r="A4" s="1"/>
      <c r="B4" s="1"/>
      <c r="C4" s="1"/>
      <c r="D4" s="1"/>
      <c r="E4" s="1"/>
    </row>
    <row r="5" customFormat="false" ht="13.5" hidden="false" customHeight="false" outlineLevel="0" collapsed="false">
      <c r="B5" s="0" t="s">
        <v>2</v>
      </c>
      <c r="F5" s="0" t="s">
        <v>3</v>
      </c>
      <c r="G5" s="0" t="s">
        <v>4</v>
      </c>
      <c r="H5" s="4"/>
      <c r="I5" s="5" t="s">
        <v>5</v>
      </c>
      <c r="J5" s="6"/>
      <c r="K5" s="7" t="s">
        <v>6</v>
      </c>
    </row>
    <row r="6" customFormat="false" ht="12.75" hidden="false" customHeight="false" outlineLevel="0" collapsed="false">
      <c r="B6" s="8" t="s">
        <v>7</v>
      </c>
      <c r="C6" s="8"/>
      <c r="D6" s="8"/>
      <c r="E6" s="8"/>
      <c r="F6" s="8" t="s">
        <v>7</v>
      </c>
      <c r="G6" s="8" t="s">
        <v>8</v>
      </c>
      <c r="H6" s="9"/>
      <c r="I6" s="10"/>
      <c r="J6" s="11"/>
      <c r="K6" s="12"/>
    </row>
    <row r="7" customFormat="false" ht="12.75" hidden="false" customHeight="false" outlineLevel="0" collapsed="false">
      <c r="B7" s="13" t="s">
        <v>9</v>
      </c>
      <c r="C7" s="13" t="s">
        <v>10</v>
      </c>
      <c r="D7" s="13" t="s">
        <v>11</v>
      </c>
      <c r="E7" s="13" t="s">
        <v>12</v>
      </c>
      <c r="F7" s="13" t="s">
        <v>13</v>
      </c>
      <c r="G7" s="13" t="s">
        <v>14</v>
      </c>
      <c r="H7" s="14" t="s">
        <v>15</v>
      </c>
      <c r="I7" s="15" t="s">
        <v>16</v>
      </c>
      <c r="J7" s="16" t="s">
        <v>17</v>
      </c>
      <c r="K7" s="12"/>
      <c r="L7" s="0" t="s">
        <v>18</v>
      </c>
    </row>
    <row r="8" customFormat="false" ht="13.5" hidden="false" customHeight="false" outlineLevel="0" collapsed="false">
      <c r="A8" s="1" t="s">
        <v>19</v>
      </c>
      <c r="B8" s="17"/>
      <c r="C8" s="17"/>
      <c r="D8" s="17"/>
      <c r="E8" s="17"/>
      <c r="F8" s="18"/>
      <c r="G8" s="18"/>
      <c r="H8" s="9"/>
      <c r="I8" s="10"/>
      <c r="J8" s="11"/>
      <c r="K8" s="12"/>
    </row>
    <row r="9" customFormat="false" ht="12.75" hidden="false" customHeight="false" outlineLevel="0" collapsed="false">
      <c r="A9" s="19" t="s">
        <v>20</v>
      </c>
      <c r="B9" s="20" t="n">
        <f aca="false">+Kennedy!D43-9000</f>
        <v>1500</v>
      </c>
      <c r="C9" s="21"/>
      <c r="D9" s="21"/>
      <c r="E9" s="22" t="n">
        <v>0.961</v>
      </c>
      <c r="F9" s="23" t="n">
        <f aca="false">+B9*E9</f>
        <v>1441.5</v>
      </c>
      <c r="G9" s="23" t="n">
        <f aca="false">0.902*F9</f>
        <v>1300.233</v>
      </c>
      <c r="H9" s="24" t="n">
        <f aca="false">0.065*12000</f>
        <v>780</v>
      </c>
      <c r="I9" s="25" t="n">
        <f aca="false">0.8*F9-H9</f>
        <v>373.2</v>
      </c>
      <c r="J9" s="26" t="n">
        <f aca="false">+G9-H9-I9</f>
        <v>147.033</v>
      </c>
      <c r="K9" s="27" t="n">
        <f aca="false">SUM(H9:J9)</f>
        <v>1300.233</v>
      </c>
      <c r="L9" s="28"/>
    </row>
    <row r="10" customFormat="false" ht="12.75" hidden="false" customHeight="false" outlineLevel="0" collapsed="false">
      <c r="A10" s="29" t="s">
        <v>21</v>
      </c>
      <c r="B10" s="30" t="n">
        <f aca="false">+Kennedy!D41</f>
        <v>22000</v>
      </c>
      <c r="C10" s="31"/>
      <c r="D10" s="31"/>
      <c r="E10" s="32" t="n">
        <v>0.94</v>
      </c>
      <c r="F10" s="33" t="n">
        <f aca="false">+B10*E10</f>
        <v>20680</v>
      </c>
      <c r="G10" s="33" t="n">
        <f aca="false">0.902*F10</f>
        <v>18653.36</v>
      </c>
      <c r="H10" s="34" t="n">
        <f aca="false">0.935*12000</f>
        <v>11220</v>
      </c>
      <c r="I10" s="35" t="n">
        <f aca="false">0.8*F10-H10</f>
        <v>5324</v>
      </c>
      <c r="J10" s="36" t="n">
        <f aca="false">+G10-H10-I10</f>
        <v>2109.36</v>
      </c>
      <c r="K10" s="37" t="n">
        <f aca="false">SUM(H10:J10)</f>
        <v>18653.36</v>
      </c>
      <c r="L10" s="28"/>
    </row>
    <row r="11" customFormat="false" ht="13.5" hidden="false" customHeight="false" outlineLevel="0" collapsed="false">
      <c r="A11" s="38" t="s">
        <v>22</v>
      </c>
      <c r="B11" s="39" t="n">
        <v>1950</v>
      </c>
      <c r="C11" s="40"/>
      <c r="D11" s="40"/>
      <c r="E11" s="41" t="n">
        <v>0.939</v>
      </c>
      <c r="F11" s="42" t="n">
        <f aca="false">+B11*E11</f>
        <v>1831.05</v>
      </c>
      <c r="G11" s="42" t="n">
        <f aca="false">0.902*F11</f>
        <v>1651.6071</v>
      </c>
      <c r="H11" s="43" t="n">
        <f aca="false">+G11*0.8</f>
        <v>1321.28568</v>
      </c>
      <c r="I11" s="44" t="n">
        <v>0</v>
      </c>
      <c r="J11" s="45" t="n">
        <f aca="false">+G11-H11-I11</f>
        <v>330.32142</v>
      </c>
      <c r="K11" s="46" t="n">
        <f aca="false">SUM(H11:J11)</f>
        <v>1651.6071</v>
      </c>
      <c r="L11" s="28"/>
    </row>
    <row r="12" customFormat="false" ht="12.75" hidden="false" customHeight="false" outlineLevel="0" collapsed="false">
      <c r="A12" s="47" t="s">
        <v>23</v>
      </c>
      <c r="B12" s="48" t="n">
        <f aca="false">SUM(B9:B11)</f>
        <v>25450</v>
      </c>
      <c r="C12" s="49"/>
      <c r="D12" s="49"/>
      <c r="E12" s="49"/>
      <c r="F12" s="50" t="n">
        <f aca="false">SUM(F9:F11)</f>
        <v>23952.55</v>
      </c>
      <c r="G12" s="50" t="n">
        <f aca="false">SUM(G9:G11)</f>
        <v>21605.2001</v>
      </c>
      <c r="H12" s="51"/>
      <c r="I12" s="52"/>
      <c r="J12" s="52"/>
      <c r="K12" s="53"/>
      <c r="L12" s="28"/>
    </row>
    <row r="13" customFormat="false" ht="12.75" hidden="false" customHeight="false" outlineLevel="0" collapsed="false">
      <c r="A13" s="47"/>
      <c r="B13" s="54"/>
      <c r="C13" s="49"/>
      <c r="D13" s="49"/>
      <c r="E13" s="49"/>
      <c r="F13" s="55"/>
      <c r="G13" s="55"/>
      <c r="H13" s="51"/>
      <c r="I13" s="52"/>
      <c r="J13" s="52"/>
      <c r="K13" s="53"/>
      <c r="L13" s="28"/>
    </row>
    <row r="14" customFormat="false" ht="13.5" hidden="false" customHeight="false" outlineLevel="0" collapsed="false">
      <c r="A14" s="1" t="s">
        <v>24</v>
      </c>
      <c r="B14" s="54"/>
      <c r="C14" s="49"/>
      <c r="D14" s="49"/>
      <c r="E14" s="49"/>
      <c r="F14" s="55"/>
      <c r="G14" s="56"/>
      <c r="H14" s="51"/>
      <c r="I14" s="52"/>
      <c r="J14" s="52"/>
      <c r="K14" s="53"/>
      <c r="L14" s="28"/>
    </row>
    <row r="15" customFormat="false" ht="12.75" hidden="false" customHeight="false" outlineLevel="0" collapsed="false">
      <c r="A15" s="19" t="s">
        <v>25</v>
      </c>
      <c r="B15" s="57"/>
      <c r="C15" s="21"/>
      <c r="D15" s="21"/>
      <c r="E15" s="21"/>
      <c r="F15" s="20" t="n">
        <v>0</v>
      </c>
      <c r="G15" s="23" t="n">
        <f aca="false">F15</f>
        <v>0</v>
      </c>
      <c r="H15" s="24"/>
      <c r="I15" s="25" t="n">
        <f aca="false">+G15</f>
        <v>0</v>
      </c>
      <c r="J15" s="25"/>
      <c r="K15" s="27" t="n">
        <f aca="false">SUM(H15:J15)</f>
        <v>0</v>
      </c>
      <c r="L15" s="28" t="s">
        <v>26</v>
      </c>
    </row>
    <row r="16" customFormat="false" ht="13.5" hidden="false" customHeight="false" outlineLevel="0" collapsed="false">
      <c r="A16" s="38" t="s">
        <v>27</v>
      </c>
      <c r="B16" s="58"/>
      <c r="C16" s="40"/>
      <c r="D16" s="40"/>
      <c r="E16" s="40"/>
      <c r="F16" s="39" t="n">
        <v>0</v>
      </c>
      <c r="G16" s="42" t="n">
        <f aca="false">F16</f>
        <v>0</v>
      </c>
      <c r="H16" s="43"/>
      <c r="I16" s="44" t="n">
        <f aca="false">0.8*F16</f>
        <v>0</v>
      </c>
      <c r="J16" s="44" t="n">
        <f aca="false">+G16-I16</f>
        <v>0</v>
      </c>
      <c r="K16" s="46" t="n">
        <f aca="false">SUM(H16:J16)</f>
        <v>0</v>
      </c>
      <c r="L16" s="28" t="s">
        <v>28</v>
      </c>
    </row>
    <row r="17" customFormat="false" ht="12.75" hidden="false" customHeight="false" outlineLevel="0" collapsed="false">
      <c r="A17" s="31"/>
      <c r="B17" s="59"/>
      <c r="C17" s="31"/>
      <c r="D17" s="31"/>
      <c r="E17" s="31"/>
      <c r="F17" s="31"/>
      <c r="G17" s="33"/>
      <c r="H17" s="60"/>
      <c r="I17" s="35"/>
      <c r="J17" s="35"/>
      <c r="K17" s="37"/>
      <c r="L17" s="28"/>
    </row>
    <row r="18" customFormat="false" ht="13.5" hidden="false" customHeight="false" outlineLevel="0" collapsed="false">
      <c r="A18" s="59" t="s">
        <v>29</v>
      </c>
      <c r="B18" s="59"/>
      <c r="C18" s="31"/>
      <c r="D18" s="31"/>
      <c r="E18" s="31"/>
      <c r="F18" s="31"/>
      <c r="G18" s="33"/>
      <c r="H18" s="60"/>
      <c r="I18" s="35"/>
      <c r="J18" s="35"/>
      <c r="K18" s="37"/>
      <c r="L18" s="28"/>
    </row>
    <row r="19" customFormat="false" ht="12.75" hidden="false" customHeight="false" outlineLevel="0" collapsed="false">
      <c r="A19" s="19" t="s">
        <v>30</v>
      </c>
      <c r="B19" s="20" t="n">
        <v>12500</v>
      </c>
      <c r="C19" s="21"/>
      <c r="D19" s="21"/>
      <c r="E19" s="22" t="n">
        <v>0.9352</v>
      </c>
      <c r="F19" s="23" t="n">
        <f aca="false">+B19*E19</f>
        <v>11690</v>
      </c>
      <c r="G19" s="61" t="n">
        <f aca="false">0.937*F19</f>
        <v>10953.53</v>
      </c>
      <c r="H19" s="62" t="n">
        <f aca="false">+G19*0.8</f>
        <v>8762.824</v>
      </c>
      <c r="I19" s="25" t="n">
        <v>0</v>
      </c>
      <c r="J19" s="25" t="n">
        <f aca="false">+G19-I19-H19</f>
        <v>2190.706</v>
      </c>
      <c r="K19" s="27" t="n">
        <f aca="false">SUM(H19:J19)</f>
        <v>10953.53</v>
      </c>
      <c r="L19" s="28"/>
    </row>
    <row r="20" customFormat="false" ht="13.5" hidden="false" customHeight="false" outlineLevel="0" collapsed="false">
      <c r="A20" s="38" t="s">
        <v>25</v>
      </c>
      <c r="B20" s="39" t="n">
        <v>0</v>
      </c>
      <c r="C20" s="40"/>
      <c r="D20" s="40"/>
      <c r="E20" s="41" t="n">
        <v>0.943</v>
      </c>
      <c r="F20" s="42" t="n">
        <f aca="false">+B20*E20</f>
        <v>0</v>
      </c>
      <c r="G20" s="63" t="n">
        <f aca="false">0.937*F20</f>
        <v>0</v>
      </c>
      <c r="H20" s="64"/>
      <c r="I20" s="44" t="n">
        <f aca="false">+G20</f>
        <v>0</v>
      </c>
      <c r="J20" s="44"/>
      <c r="K20" s="46" t="n">
        <f aca="false">SUM(H20:J20)</f>
        <v>0</v>
      </c>
      <c r="L20" s="28"/>
    </row>
    <row r="21" customFormat="false" ht="12.75" hidden="false" customHeight="false" outlineLevel="0" collapsed="false">
      <c r="A21" s="65" t="s">
        <v>31</v>
      </c>
      <c r="B21" s="59" t="n">
        <f aca="false">SUM(B19:B20)</f>
        <v>12500</v>
      </c>
      <c r="C21" s="31"/>
      <c r="D21" s="31"/>
      <c r="E21" s="31"/>
      <c r="F21" s="66"/>
      <c r="G21" s="33"/>
      <c r="H21" s="60"/>
      <c r="I21" s="35"/>
      <c r="J21" s="35"/>
      <c r="K21" s="37"/>
      <c r="L21" s="28"/>
    </row>
    <row r="22" customFormat="false" ht="12.75" hidden="false" customHeight="false" outlineLevel="0" collapsed="false">
      <c r="A22" s="31"/>
      <c r="B22" s="59"/>
      <c r="C22" s="31"/>
      <c r="D22" s="31"/>
      <c r="E22" s="31"/>
      <c r="F22" s="31"/>
      <c r="G22" s="33"/>
      <c r="H22" s="60"/>
      <c r="I22" s="35"/>
      <c r="J22" s="35"/>
      <c r="K22" s="37"/>
      <c r="L22" s="28"/>
    </row>
    <row r="23" customFormat="false" ht="12.75" hidden="false" customHeight="false" outlineLevel="0" collapsed="false">
      <c r="A23" s="55"/>
      <c r="B23" s="54"/>
      <c r="C23" s="55"/>
      <c r="D23" s="55"/>
      <c r="E23" s="55"/>
      <c r="F23" s="55"/>
      <c r="G23" s="55"/>
      <c r="H23" s="51"/>
      <c r="I23" s="52"/>
      <c r="J23" s="52"/>
      <c r="K23" s="53"/>
      <c r="L23" s="28"/>
    </row>
    <row r="24" customFormat="false" ht="13.5" hidden="false" customHeight="false" outlineLevel="0" collapsed="false">
      <c r="A24" s="59" t="s">
        <v>32</v>
      </c>
      <c r="B24" s="54"/>
      <c r="C24" s="55"/>
      <c r="D24" s="55"/>
      <c r="E24" s="55"/>
      <c r="F24" s="55"/>
      <c r="G24" s="55"/>
      <c r="H24" s="51"/>
      <c r="I24" s="52"/>
      <c r="J24" s="52"/>
      <c r="K24" s="53"/>
      <c r="L24" s="28"/>
    </row>
    <row r="25" customFormat="false" ht="12.75" hidden="false" customHeight="false" outlineLevel="0" collapsed="false">
      <c r="A25" s="19" t="s">
        <v>33</v>
      </c>
      <c r="B25" s="20" t="n">
        <v>500</v>
      </c>
      <c r="C25" s="57"/>
      <c r="D25" s="57"/>
      <c r="E25" s="22" t="n">
        <v>0.957</v>
      </c>
      <c r="F25" s="23" t="n">
        <f aca="false">+B25*E25</f>
        <v>478.5</v>
      </c>
      <c r="G25" s="67" t="n">
        <f aca="false">0.937*F25</f>
        <v>448.3545</v>
      </c>
      <c r="H25" s="25"/>
      <c r="I25" s="25" t="n">
        <f aca="false">0.5*F25</f>
        <v>239.25</v>
      </c>
      <c r="J25" s="25" t="n">
        <f aca="false">+G25-I25</f>
        <v>209.1045</v>
      </c>
      <c r="K25" s="27" t="n">
        <f aca="false">SUM(H25:J25)</f>
        <v>448.3545</v>
      </c>
      <c r="L25" s="28"/>
    </row>
    <row r="26" customFormat="false" ht="12.75" hidden="false" customHeight="false" outlineLevel="0" collapsed="false">
      <c r="A26" s="29" t="s">
        <v>34</v>
      </c>
      <c r="B26" s="30" t="n">
        <v>0</v>
      </c>
      <c r="C26" s="17"/>
      <c r="D26" s="17"/>
      <c r="E26" s="32" t="n">
        <v>0.94</v>
      </c>
      <c r="F26" s="33" t="n">
        <f aca="false">+B26*E26</f>
        <v>0</v>
      </c>
      <c r="G26" s="68" t="n">
        <f aca="false">0.937*F26</f>
        <v>0</v>
      </c>
      <c r="H26" s="35"/>
      <c r="I26" s="35"/>
      <c r="J26" s="35" t="n">
        <f aca="false">+G26</f>
        <v>0</v>
      </c>
      <c r="K26" s="37" t="n">
        <f aca="false">SUM(H26:J26)</f>
        <v>0</v>
      </c>
      <c r="L26" s="28"/>
    </row>
    <row r="27" customFormat="false" ht="12.75" hidden="false" customHeight="false" outlineLevel="0" collapsed="false">
      <c r="A27" s="29" t="s">
        <v>30</v>
      </c>
      <c r="B27" s="30" t="n">
        <v>0</v>
      </c>
      <c r="C27" s="59"/>
      <c r="D27" s="59"/>
      <c r="E27" s="32" t="n">
        <v>0.94</v>
      </c>
      <c r="F27" s="33" t="n">
        <f aca="false">+B27*E27</f>
        <v>0</v>
      </c>
      <c r="G27" s="68" t="n">
        <f aca="false">0.937*F27</f>
        <v>0</v>
      </c>
      <c r="H27" s="35" t="n">
        <f aca="false">F27/($F$19+$F$27)*10000</f>
        <v>0</v>
      </c>
      <c r="I27" s="35" t="n">
        <f aca="false">MAX(0,0.8*F27-H27)</f>
        <v>0</v>
      </c>
      <c r="J27" s="35" t="n">
        <f aca="false">+G27-I27-H27</f>
        <v>0</v>
      </c>
      <c r="K27" s="37" t="n">
        <f aca="false">SUM(H27:J27)</f>
        <v>0</v>
      </c>
      <c r="L27" s="28"/>
    </row>
    <row r="28" customFormat="false" ht="12.75" hidden="false" customHeight="false" outlineLevel="0" collapsed="false">
      <c r="A28" s="29" t="s">
        <v>35</v>
      </c>
      <c r="B28" s="30" t="n">
        <v>1000</v>
      </c>
      <c r="C28" s="59"/>
      <c r="D28" s="59"/>
      <c r="E28" s="32" t="n">
        <v>0.944</v>
      </c>
      <c r="F28" s="33" t="n">
        <f aca="false">+B28*E28</f>
        <v>944</v>
      </c>
      <c r="G28" s="68" t="n">
        <f aca="false">0.937*F28</f>
        <v>884.528</v>
      </c>
      <c r="H28" s="35" t="n">
        <v>0</v>
      </c>
      <c r="I28" s="35" t="n">
        <f aca="false">0.8*F28</f>
        <v>755.2</v>
      </c>
      <c r="J28" s="35" t="n">
        <f aca="false">+G28-I28-H28</f>
        <v>129.328</v>
      </c>
      <c r="K28" s="37" t="n">
        <f aca="false">SUM(H28:J28)</f>
        <v>884.528</v>
      </c>
      <c r="L28" s="28"/>
    </row>
    <row r="29" customFormat="false" ht="13.5" hidden="false" customHeight="false" outlineLevel="0" collapsed="false">
      <c r="A29" s="38" t="s">
        <v>36</v>
      </c>
      <c r="B29" s="39" t="n">
        <v>15800</v>
      </c>
      <c r="C29" s="58"/>
      <c r="D29" s="58"/>
      <c r="E29" s="41" t="n">
        <v>0.955</v>
      </c>
      <c r="F29" s="42" t="n">
        <f aca="false">+B29*E29</f>
        <v>15089</v>
      </c>
      <c r="G29" s="69" t="n">
        <f aca="false">0.937*F29</f>
        <v>14138.393</v>
      </c>
      <c r="H29" s="35" t="n">
        <v>10000</v>
      </c>
      <c r="I29" s="35" t="n">
        <f aca="false">0.8*F29-H29</f>
        <v>2071.2</v>
      </c>
      <c r="J29" s="35" t="n">
        <f aca="false">+G29-H29-I29</f>
        <v>2067.193</v>
      </c>
      <c r="K29" s="37" t="n">
        <f aca="false">SUM(H29:J29)</f>
        <v>14138.393</v>
      </c>
      <c r="L29" s="49" t="s">
        <v>37</v>
      </c>
    </row>
    <row r="30" customFormat="false" ht="13.5" hidden="false" customHeight="false" outlineLevel="0" collapsed="false">
      <c r="A30" s="70" t="s">
        <v>38</v>
      </c>
      <c r="B30" s="0" t="n">
        <f aca="false">SUM(B25:B29)</f>
        <v>17300</v>
      </c>
      <c r="G30" s="71" t="n">
        <f aca="false">SUM(G25:G29)</f>
        <v>15471.2755</v>
      </c>
      <c r="H30" s="72"/>
      <c r="I30" s="73"/>
      <c r="J30" s="73"/>
      <c r="K30" s="12"/>
    </row>
    <row r="31" customFormat="false" ht="18.75" hidden="false" customHeight="false" outlineLevel="0" collapsed="false">
      <c r="A31" s="1" t="s">
        <v>39</v>
      </c>
      <c r="B31" s="49"/>
      <c r="C31" s="49"/>
      <c r="D31" s="49"/>
      <c r="E31" s="49"/>
      <c r="F31" s="74" t="n">
        <f aca="false">SUM(F9:F30)</f>
        <v>76106.6</v>
      </c>
      <c r="G31" s="75" t="n">
        <f aca="false">SUM(G9:G30)-G30-G12</f>
        <v>48030.0056</v>
      </c>
      <c r="H31" s="76" t="n">
        <f aca="false">SUM(H9:H30)</f>
        <v>32084.10968</v>
      </c>
      <c r="I31" s="77" t="n">
        <f aca="false">SUM(I9:I30)</f>
        <v>8762.85</v>
      </c>
      <c r="J31" s="77" t="n">
        <f aca="false">SUM(J9:J30)</f>
        <v>7183.04592</v>
      </c>
      <c r="K31" s="78" t="n">
        <f aca="false">SUM(K9:K29)</f>
        <v>48030.0056</v>
      </c>
      <c r="L31" s="71"/>
    </row>
    <row r="32" customFormat="false" ht="12.75" hidden="false" customHeight="false" outlineLevel="0" collapsed="false">
      <c r="A32" s="70"/>
      <c r="K32" s="0" t="s">
        <v>40</v>
      </c>
    </row>
    <row r="33" customFormat="false" ht="12.75" hidden="false" customHeight="false" outlineLevel="0" collapsed="false">
      <c r="A33" s="59" t="s">
        <v>41</v>
      </c>
      <c r="B33" s="17"/>
      <c r="C33" s="17"/>
      <c r="D33" s="17"/>
      <c r="E33" s="17"/>
      <c r="F33" s="17"/>
      <c r="G33" s="17"/>
      <c r="H33" s="17"/>
    </row>
    <row r="34" customFormat="false" ht="13.5" hidden="false" customHeight="false" outlineLevel="0" collapsed="false">
      <c r="A34" s="59"/>
      <c r="B34" s="17"/>
      <c r="C34" s="17"/>
      <c r="D34" s="17"/>
      <c r="E34" s="17"/>
      <c r="F34" s="79"/>
      <c r="G34" s="17"/>
      <c r="H34" s="17"/>
    </row>
    <row r="35" customFormat="false" ht="18.75" hidden="false" customHeight="false" outlineLevel="0" collapsed="false">
      <c r="A35" s="80" t="s">
        <v>42</v>
      </c>
      <c r="B35" s="20" t="n">
        <v>10500</v>
      </c>
      <c r="C35" s="21"/>
      <c r="D35" s="21"/>
      <c r="E35" s="22" t="n">
        <v>0.961</v>
      </c>
      <c r="F35" s="23" t="n">
        <f aca="false">+B35*E35</f>
        <v>10090.5</v>
      </c>
      <c r="G35" s="23" t="n">
        <f aca="false">0.902*F35</f>
        <v>9101.631</v>
      </c>
      <c r="H35" s="81"/>
      <c r="I35" s="82"/>
      <c r="J35" s="83" t="n">
        <f aca="false">+G35-H35-I35</f>
        <v>9101.631</v>
      </c>
      <c r="K35" s="84" t="n">
        <f aca="false">SUM(H35:J35)</f>
        <v>9101.631</v>
      </c>
    </row>
    <row r="36" customFormat="false" ht="12.75" hidden="false" customHeight="false" outlineLevel="0" collapsed="false">
      <c r="A36" s="31"/>
      <c r="B36" s="30"/>
      <c r="C36" s="59"/>
      <c r="D36" s="59"/>
      <c r="E36" s="32"/>
      <c r="F36" s="33"/>
      <c r="G36" s="85"/>
      <c r="H36" s="86"/>
      <c r="I36" s="71"/>
    </row>
    <row r="37" customFormat="false" ht="12.75" hidden="false" customHeight="false" outlineLevel="0" collapsed="false">
      <c r="A37" s="31"/>
      <c r="B37" s="30"/>
      <c r="C37" s="59"/>
      <c r="D37" s="59"/>
      <c r="E37" s="32"/>
      <c r="F37" s="33"/>
      <c r="G37" s="85"/>
      <c r="H37" s="17"/>
    </row>
    <row r="38" customFormat="false" ht="12.75" hidden="false" customHeight="false" outlineLevel="0" collapsed="false">
      <c r="A38" s="17"/>
      <c r="B38" s="17"/>
      <c r="C38" s="17"/>
      <c r="D38" s="17"/>
      <c r="E38" s="17"/>
      <c r="F38" s="17"/>
      <c r="G38" s="17"/>
      <c r="H38" s="17"/>
    </row>
    <row r="39" customFormat="false" ht="12.75" hidden="false" customHeight="false" outlineLevel="0" collapsed="false">
      <c r="A39" s="59"/>
      <c r="B39" s="17"/>
      <c r="C39" s="17"/>
      <c r="D39" s="17"/>
      <c r="E39" s="17"/>
      <c r="F39" s="79"/>
      <c r="G39" s="86"/>
      <c r="H39" s="17"/>
    </row>
    <row r="40" customFormat="false" ht="12.75" hidden="false" customHeight="false" outlineLevel="0" collapsed="false">
      <c r="A40" s="17"/>
      <c r="B40" s="17"/>
      <c r="C40" s="17"/>
      <c r="D40" s="17"/>
      <c r="E40" s="17"/>
      <c r="F40" s="17"/>
      <c r="G40" s="17"/>
      <c r="H40" s="17"/>
    </row>
    <row r="41" customFormat="false" ht="12.75" hidden="false" customHeight="false" outlineLevel="0" collapsed="false">
      <c r="A41" s="17"/>
      <c r="B41" s="17"/>
      <c r="C41" s="17"/>
      <c r="D41" s="17"/>
      <c r="E41" s="17"/>
      <c r="F41" s="17"/>
      <c r="G41" s="17"/>
      <c r="H41" s="17"/>
    </row>
    <row r="42" customFormat="false" ht="12.75" hidden="false" customHeight="false" outlineLevel="0" collapsed="false">
      <c r="A42" s="59"/>
      <c r="B42" s="17"/>
      <c r="C42" s="17"/>
      <c r="D42" s="17"/>
      <c r="E42" s="17"/>
      <c r="F42" s="17"/>
      <c r="G42" s="17"/>
      <c r="H42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2" min="2" style="0" width="16.56"/>
    <col collapsed="false" customWidth="true" hidden="false" outlineLevel="0" max="3" min="3" style="0" width="30.7"/>
    <col collapsed="false" customWidth="true" hidden="false" outlineLevel="0" max="4" min="4" style="0" width="31.42"/>
    <col collapsed="false" customWidth="true" hidden="false" outlineLevel="0" max="5" min="5" style="0" width="29.71"/>
    <col collapsed="false" customWidth="true" hidden="false" outlineLevel="0" max="6" min="6" style="0" width="27.28"/>
    <col collapsed="false" customWidth="true" hidden="false" outlineLevel="0" max="7" min="7" style="0" width="23.41"/>
    <col collapsed="false" customWidth="true" hidden="false" outlineLevel="0" max="8" min="8" style="0" width="23.85"/>
  </cols>
  <sheetData>
    <row r="1" customFormat="false" ht="20.1" hidden="false" customHeight="true" outlineLevel="0" collapsed="false">
      <c r="A1" s="87" t="s">
        <v>43</v>
      </c>
      <c r="B1" s="87"/>
      <c r="C1" s="87"/>
      <c r="D1" s="88" t="s">
        <v>44</v>
      </c>
      <c r="E1" s="87"/>
      <c r="F1" s="87"/>
      <c r="G1" s="87"/>
      <c r="H1" s="87"/>
    </row>
    <row r="2" customFormat="false" ht="20.1" hidden="false" customHeight="true" outlineLevel="0" collapsed="false">
      <c r="A2" s="87"/>
      <c r="B2" s="87"/>
      <c r="C2" s="88"/>
      <c r="D2" s="87"/>
      <c r="E2" s="87"/>
      <c r="F2" s="87"/>
      <c r="G2" s="87"/>
      <c r="H2" s="87"/>
    </row>
    <row r="3" customFormat="false" ht="20.1" hidden="false" customHeight="true" outlineLevel="0" collapsed="false">
      <c r="E3" s="89"/>
    </row>
    <row r="4" customFormat="false" ht="20.1" hidden="false" customHeight="true" outlineLevel="0" collapsed="false">
      <c r="A4" s="0" t="s">
        <v>45</v>
      </c>
      <c r="D4" s="0" t="s">
        <v>46</v>
      </c>
    </row>
    <row r="5" customFormat="false" ht="20.1" hidden="false" customHeight="true" outlineLevel="0" collapsed="false">
      <c r="A5" s="90" t="s">
        <v>47</v>
      </c>
      <c r="D5" s="90" t="s">
        <v>48</v>
      </c>
    </row>
    <row r="6" customFormat="false" ht="20.1" hidden="false" customHeight="true" outlineLevel="0" collapsed="false">
      <c r="A6" s="0" t="s">
        <v>49</v>
      </c>
      <c r="D6" s="0" t="s">
        <v>50</v>
      </c>
    </row>
    <row r="7" customFormat="false" ht="20.1" hidden="false" customHeight="true" outlineLevel="0" collapsed="false">
      <c r="A7" s="0" t="s">
        <v>51</v>
      </c>
      <c r="D7" s="0" t="s">
        <v>51</v>
      </c>
    </row>
    <row r="8" customFormat="false" ht="20.1" hidden="false" customHeight="true" outlineLevel="0" collapsed="false">
      <c r="A8" s="0" t="s">
        <v>52</v>
      </c>
      <c r="D8" s="0" t="s">
        <v>53</v>
      </c>
    </row>
    <row r="9" customFormat="false" ht="20.1" hidden="false" customHeight="true" outlineLevel="0" collapsed="false"/>
    <row r="10" customFormat="false" ht="20.1" hidden="false" customHeight="true" outlineLevel="0" collapsed="false">
      <c r="A10" s="0" t="s">
        <v>54</v>
      </c>
      <c r="D10" s="0" t="s">
        <v>55</v>
      </c>
    </row>
    <row r="11" customFormat="false" ht="20.1" hidden="false" customHeight="true" outlineLevel="0" collapsed="false">
      <c r="A11" s="0" t="s">
        <v>56</v>
      </c>
      <c r="D11" s="0" t="s">
        <v>57</v>
      </c>
    </row>
    <row r="12" customFormat="false" ht="20.1" hidden="false" customHeight="true" outlineLevel="0" collapsed="false">
      <c r="A12" s="0" t="s">
        <v>58</v>
      </c>
      <c r="D12" s="0" t="s">
        <v>59</v>
      </c>
    </row>
    <row r="13" customFormat="false" ht="20.1" hidden="false" customHeight="true" outlineLevel="0" collapsed="false"/>
    <row r="14" customFormat="false" ht="20.1" hidden="false" customHeight="true" outlineLevel="0" collapsed="false"/>
    <row r="15" customFormat="false" ht="20.1" hidden="false" customHeight="true" outlineLevel="0" collapsed="false">
      <c r="A15" s="91" t="s">
        <v>60</v>
      </c>
      <c r="B15" s="92" t="n">
        <v>36982</v>
      </c>
      <c r="D15" s="93" t="s">
        <v>61</v>
      </c>
      <c r="E15" s="94" t="n">
        <v>36982</v>
      </c>
      <c r="F15" s="95"/>
    </row>
    <row r="16" customFormat="false" ht="20.1" hidden="false" customHeight="true" outlineLevel="0" collapsed="false">
      <c r="A16" s="91"/>
      <c r="B16" s="96"/>
      <c r="D16" s="97" t="s">
        <v>62</v>
      </c>
      <c r="E16" s="17"/>
      <c r="F16" s="95"/>
    </row>
    <row r="17" customFormat="false" ht="20.1" hidden="false" customHeight="true" outlineLevel="0" collapsed="false">
      <c r="A17" s="91" t="s">
        <v>63</v>
      </c>
      <c r="B17" s="98" t="n">
        <v>96023736</v>
      </c>
      <c r="D17" s="95"/>
    </row>
    <row r="18" customFormat="false" ht="20.1" hidden="false" customHeight="true" outlineLevel="0" collapsed="false">
      <c r="B18" s="99"/>
      <c r="C18" s="99"/>
      <c r="D18" s="95"/>
    </row>
    <row r="19" customFormat="false" ht="20.1" hidden="false" customHeight="true" outlineLevel="0" collapsed="false">
      <c r="A19" s="91"/>
    </row>
    <row r="20" customFormat="false" ht="20.1" hidden="false" customHeight="true" outlineLevel="0" collapsed="false">
      <c r="A20" s="91"/>
      <c r="C20" s="1" t="s">
        <v>64</v>
      </c>
      <c r="D20" s="100" t="n">
        <v>0.955</v>
      </c>
      <c r="E20" s="0" t="s">
        <v>65</v>
      </c>
    </row>
    <row r="21" customFormat="false" ht="20.1" hidden="false" customHeight="true" outlineLevel="0" collapsed="false">
      <c r="A21" s="91" t="s">
        <v>66</v>
      </c>
    </row>
    <row r="22" customFormat="false" ht="20.1" hidden="false" customHeight="true" outlineLevel="0" collapsed="false"/>
    <row r="23" customFormat="false" ht="20.1" hidden="false" customHeight="true" outlineLevel="0" collapsed="false">
      <c r="B23" s="101" t="s">
        <v>67</v>
      </c>
      <c r="C23" s="102" t="s">
        <v>68</v>
      </c>
      <c r="D23" s="102" t="s">
        <v>69</v>
      </c>
      <c r="E23" s="102" t="s">
        <v>70</v>
      </c>
      <c r="F23" s="103" t="s">
        <v>71</v>
      </c>
      <c r="G23" s="103" t="s">
        <v>72</v>
      </c>
    </row>
    <row r="24" customFormat="false" ht="20.1" hidden="false" customHeight="true" outlineLevel="0" collapsed="false">
      <c r="B24" s="104"/>
      <c r="C24" s="105"/>
      <c r="D24" s="106"/>
      <c r="E24" s="107"/>
      <c r="F24" s="108"/>
      <c r="G24" s="108"/>
    </row>
    <row r="25" customFormat="false" ht="20.1" hidden="false" customHeight="true" outlineLevel="0" collapsed="false">
      <c r="B25" s="109" t="s">
        <v>73</v>
      </c>
      <c r="C25" s="105" t="s">
        <v>74</v>
      </c>
      <c r="D25" s="106" t="n">
        <v>15800</v>
      </c>
      <c r="E25" s="110" t="n">
        <f aca="false">+D25*$D$20</f>
        <v>15089</v>
      </c>
      <c r="F25" s="111" t="n">
        <v>30</v>
      </c>
      <c r="G25" s="112" t="n">
        <f aca="false">+F25*E25</f>
        <v>452670</v>
      </c>
    </row>
    <row r="26" customFormat="false" ht="20.1" hidden="false" customHeight="true" outlineLevel="0" collapsed="false">
      <c r="B26" s="109"/>
      <c r="C26" s="105"/>
      <c r="D26" s="106"/>
      <c r="E26" s="107"/>
      <c r="F26" s="113"/>
      <c r="G26" s="113"/>
    </row>
    <row r="27" customFormat="false" ht="20.1" hidden="false" customHeight="true" outlineLevel="0" collapsed="false">
      <c r="B27" s="109"/>
      <c r="C27" s="105"/>
      <c r="D27" s="106"/>
      <c r="E27" s="107"/>
      <c r="F27" s="113"/>
      <c r="G27" s="113"/>
    </row>
    <row r="28" customFormat="false" ht="20.1" hidden="false" customHeight="true" outlineLevel="0" collapsed="false">
      <c r="B28" s="109"/>
      <c r="C28" s="105"/>
      <c r="D28" s="106"/>
      <c r="E28" s="107"/>
      <c r="F28" s="113"/>
      <c r="G28" s="113"/>
    </row>
    <row r="29" customFormat="false" ht="20.1" hidden="false" customHeight="true" outlineLevel="0" collapsed="false">
      <c r="B29" s="109"/>
      <c r="C29" s="105"/>
      <c r="D29" s="106"/>
      <c r="E29" s="107"/>
      <c r="F29" s="113"/>
      <c r="G29" s="113"/>
    </row>
    <row r="30" customFormat="false" ht="20.1" hidden="false" customHeight="true" outlineLevel="0" collapsed="false">
      <c r="B30" s="109"/>
      <c r="C30" s="105"/>
      <c r="D30" s="106"/>
      <c r="E30" s="107"/>
      <c r="F30" s="113"/>
      <c r="G30" s="113"/>
    </row>
    <row r="31" customFormat="false" ht="20.1" hidden="false" customHeight="true" outlineLevel="0" collapsed="false">
      <c r="B31" s="109"/>
      <c r="C31" s="105"/>
      <c r="D31" s="106"/>
      <c r="E31" s="107"/>
      <c r="F31" s="113"/>
      <c r="G31" s="113"/>
    </row>
    <row r="32" customFormat="false" ht="20.1" hidden="false" customHeight="true" outlineLevel="0" collapsed="false">
      <c r="B32" s="109"/>
      <c r="C32" s="105"/>
      <c r="D32" s="106"/>
      <c r="E32" s="107"/>
      <c r="F32" s="113"/>
      <c r="G32" s="113"/>
    </row>
    <row r="33" customFormat="false" ht="20.1" hidden="false" customHeight="true" outlineLevel="0" collapsed="false">
      <c r="B33" s="109"/>
      <c r="C33" s="105"/>
      <c r="D33" s="106"/>
      <c r="E33" s="107"/>
      <c r="F33" s="113"/>
      <c r="G33" s="113"/>
    </row>
    <row r="34" customFormat="false" ht="20.1" hidden="false" customHeight="true" outlineLevel="0" collapsed="false">
      <c r="B34" s="114"/>
      <c r="C34" s="115"/>
      <c r="D34" s="115"/>
      <c r="E34" s="116"/>
      <c r="F34" s="117"/>
      <c r="G34" s="117"/>
    </row>
    <row r="35" customFormat="false" ht="20.1" hidden="false" customHeight="true" outlineLevel="0" collapsed="false">
      <c r="B35" s="99"/>
      <c r="C35" s="99"/>
      <c r="D35" s="99"/>
      <c r="E35" s="99"/>
    </row>
    <row r="36" customFormat="false" ht="20.1" hidden="false" customHeight="true" outlineLevel="0" collapsed="false">
      <c r="B36" s="99" t="s">
        <v>75</v>
      </c>
      <c r="C36" s="95"/>
      <c r="D36" s="118" t="n">
        <f aca="false">SUM(D24:D34)</f>
        <v>15800</v>
      </c>
      <c r="E36" s="118" t="n">
        <f aca="false">SUM(E24:E34)</f>
        <v>15089</v>
      </c>
      <c r="F36" s="118"/>
      <c r="G36" s="118" t="n">
        <f aca="false">SUM(G24:G34)</f>
        <v>452670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8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2" min="2" style="0" width="16.56"/>
    <col collapsed="false" customWidth="true" hidden="false" outlineLevel="0" max="3" min="3" style="0" width="28.14"/>
    <col collapsed="false" customWidth="true" hidden="false" outlineLevel="0" max="4" min="4" style="0" width="31.42"/>
    <col collapsed="false" customWidth="true" hidden="false" outlineLevel="0" max="5" min="5" style="71" width="29.71"/>
    <col collapsed="false" customWidth="true" hidden="false" outlineLevel="0" max="6" min="6" style="0" width="27.28"/>
    <col collapsed="false" customWidth="true" hidden="false" outlineLevel="0" max="7" min="7" style="71" width="23.41"/>
    <col collapsed="false" customWidth="true" hidden="false" outlineLevel="0" max="8" min="8" style="0" width="23.85"/>
  </cols>
  <sheetData>
    <row r="1" customFormat="false" ht="20.1" hidden="false" customHeight="true" outlineLevel="0" collapsed="false">
      <c r="A1" s="87" t="s">
        <v>43</v>
      </c>
      <c r="B1" s="87"/>
      <c r="C1" s="87"/>
      <c r="D1" s="88" t="s">
        <v>44</v>
      </c>
      <c r="E1" s="119"/>
      <c r="F1" s="87"/>
      <c r="G1" s="119"/>
      <c r="H1" s="87"/>
    </row>
    <row r="2" customFormat="false" ht="20.1" hidden="false" customHeight="true" outlineLevel="0" collapsed="false">
      <c r="A2" s="87"/>
      <c r="B2" s="87"/>
      <c r="C2" s="88"/>
      <c r="D2" s="87"/>
      <c r="E2" s="119"/>
      <c r="F2" s="87"/>
      <c r="G2" s="119"/>
      <c r="H2" s="87"/>
    </row>
    <row r="3" customFormat="false" ht="20.1" hidden="false" customHeight="true" outlineLevel="0" collapsed="false">
      <c r="E3" s="120"/>
    </row>
    <row r="4" customFormat="false" ht="20.1" hidden="false" customHeight="true" outlineLevel="0" collapsed="false">
      <c r="A4" s="0" t="s">
        <v>45</v>
      </c>
      <c r="D4" s="0" t="s">
        <v>46</v>
      </c>
    </row>
    <row r="5" customFormat="false" ht="20.1" hidden="false" customHeight="true" outlineLevel="0" collapsed="false">
      <c r="A5" s="90" t="s">
        <v>47</v>
      </c>
      <c r="D5" s="90" t="s">
        <v>76</v>
      </c>
    </row>
    <row r="6" customFormat="false" ht="20.1" hidden="false" customHeight="true" outlineLevel="0" collapsed="false">
      <c r="A6" s="0" t="s">
        <v>49</v>
      </c>
      <c r="D6" s="0" t="s">
        <v>77</v>
      </c>
    </row>
    <row r="7" customFormat="false" ht="20.1" hidden="false" customHeight="true" outlineLevel="0" collapsed="false">
      <c r="A7" s="0" t="s">
        <v>51</v>
      </c>
      <c r="D7" s="0" t="s">
        <v>78</v>
      </c>
    </row>
    <row r="8" customFormat="false" ht="20.1" hidden="false" customHeight="true" outlineLevel="0" collapsed="false">
      <c r="A8" s="0" t="s">
        <v>52</v>
      </c>
      <c r="D8" s="0" t="s">
        <v>79</v>
      </c>
    </row>
    <row r="9" customFormat="false" ht="20.1" hidden="false" customHeight="true" outlineLevel="0" collapsed="false"/>
    <row r="10" customFormat="false" ht="20.1" hidden="false" customHeight="true" outlineLevel="0" collapsed="false">
      <c r="A10" s="0" t="s">
        <v>54</v>
      </c>
      <c r="D10" s="0" t="s">
        <v>80</v>
      </c>
    </row>
    <row r="11" customFormat="false" ht="20.1" hidden="false" customHeight="true" outlineLevel="0" collapsed="false">
      <c r="A11" s="0" t="s">
        <v>56</v>
      </c>
      <c r="D11" s="0" t="s">
        <v>81</v>
      </c>
    </row>
    <row r="12" customFormat="false" ht="20.1" hidden="false" customHeight="true" outlineLevel="0" collapsed="false">
      <c r="A12" s="0" t="s">
        <v>58</v>
      </c>
      <c r="D12" s="0" t="s">
        <v>82</v>
      </c>
    </row>
    <row r="13" customFormat="false" ht="20.1" hidden="false" customHeight="true" outlineLevel="0" collapsed="false"/>
    <row r="14" customFormat="false" ht="20.1" hidden="false" customHeight="true" outlineLevel="0" collapsed="false"/>
    <row r="15" customFormat="false" ht="20.1" hidden="false" customHeight="true" outlineLevel="0" collapsed="false">
      <c r="A15" s="91" t="s">
        <v>60</v>
      </c>
      <c r="B15" s="92" t="n">
        <v>36982</v>
      </c>
      <c r="D15" s="93" t="s">
        <v>61</v>
      </c>
      <c r="E15" s="121" t="n">
        <v>36982</v>
      </c>
      <c r="F15" s="95"/>
    </row>
    <row r="16" customFormat="false" ht="20.1" hidden="false" customHeight="true" outlineLevel="0" collapsed="false">
      <c r="A16" s="91"/>
      <c r="B16" s="96"/>
      <c r="D16" s="97" t="s">
        <v>62</v>
      </c>
      <c r="E16" s="86"/>
      <c r="F16" s="95"/>
    </row>
    <row r="17" customFormat="false" ht="20.1" hidden="false" customHeight="true" outlineLevel="0" collapsed="false">
      <c r="A17" s="91" t="s">
        <v>63</v>
      </c>
      <c r="B17" s="98" t="n">
        <v>96023720</v>
      </c>
      <c r="D17" s="95"/>
    </row>
    <row r="18" customFormat="false" ht="20.1" hidden="false" customHeight="true" outlineLevel="0" collapsed="false">
      <c r="B18" s="99"/>
      <c r="C18" s="99"/>
      <c r="D18" s="95"/>
    </row>
    <row r="19" customFormat="false" ht="20.1" hidden="false" customHeight="true" outlineLevel="0" collapsed="false">
      <c r="A19" s="91"/>
      <c r="C19" s="1" t="s">
        <v>83</v>
      </c>
      <c r="D19" s="100" t="n">
        <v>0.9402</v>
      </c>
      <c r="E19" s="71" t="s">
        <v>65</v>
      </c>
    </row>
    <row r="20" customFormat="false" ht="20.1" hidden="false" customHeight="true" outlineLevel="0" collapsed="false">
      <c r="A20" s="91"/>
      <c r="C20" s="1" t="s">
        <v>84</v>
      </c>
      <c r="D20" s="100" t="n">
        <v>0.9607</v>
      </c>
      <c r="E20" s="71" t="s">
        <v>65</v>
      </c>
    </row>
    <row r="21" customFormat="false" ht="20.1" hidden="false" customHeight="true" outlineLevel="0" collapsed="false">
      <c r="A21" s="91" t="s">
        <v>66</v>
      </c>
    </row>
    <row r="22" customFormat="false" ht="20.1" hidden="false" customHeight="true" outlineLevel="0" collapsed="false"/>
    <row r="23" customFormat="false" ht="20.1" hidden="false" customHeight="true" outlineLevel="0" collapsed="false">
      <c r="B23" s="101" t="s">
        <v>67</v>
      </c>
      <c r="C23" s="102" t="s">
        <v>68</v>
      </c>
      <c r="D23" s="102" t="s">
        <v>69</v>
      </c>
      <c r="E23" s="122" t="s">
        <v>70</v>
      </c>
      <c r="F23" s="103" t="s">
        <v>71</v>
      </c>
      <c r="G23" s="123" t="s">
        <v>72</v>
      </c>
    </row>
    <row r="24" customFormat="false" ht="20.1" hidden="false" customHeight="true" outlineLevel="0" collapsed="false">
      <c r="B24" s="104" t="s">
        <v>85</v>
      </c>
      <c r="C24" s="105" t="s">
        <v>86</v>
      </c>
      <c r="D24" s="124" t="n">
        <v>0</v>
      </c>
      <c r="E24" s="125" t="n">
        <f aca="false">+D24*D20</f>
        <v>0</v>
      </c>
      <c r="F24" s="126" t="n">
        <v>31</v>
      </c>
      <c r="G24" s="127" t="n">
        <f aca="false">+F24*E24</f>
        <v>0</v>
      </c>
    </row>
    <row r="25" customFormat="false" ht="20.1" hidden="false" customHeight="true" outlineLevel="0" collapsed="false">
      <c r="B25" s="109"/>
      <c r="C25" s="105" t="s">
        <v>87</v>
      </c>
      <c r="D25" s="124"/>
      <c r="E25" s="125"/>
      <c r="F25" s="128"/>
      <c r="G25" s="129"/>
    </row>
    <row r="26" customFormat="false" ht="20.1" hidden="false" customHeight="true" outlineLevel="0" collapsed="false">
      <c r="B26" s="109"/>
      <c r="C26" s="105"/>
      <c r="D26" s="124"/>
      <c r="E26" s="125"/>
      <c r="F26" s="128"/>
      <c r="G26" s="129"/>
    </row>
    <row r="27" customFormat="false" ht="20.1" hidden="false" customHeight="true" outlineLevel="0" collapsed="false">
      <c r="B27" s="109" t="s">
        <v>88</v>
      </c>
      <c r="C27" s="105" t="s">
        <v>89</v>
      </c>
      <c r="D27" s="130" t="n">
        <v>0</v>
      </c>
      <c r="E27" s="125" t="n">
        <f aca="false">+D27*D20</f>
        <v>0</v>
      </c>
      <c r="F27" s="131" t="n">
        <f aca="false">+F24</f>
        <v>31</v>
      </c>
      <c r="G27" s="132" t="n">
        <f aca="false">+F27*E27</f>
        <v>0</v>
      </c>
    </row>
    <row r="28" customFormat="false" ht="20.1" hidden="false" customHeight="true" outlineLevel="0" collapsed="false">
      <c r="B28" s="109"/>
      <c r="C28" s="105" t="s">
        <v>90</v>
      </c>
      <c r="D28" s="130"/>
      <c r="E28" s="110"/>
      <c r="F28" s="133"/>
      <c r="G28" s="132"/>
    </row>
    <row r="29" customFormat="false" ht="20.1" hidden="false" customHeight="true" outlineLevel="0" collapsed="false">
      <c r="B29" s="109" t="s">
        <v>91</v>
      </c>
      <c r="C29" s="105" t="s">
        <v>92</v>
      </c>
      <c r="D29" s="130" t="n">
        <v>0</v>
      </c>
      <c r="E29" s="125" t="n">
        <f aca="false">+D29*D20</f>
        <v>0</v>
      </c>
      <c r="F29" s="131" t="n">
        <f aca="false">+F24</f>
        <v>31</v>
      </c>
      <c r="G29" s="132" t="n">
        <f aca="false">+F29*E29</f>
        <v>0</v>
      </c>
    </row>
    <row r="30" customFormat="false" ht="20.1" hidden="false" customHeight="true" outlineLevel="0" collapsed="false">
      <c r="B30" s="109"/>
      <c r="C30" s="105" t="s">
        <v>93</v>
      </c>
      <c r="D30" s="130"/>
      <c r="E30" s="110"/>
      <c r="F30" s="133"/>
      <c r="G30" s="132"/>
    </row>
    <row r="31" customFormat="false" ht="20.1" hidden="false" customHeight="true" outlineLevel="0" collapsed="false">
      <c r="B31" s="109" t="s">
        <v>94</v>
      </c>
      <c r="C31" s="105" t="s">
        <v>95</v>
      </c>
      <c r="D31" s="130" t="n">
        <v>0</v>
      </c>
      <c r="E31" s="125" t="n">
        <f aca="false">+D31*D20</f>
        <v>0</v>
      </c>
      <c r="F31" s="131" t="n">
        <f aca="false">+F24</f>
        <v>31</v>
      </c>
      <c r="G31" s="132" t="n">
        <f aca="false">+F31*E31</f>
        <v>0</v>
      </c>
    </row>
    <row r="32" customFormat="false" ht="20.1" hidden="false" customHeight="true" outlineLevel="0" collapsed="false">
      <c r="B32" s="134"/>
      <c r="C32" s="105" t="s">
        <v>96</v>
      </c>
      <c r="D32" s="135"/>
      <c r="E32" s="136"/>
      <c r="F32" s="137"/>
      <c r="G32" s="138"/>
    </row>
    <row r="33" customFormat="false" ht="20.1" hidden="false" customHeight="true" outlineLevel="0" collapsed="false">
      <c r="B33" s="139" t="n">
        <v>814022</v>
      </c>
      <c r="C33" s="140" t="s">
        <v>97</v>
      </c>
      <c r="D33" s="130" t="n">
        <v>0</v>
      </c>
      <c r="E33" s="125" t="n">
        <f aca="false">+D33*D19</f>
        <v>0</v>
      </c>
      <c r="F33" s="131" t="n">
        <f aca="false">+F24</f>
        <v>31</v>
      </c>
      <c r="G33" s="132" t="n">
        <f aca="false">+F33*E33</f>
        <v>0</v>
      </c>
    </row>
    <row r="34" customFormat="false" ht="20.1" hidden="false" customHeight="true" outlineLevel="0" collapsed="false">
      <c r="B34" s="139"/>
      <c r="C34" s="105" t="s">
        <v>98</v>
      </c>
      <c r="D34" s="135"/>
      <c r="E34" s="141"/>
      <c r="F34" s="137"/>
      <c r="G34" s="138"/>
    </row>
    <row r="35" customFormat="false" ht="20.1" hidden="false" customHeight="true" outlineLevel="0" collapsed="false">
      <c r="B35" s="139" t="n">
        <v>814023</v>
      </c>
      <c r="C35" s="140" t="s">
        <v>99</v>
      </c>
      <c r="D35" s="130" t="n">
        <v>0</v>
      </c>
      <c r="E35" s="125" t="n">
        <f aca="false">+D35*D19</f>
        <v>0</v>
      </c>
      <c r="F35" s="131" t="n">
        <f aca="false">+F24</f>
        <v>31</v>
      </c>
      <c r="G35" s="132" t="n">
        <f aca="false">+F35*E35</f>
        <v>0</v>
      </c>
    </row>
    <row r="36" customFormat="false" ht="20.1" hidden="false" customHeight="true" outlineLevel="0" collapsed="false">
      <c r="B36" s="139"/>
      <c r="C36" s="105" t="s">
        <v>100</v>
      </c>
      <c r="D36" s="135"/>
      <c r="E36" s="141"/>
      <c r="F36" s="137"/>
      <c r="G36" s="138"/>
    </row>
    <row r="37" customFormat="false" ht="20.1" hidden="false" customHeight="true" outlineLevel="0" collapsed="false">
      <c r="B37" s="139" t="n">
        <v>814025</v>
      </c>
      <c r="C37" s="140" t="s">
        <v>101</v>
      </c>
      <c r="D37" s="130" t="n">
        <v>0</v>
      </c>
      <c r="E37" s="125" t="n">
        <f aca="false">+D37*D19</f>
        <v>0</v>
      </c>
      <c r="F37" s="131" t="n">
        <f aca="false">+F24</f>
        <v>31</v>
      </c>
      <c r="G37" s="132" t="n">
        <f aca="false">+F37*E37</f>
        <v>0</v>
      </c>
    </row>
    <row r="38" customFormat="false" ht="20.1" hidden="false" customHeight="true" outlineLevel="0" collapsed="false">
      <c r="B38" s="139"/>
      <c r="C38" s="105" t="s">
        <v>102</v>
      </c>
      <c r="D38" s="135"/>
      <c r="E38" s="141"/>
      <c r="F38" s="137"/>
      <c r="G38" s="138"/>
    </row>
    <row r="39" customFormat="false" ht="20.1" hidden="false" customHeight="true" outlineLevel="0" collapsed="false">
      <c r="B39" s="139" t="n">
        <v>814026</v>
      </c>
      <c r="C39" s="140" t="s">
        <v>103</v>
      </c>
      <c r="D39" s="135"/>
      <c r="E39" s="136"/>
      <c r="F39" s="137"/>
      <c r="G39" s="138"/>
    </row>
    <row r="40" customFormat="false" ht="20.1" hidden="false" customHeight="true" outlineLevel="0" collapsed="false">
      <c r="B40" s="142"/>
      <c r="C40" s="143" t="s">
        <v>104</v>
      </c>
      <c r="D40" s="144" t="n">
        <v>0</v>
      </c>
      <c r="E40" s="125" t="n">
        <f aca="false">+D40*D19</f>
        <v>0</v>
      </c>
      <c r="F40" s="131" t="n">
        <f aca="false">+F24</f>
        <v>31</v>
      </c>
      <c r="G40" s="132" t="n">
        <f aca="false">+F40*E40</f>
        <v>0</v>
      </c>
    </row>
    <row r="41" customFormat="false" ht="20.1" hidden="false" customHeight="true" outlineLevel="0" collapsed="false">
      <c r="B41" s="145"/>
      <c r="C41" s="146" t="s">
        <v>105</v>
      </c>
      <c r="D41" s="147" t="n">
        <v>22000</v>
      </c>
      <c r="E41" s="148" t="n">
        <f aca="false">+D41*D19</f>
        <v>20684.4</v>
      </c>
      <c r="F41" s="149"/>
      <c r="G41" s="138"/>
    </row>
    <row r="42" customFormat="false" ht="20.1" hidden="false" customHeight="true" outlineLevel="0" collapsed="false">
      <c r="B42" s="145"/>
      <c r="C42" s="146"/>
      <c r="D42" s="147"/>
      <c r="E42" s="148"/>
      <c r="F42" s="149"/>
      <c r="G42" s="138"/>
    </row>
    <row r="43" customFormat="false" ht="20.1" hidden="false" customHeight="true" outlineLevel="0" collapsed="false">
      <c r="B43" s="150"/>
      <c r="C43" s="151" t="s">
        <v>106</v>
      </c>
      <c r="D43" s="152" t="n">
        <v>10500</v>
      </c>
      <c r="E43" s="153" t="n">
        <f aca="false">+D43*D20</f>
        <v>10087.35</v>
      </c>
      <c r="F43" s="154"/>
      <c r="G43" s="155"/>
    </row>
    <row r="44" customFormat="false" ht="20.1" hidden="false" customHeight="true" outlineLevel="0" collapsed="false">
      <c r="B44" s="99"/>
      <c r="C44" s="99"/>
      <c r="D44" s="156"/>
      <c r="E44" s="156"/>
      <c r="F44" s="157"/>
      <c r="G44" s="157"/>
    </row>
    <row r="45" customFormat="false" ht="20.1" hidden="false" customHeight="true" outlineLevel="0" collapsed="false">
      <c r="B45" s="99" t="s">
        <v>75</v>
      </c>
      <c r="C45" s="95"/>
      <c r="D45" s="158" t="n">
        <f aca="false">SUM(D24:D43)</f>
        <v>32500</v>
      </c>
      <c r="E45" s="158" t="n">
        <f aca="false">SUM(E24:E43)</f>
        <v>30771.75</v>
      </c>
      <c r="F45" s="158"/>
      <c r="G45" s="158" t="n">
        <f aca="false">SUM(G24:G43)</f>
        <v>0</v>
      </c>
    </row>
    <row r="48" customFormat="false" ht="12.75" hidden="false" customHeight="false" outlineLevel="0" collapsed="false">
      <c r="B48" s="0" t="s">
        <v>107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2" min="2" style="0" width="16.56"/>
    <col collapsed="false" customWidth="true" hidden="false" outlineLevel="0" max="3" min="3" style="0" width="28.14"/>
    <col collapsed="false" customWidth="true" hidden="false" outlineLevel="0" max="4" min="4" style="0" width="31.42"/>
    <col collapsed="false" customWidth="true" hidden="false" outlineLevel="0" max="5" min="5" style="0" width="29.71"/>
    <col collapsed="false" customWidth="true" hidden="false" outlineLevel="0" max="6" min="6" style="0" width="22.99"/>
    <col collapsed="false" customWidth="true" hidden="false" outlineLevel="0" max="7" min="7" style="0" width="23.41"/>
    <col collapsed="false" customWidth="true" hidden="false" outlineLevel="0" max="8" min="8" style="0" width="23.85"/>
  </cols>
  <sheetData>
    <row r="1" customFormat="false" ht="20.1" hidden="false" customHeight="true" outlineLevel="0" collapsed="false">
      <c r="A1" s="87" t="s">
        <v>43</v>
      </c>
      <c r="B1" s="87"/>
      <c r="C1" s="87"/>
      <c r="D1" s="88" t="s">
        <v>44</v>
      </c>
      <c r="E1" s="87"/>
      <c r="F1" s="87"/>
      <c r="G1" s="87"/>
      <c r="H1" s="87"/>
    </row>
    <row r="2" customFormat="false" ht="15" hidden="false" customHeight="true" outlineLevel="0" collapsed="false">
      <c r="A2" s="87"/>
      <c r="B2" s="87"/>
      <c r="C2" s="88"/>
      <c r="D2" s="87"/>
      <c r="E2" s="87"/>
      <c r="F2" s="87"/>
      <c r="G2" s="87"/>
      <c r="H2" s="87"/>
    </row>
    <row r="3" customFormat="false" ht="15" hidden="false" customHeight="true" outlineLevel="0" collapsed="false">
      <c r="E3" s="89"/>
    </row>
    <row r="4" customFormat="false" ht="15" hidden="false" customHeight="true" outlineLevel="0" collapsed="false">
      <c r="A4" s="0" t="s">
        <v>45</v>
      </c>
      <c r="E4" s="0" t="s">
        <v>46</v>
      </c>
    </row>
    <row r="5" customFormat="false" ht="15" hidden="false" customHeight="true" outlineLevel="0" collapsed="false">
      <c r="A5" s="90" t="s">
        <v>47</v>
      </c>
      <c r="E5" s="90" t="s">
        <v>108</v>
      </c>
      <c r="G5" s="90"/>
    </row>
    <row r="6" customFormat="false" ht="15" hidden="false" customHeight="true" outlineLevel="0" collapsed="false">
      <c r="A6" s="0" t="s">
        <v>49</v>
      </c>
      <c r="E6" s="0" t="s">
        <v>109</v>
      </c>
    </row>
    <row r="7" customFormat="false" ht="15" hidden="false" customHeight="true" outlineLevel="0" collapsed="false">
      <c r="A7" s="0" t="s">
        <v>51</v>
      </c>
      <c r="E7" s="0" t="s">
        <v>110</v>
      </c>
    </row>
    <row r="8" customFormat="false" ht="15" hidden="false" customHeight="true" outlineLevel="0" collapsed="false">
      <c r="A8" s="0" t="s">
        <v>52</v>
      </c>
      <c r="E8" s="0" t="s">
        <v>111</v>
      </c>
    </row>
    <row r="9" customFormat="false" ht="15" hidden="false" customHeight="true" outlineLevel="0" collapsed="false"/>
    <row r="10" customFormat="false" ht="15" hidden="false" customHeight="true" outlineLevel="0" collapsed="false">
      <c r="A10" s="0" t="s">
        <v>54</v>
      </c>
      <c r="E10" s="0" t="s">
        <v>112</v>
      </c>
    </row>
    <row r="11" customFormat="false" ht="15" hidden="false" customHeight="true" outlineLevel="0" collapsed="false">
      <c r="A11" s="0" t="s">
        <v>56</v>
      </c>
      <c r="E11" s="0" t="s">
        <v>113</v>
      </c>
    </row>
    <row r="12" customFormat="false" ht="15" hidden="false" customHeight="true" outlineLevel="0" collapsed="false">
      <c r="A12" s="0" t="s">
        <v>58</v>
      </c>
      <c r="E12" s="0" t="s">
        <v>114</v>
      </c>
    </row>
    <row r="13" customFormat="false" ht="15" hidden="false" customHeight="true" outlineLevel="0" collapsed="false"/>
    <row r="14" customFormat="false" ht="15" hidden="false" customHeight="true" outlineLevel="0" collapsed="false"/>
    <row r="15" customFormat="false" ht="15" hidden="false" customHeight="true" outlineLevel="0" collapsed="false">
      <c r="A15" s="91" t="s">
        <v>60</v>
      </c>
      <c r="B15" s="92" t="n">
        <v>36982</v>
      </c>
      <c r="F15" s="93" t="s">
        <v>61</v>
      </c>
      <c r="G15" s="94" t="n">
        <v>36982</v>
      </c>
    </row>
    <row r="16" customFormat="false" ht="15" hidden="false" customHeight="true" outlineLevel="0" collapsed="false">
      <c r="A16" s="91"/>
      <c r="B16" s="96"/>
      <c r="F16" s="97" t="s">
        <v>62</v>
      </c>
      <c r="G16" s="17"/>
    </row>
    <row r="17" customFormat="false" ht="15" hidden="false" customHeight="true" outlineLevel="0" collapsed="false">
      <c r="A17" s="91" t="s">
        <v>63</v>
      </c>
      <c r="B17" s="98" t="n">
        <v>96028454</v>
      </c>
      <c r="D17" s="95"/>
    </row>
    <row r="18" customFormat="false" ht="15" hidden="false" customHeight="true" outlineLevel="0" collapsed="false">
      <c r="B18" s="99"/>
      <c r="C18" s="99"/>
      <c r="D18" s="95"/>
    </row>
    <row r="19" customFormat="false" ht="15" hidden="false" customHeight="true" outlineLevel="0" collapsed="false">
      <c r="B19" s="99"/>
      <c r="C19" s="99"/>
      <c r="D19" s="95"/>
    </row>
    <row r="20" customFormat="false" ht="15" hidden="false" customHeight="true" outlineLevel="0" collapsed="false">
      <c r="B20" s="99"/>
      <c r="C20" s="99"/>
      <c r="D20" s="95"/>
    </row>
    <row r="21" customFormat="false" ht="15" hidden="false" customHeight="true" outlineLevel="0" collapsed="false">
      <c r="B21" s="99"/>
      <c r="C21" s="99"/>
      <c r="D21" s="95"/>
    </row>
    <row r="22" customFormat="false" ht="15" hidden="false" customHeight="true" outlineLevel="0" collapsed="false">
      <c r="B22" s="99"/>
      <c r="C22" s="99"/>
      <c r="D22" s="95"/>
    </row>
    <row r="23" customFormat="false" ht="15" hidden="false" customHeight="true" outlineLevel="0" collapsed="false">
      <c r="A23" s="91"/>
      <c r="C23" s="1" t="s">
        <v>115</v>
      </c>
      <c r="D23" s="100" t="n">
        <v>0.943</v>
      </c>
      <c r="E23" s="0" t="s">
        <v>65</v>
      </c>
    </row>
    <row r="24" customFormat="false" ht="15" hidden="false" customHeight="true" outlineLevel="0" collapsed="false">
      <c r="A24" s="91"/>
      <c r="C24" s="1" t="s">
        <v>116</v>
      </c>
      <c r="D24" s="100" t="n">
        <v>0.94</v>
      </c>
      <c r="E24" s="0" t="s">
        <v>65</v>
      </c>
    </row>
    <row r="25" customFormat="false" ht="15" hidden="false" customHeight="true" outlineLevel="0" collapsed="false">
      <c r="A25" s="91" t="s">
        <v>66</v>
      </c>
      <c r="C25" s="1" t="s">
        <v>117</v>
      </c>
      <c r="D25" s="0" t="n">
        <v>0.969</v>
      </c>
    </row>
    <row r="26" customFormat="false" ht="15" hidden="false" customHeight="true" outlineLevel="0" collapsed="false"/>
    <row r="27" customFormat="false" ht="15" hidden="false" customHeight="true" outlineLevel="0" collapsed="false">
      <c r="B27" s="101" t="s">
        <v>67</v>
      </c>
      <c r="C27" s="102" t="s">
        <v>68</v>
      </c>
      <c r="D27" s="102" t="s">
        <v>69</v>
      </c>
      <c r="E27" s="102" t="s">
        <v>70</v>
      </c>
      <c r="F27" s="103" t="s">
        <v>71</v>
      </c>
      <c r="G27" s="103" t="s">
        <v>72</v>
      </c>
    </row>
    <row r="28" customFormat="false" ht="15" hidden="false" customHeight="true" outlineLevel="0" collapsed="false">
      <c r="B28" s="159"/>
      <c r="C28" s="160"/>
      <c r="D28" s="160"/>
      <c r="E28" s="161"/>
      <c r="F28" s="162"/>
      <c r="G28" s="162"/>
    </row>
    <row r="29" customFormat="false" ht="15" hidden="false" customHeight="true" outlineLevel="0" collapsed="false">
      <c r="B29" s="104" t="s">
        <v>118</v>
      </c>
      <c r="C29" s="105" t="s">
        <v>119</v>
      </c>
      <c r="D29" s="163" t="n">
        <v>0</v>
      </c>
      <c r="E29" s="164" t="n">
        <v>0</v>
      </c>
      <c r="F29" s="165"/>
      <c r="G29" s="166" t="n">
        <f aca="false">+F29*E29</f>
        <v>0</v>
      </c>
    </row>
    <row r="30" customFormat="false" ht="15" hidden="false" customHeight="true" outlineLevel="0" collapsed="false">
      <c r="B30" s="109"/>
      <c r="C30" s="105" t="s">
        <v>120</v>
      </c>
      <c r="D30" s="130"/>
      <c r="E30" s="110"/>
      <c r="F30" s="113"/>
      <c r="G30" s="113"/>
    </row>
    <row r="31" customFormat="false" ht="15" hidden="false" customHeight="true" outlineLevel="0" collapsed="false">
      <c r="B31" s="109"/>
      <c r="C31" s="105"/>
      <c r="D31" s="130"/>
      <c r="E31" s="110"/>
      <c r="F31" s="113"/>
      <c r="G31" s="113"/>
    </row>
    <row r="32" customFormat="false" ht="15" hidden="false" customHeight="true" outlineLevel="0" collapsed="false">
      <c r="B32" s="104" t="s">
        <v>121</v>
      </c>
      <c r="C32" s="105" t="s">
        <v>122</v>
      </c>
      <c r="D32" s="163" t="n">
        <v>0</v>
      </c>
      <c r="E32" s="164" t="n">
        <v>0</v>
      </c>
      <c r="F32" s="167"/>
      <c r="G32" s="166" t="n">
        <f aca="false">+F32*E32</f>
        <v>0</v>
      </c>
    </row>
    <row r="33" customFormat="false" ht="15" hidden="false" customHeight="true" outlineLevel="0" collapsed="false">
      <c r="B33" s="109"/>
      <c r="C33" s="105" t="s">
        <v>120</v>
      </c>
      <c r="D33" s="130"/>
      <c r="E33" s="110"/>
      <c r="F33" s="113"/>
      <c r="G33" s="113"/>
    </row>
    <row r="34" customFormat="false" ht="15" hidden="false" customHeight="true" outlineLevel="0" collapsed="false">
      <c r="B34" s="109"/>
      <c r="C34" s="105"/>
      <c r="D34" s="130"/>
      <c r="E34" s="110"/>
      <c r="F34" s="113"/>
      <c r="G34" s="113"/>
    </row>
    <row r="35" customFormat="false" ht="15" hidden="false" customHeight="true" outlineLevel="0" collapsed="false">
      <c r="B35" s="109"/>
      <c r="C35" s="105" t="s">
        <v>24</v>
      </c>
      <c r="D35" s="163" t="n">
        <v>0</v>
      </c>
      <c r="E35" s="164" t="n">
        <v>0</v>
      </c>
      <c r="F35" s="167"/>
      <c r="G35" s="166" t="n">
        <f aca="false">+F35*E35</f>
        <v>0</v>
      </c>
    </row>
    <row r="36" customFormat="false" ht="15" hidden="false" customHeight="true" outlineLevel="0" collapsed="false">
      <c r="B36" s="109"/>
      <c r="C36" s="105"/>
      <c r="D36" s="130"/>
      <c r="E36" s="110"/>
      <c r="F36" s="113"/>
      <c r="G36" s="113"/>
    </row>
    <row r="37" customFormat="false" ht="15" hidden="false" customHeight="true" outlineLevel="0" collapsed="false">
      <c r="B37" s="104" t="s">
        <v>123</v>
      </c>
      <c r="C37" s="105" t="s">
        <v>124</v>
      </c>
      <c r="D37" s="163" t="n">
        <v>0</v>
      </c>
      <c r="E37" s="164" t="n">
        <v>0</v>
      </c>
      <c r="F37" s="167"/>
      <c r="G37" s="166" t="n">
        <f aca="false">+F37*E37</f>
        <v>0</v>
      </c>
    </row>
    <row r="38" customFormat="false" ht="15" hidden="false" customHeight="true" outlineLevel="0" collapsed="false">
      <c r="B38" s="109"/>
      <c r="C38" s="105" t="s">
        <v>125</v>
      </c>
      <c r="D38" s="130"/>
      <c r="E38" s="110"/>
      <c r="F38" s="113"/>
      <c r="G38" s="113"/>
    </row>
    <row r="39" customFormat="false" ht="15" hidden="false" customHeight="true" outlineLevel="0" collapsed="false">
      <c r="B39" s="134"/>
      <c r="C39" s="168"/>
      <c r="D39" s="135"/>
      <c r="E39" s="136"/>
      <c r="F39" s="169"/>
      <c r="G39" s="169"/>
    </row>
    <row r="40" customFormat="false" ht="15" hidden="false" customHeight="true" outlineLevel="0" collapsed="false">
      <c r="B40" s="104" t="s">
        <v>126</v>
      </c>
      <c r="C40" s="105" t="s">
        <v>127</v>
      </c>
      <c r="D40" s="163" t="n">
        <v>0</v>
      </c>
      <c r="E40" s="164" t="n">
        <v>0</v>
      </c>
      <c r="F40" s="170"/>
      <c r="G40" s="166" t="n">
        <f aca="false">+F40*E40</f>
        <v>0</v>
      </c>
    </row>
    <row r="41" customFormat="false" ht="15" hidden="false" customHeight="true" outlineLevel="0" collapsed="false">
      <c r="B41" s="134"/>
      <c r="C41" s="105" t="s">
        <v>128</v>
      </c>
      <c r="D41" s="135"/>
      <c r="E41" s="136"/>
      <c r="F41" s="169"/>
      <c r="G41" s="169"/>
    </row>
    <row r="42" customFormat="false" ht="15" hidden="false" customHeight="true" outlineLevel="0" collapsed="false">
      <c r="B42" s="134"/>
      <c r="C42" s="168"/>
      <c r="D42" s="135"/>
      <c r="E42" s="136"/>
      <c r="F42" s="169"/>
      <c r="G42" s="169"/>
    </row>
    <row r="43" customFormat="false" ht="15" hidden="false" customHeight="true" outlineLevel="0" collapsed="false">
      <c r="B43" s="104" t="s">
        <v>129</v>
      </c>
      <c r="C43" s="105" t="s">
        <v>130</v>
      </c>
      <c r="D43" s="163" t="n">
        <v>0</v>
      </c>
      <c r="E43" s="164" t="n">
        <v>0</v>
      </c>
      <c r="F43" s="170"/>
      <c r="G43" s="166" t="n">
        <f aca="false">+F43*E43</f>
        <v>0</v>
      </c>
    </row>
    <row r="44" customFormat="false" ht="15" hidden="false" customHeight="true" outlineLevel="0" collapsed="false">
      <c r="B44" s="134"/>
      <c r="C44" s="105" t="s">
        <v>128</v>
      </c>
      <c r="D44" s="135"/>
      <c r="E44" s="136"/>
      <c r="F44" s="169"/>
      <c r="G44" s="169"/>
    </row>
    <row r="45" customFormat="false" ht="15" hidden="false" customHeight="true" outlineLevel="0" collapsed="false">
      <c r="B45" s="114"/>
      <c r="C45" s="171" t="s">
        <v>105</v>
      </c>
      <c r="D45" s="152" t="n">
        <v>12500</v>
      </c>
      <c r="E45" s="153" t="n">
        <f aca="false">+D45*0.9352</f>
        <v>11690</v>
      </c>
      <c r="F45" s="172" t="n">
        <v>30</v>
      </c>
      <c r="G45" s="173" t="n">
        <f aca="false">+F45*E45</f>
        <v>350700</v>
      </c>
    </row>
    <row r="46" customFormat="false" ht="15" hidden="false" customHeight="true" outlineLevel="0" collapsed="false">
      <c r="B46" s="99"/>
      <c r="C46" s="99"/>
      <c r="D46" s="156"/>
      <c r="E46" s="156"/>
    </row>
    <row r="47" customFormat="false" ht="15" hidden="false" customHeight="true" outlineLevel="0" collapsed="false">
      <c r="B47" s="99" t="s">
        <v>75</v>
      </c>
      <c r="C47" s="95"/>
      <c r="D47" s="158" t="n">
        <f aca="false">SUM(D29:D45)</f>
        <v>12500</v>
      </c>
      <c r="E47" s="158" t="n">
        <f aca="false">SUM(E29:E45)</f>
        <v>11690</v>
      </c>
      <c r="F47" s="118"/>
      <c r="G47" s="158" t="n">
        <f aca="false">SUM(G29:G45)</f>
        <v>350700</v>
      </c>
    </row>
    <row r="48" customFormat="false" ht="15" hidden="false" customHeight="true" outlineLevel="0" collapsed="false">
      <c r="B48" s="99"/>
      <c r="C48" s="95"/>
      <c r="D48" s="95"/>
      <c r="E48" s="95"/>
      <c r="F48" s="95"/>
      <c r="G48" s="95"/>
    </row>
    <row r="49" customFormat="false" ht="15" hidden="false" customHeight="true" outlineLevel="0" collapsed="false"/>
    <row r="50" customFormat="false" ht="15" hidden="false" customHeight="true" outlineLevel="0" collapsed="false">
      <c r="A50" s="91"/>
    </row>
    <row r="51" customFormat="false" ht="15" hidden="false" customHeight="true" outlineLevel="0" collapsed="false"/>
    <row r="52" customFormat="false" ht="15" hidden="false" customHeight="true" outlineLevel="0" collapsed="false">
      <c r="A52" s="70"/>
      <c r="C52" s="99"/>
      <c r="D52" s="99"/>
    </row>
    <row r="53" customFormat="false" ht="15" hidden="false" customHeight="true" outlineLevel="0" collapsed="false">
      <c r="C53" s="99"/>
      <c r="D53" s="99"/>
    </row>
    <row r="54" customFormat="false" ht="15" hidden="false" customHeight="true" outlineLevel="0" collapsed="false">
      <c r="C54" s="99"/>
      <c r="D54" s="99"/>
    </row>
    <row r="55" customFormat="false" ht="15" hidden="false" customHeight="true" outlineLevel="0" collapsed="false">
      <c r="A55" s="70"/>
      <c r="C55" s="99"/>
      <c r="D55" s="99"/>
    </row>
    <row r="56" customFormat="false" ht="15" hidden="false" customHeight="true" outlineLevel="0" collapsed="false"/>
    <row r="57" customFormat="false" ht="15" hidden="false" customHeight="true" outlineLevel="0" collapsed="false">
      <c r="A57" s="91"/>
    </row>
    <row r="58" customFormat="false" ht="15" hidden="false" customHeight="true" outlineLevel="0" collapsed="false"/>
    <row r="59" customFormat="false" ht="15" hidden="false" customHeight="true" outlineLevel="0" collapsed="false">
      <c r="C59" s="99"/>
      <c r="D59" s="99"/>
    </row>
    <row r="60" customFormat="false" ht="15" hidden="false" customHeight="true" outlineLevel="0" collapsed="false">
      <c r="C60" s="99"/>
      <c r="D60" s="99"/>
    </row>
    <row r="61" customFormat="false" ht="15" hidden="false" customHeight="true" outlineLevel="0" collapsed="false">
      <c r="C61" s="99"/>
      <c r="D61" s="99"/>
    </row>
    <row r="62" customFormat="false" ht="15" hidden="false" customHeight="true" outlineLevel="0" collapsed="false">
      <c r="C62" s="99"/>
      <c r="D62" s="99"/>
    </row>
    <row r="63" customFormat="false" ht="20.1" hidden="false" customHeight="true" outlineLevel="0" collapsed="false"/>
    <row r="64" customFormat="false" ht="20.1" hidden="false" customHeight="true" outlineLevel="0" collapsed="false"/>
    <row r="65" customFormat="false" ht="20.1" hidden="false" customHeight="true" outlineLevel="0" collapsed="false"/>
    <row r="66" customFormat="false" ht="20.1" hidden="false" customHeight="true" outlineLevel="0" collapsed="false"/>
    <row r="67" customFormat="false" ht="20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2" min="2" style="0" width="16.56"/>
    <col collapsed="false" customWidth="true" hidden="false" outlineLevel="0" max="3" min="3" style="0" width="29.99"/>
    <col collapsed="false" customWidth="true" hidden="false" outlineLevel="0" max="4" min="4" style="0" width="31.42"/>
    <col collapsed="false" customWidth="true" hidden="false" outlineLevel="0" max="5" min="5" style="0" width="33.28"/>
    <col collapsed="false" customWidth="true" hidden="false" outlineLevel="0" max="6" min="6" style="0" width="27.28"/>
    <col collapsed="false" customWidth="true" hidden="false" outlineLevel="0" max="7" min="7" style="0" width="23.41"/>
    <col collapsed="false" customWidth="true" hidden="false" outlineLevel="0" max="8" min="8" style="0" width="23.85"/>
  </cols>
  <sheetData>
    <row r="1" customFormat="false" ht="20.1" hidden="false" customHeight="true" outlineLevel="0" collapsed="false">
      <c r="A1" s="87" t="s">
        <v>43</v>
      </c>
      <c r="B1" s="87"/>
      <c r="C1" s="87"/>
      <c r="D1" s="88" t="s">
        <v>44</v>
      </c>
      <c r="E1" s="87"/>
      <c r="F1" s="87"/>
      <c r="G1" s="87"/>
      <c r="H1" s="87"/>
    </row>
    <row r="2" customFormat="false" ht="20.1" hidden="false" customHeight="true" outlineLevel="0" collapsed="false">
      <c r="A2" s="87"/>
      <c r="B2" s="87"/>
      <c r="C2" s="87"/>
      <c r="D2" s="88"/>
      <c r="E2" s="87"/>
      <c r="F2" s="87"/>
      <c r="G2" s="87"/>
      <c r="H2" s="87"/>
    </row>
    <row r="3" customFormat="false" ht="20.1" hidden="false" customHeight="true" outlineLevel="0" collapsed="false">
      <c r="A3" s="87"/>
      <c r="B3" s="87"/>
      <c r="C3" s="88"/>
      <c r="D3" s="87"/>
      <c r="E3" s="87"/>
      <c r="F3" s="87"/>
      <c r="G3" s="87"/>
      <c r="H3" s="87"/>
    </row>
    <row r="4" customFormat="false" ht="20.1" hidden="false" customHeight="true" outlineLevel="0" collapsed="false">
      <c r="A4" s="87"/>
      <c r="B4" s="87"/>
      <c r="C4" s="88"/>
      <c r="D4" s="87"/>
      <c r="E4" s="87"/>
      <c r="F4" s="87"/>
      <c r="G4" s="87"/>
      <c r="H4" s="87"/>
    </row>
    <row r="5" customFormat="false" ht="20.1" hidden="false" customHeight="true" outlineLevel="0" collapsed="false">
      <c r="A5" s="87"/>
      <c r="B5" s="87"/>
      <c r="C5" s="88"/>
      <c r="D5" s="87"/>
      <c r="E5" s="87"/>
      <c r="F5" s="87"/>
      <c r="G5" s="87"/>
      <c r="H5" s="87"/>
    </row>
    <row r="6" customFormat="false" ht="20.1" hidden="false" customHeight="true" outlineLevel="0" collapsed="false">
      <c r="E6" s="89"/>
    </row>
    <row r="7" customFormat="false" ht="20.1" hidden="false" customHeight="true" outlineLevel="0" collapsed="false">
      <c r="A7" s="0" t="s">
        <v>45</v>
      </c>
      <c r="E7" s="0" t="s">
        <v>46</v>
      </c>
    </row>
    <row r="8" customFormat="false" ht="20.1" hidden="false" customHeight="true" outlineLevel="0" collapsed="false">
      <c r="A8" s="90" t="s">
        <v>47</v>
      </c>
      <c r="E8" s="90" t="s">
        <v>131</v>
      </c>
      <c r="F8" s="90" t="s">
        <v>132</v>
      </c>
    </row>
    <row r="9" customFormat="false" ht="20.1" hidden="false" customHeight="true" outlineLevel="0" collapsed="false">
      <c r="A9" s="0" t="s">
        <v>49</v>
      </c>
      <c r="E9" s="0" t="s">
        <v>133</v>
      </c>
    </row>
    <row r="10" customFormat="false" ht="20.1" hidden="false" customHeight="true" outlineLevel="0" collapsed="false">
      <c r="A10" s="0" t="s">
        <v>51</v>
      </c>
      <c r="E10" s="0" t="s">
        <v>134</v>
      </c>
    </row>
    <row r="11" customFormat="false" ht="20.1" hidden="false" customHeight="true" outlineLevel="0" collapsed="false">
      <c r="A11" s="0" t="s">
        <v>52</v>
      </c>
      <c r="E11" s="0" t="s">
        <v>135</v>
      </c>
    </row>
    <row r="12" customFormat="false" ht="20.1" hidden="false" customHeight="true" outlineLevel="0" collapsed="false"/>
    <row r="13" customFormat="false" ht="20.1" hidden="false" customHeight="true" outlineLevel="0" collapsed="false">
      <c r="A13" s="0" t="s">
        <v>54</v>
      </c>
      <c r="E13" s="0" t="s">
        <v>136</v>
      </c>
    </row>
    <row r="14" customFormat="false" ht="20.1" hidden="false" customHeight="true" outlineLevel="0" collapsed="false">
      <c r="A14" s="0" t="s">
        <v>56</v>
      </c>
      <c r="E14" s="0" t="s">
        <v>137</v>
      </c>
    </row>
    <row r="15" customFormat="false" ht="20.1" hidden="false" customHeight="true" outlineLevel="0" collapsed="false">
      <c r="A15" s="0" t="s">
        <v>58</v>
      </c>
      <c r="E15" s="0" t="s">
        <v>138</v>
      </c>
    </row>
    <row r="16" customFormat="false" ht="20.1" hidden="false" customHeight="true" outlineLevel="0" collapsed="false"/>
    <row r="17" customFormat="false" ht="20.1" hidden="false" customHeight="true" outlineLevel="0" collapsed="false"/>
    <row r="18" customFormat="false" ht="20.1" hidden="false" customHeight="true" outlineLevel="0" collapsed="false">
      <c r="A18" s="91" t="s">
        <v>60</v>
      </c>
      <c r="B18" s="92" t="n">
        <v>36982</v>
      </c>
      <c r="F18" s="93" t="s">
        <v>61</v>
      </c>
      <c r="G18" s="94" t="n">
        <v>36982</v>
      </c>
    </row>
    <row r="19" customFormat="false" ht="20.1" hidden="false" customHeight="true" outlineLevel="0" collapsed="false">
      <c r="A19" s="91"/>
      <c r="B19" s="96"/>
      <c r="F19" s="97" t="s">
        <v>62</v>
      </c>
      <c r="G19" s="17"/>
    </row>
    <row r="20" customFormat="false" ht="20.1" hidden="false" customHeight="true" outlineLevel="0" collapsed="false">
      <c r="A20" s="91" t="s">
        <v>63</v>
      </c>
      <c r="B20" s="98" t="n">
        <v>96040979</v>
      </c>
      <c r="D20" s="95"/>
    </row>
    <row r="21" customFormat="false" ht="20.1" hidden="false" customHeight="true" outlineLevel="0" collapsed="false">
      <c r="B21" s="99"/>
      <c r="C21" s="99"/>
      <c r="D21" s="95"/>
    </row>
    <row r="22" customFormat="false" ht="20.1" hidden="false" customHeight="true" outlineLevel="0" collapsed="false">
      <c r="A22" s="91"/>
    </row>
    <row r="23" customFormat="false" ht="20.1" hidden="false" customHeight="true" outlineLevel="0" collapsed="false">
      <c r="A23" s="91"/>
      <c r="C23" s="1" t="s">
        <v>64</v>
      </c>
      <c r="D23" s="100" t="n">
        <v>0.944</v>
      </c>
      <c r="E23" s="0" t="s">
        <v>65</v>
      </c>
    </row>
    <row r="24" customFormat="false" ht="20.1" hidden="false" customHeight="true" outlineLevel="0" collapsed="false">
      <c r="A24" s="91" t="s">
        <v>66</v>
      </c>
    </row>
    <row r="25" customFormat="false" ht="20.1" hidden="false" customHeight="true" outlineLevel="0" collapsed="false"/>
    <row r="26" customFormat="false" ht="20.1" hidden="false" customHeight="true" outlineLevel="0" collapsed="false">
      <c r="B26" s="101" t="s">
        <v>67</v>
      </c>
      <c r="C26" s="102" t="s">
        <v>68</v>
      </c>
      <c r="D26" s="102" t="s">
        <v>69</v>
      </c>
      <c r="E26" s="102" t="s">
        <v>70</v>
      </c>
      <c r="F26" s="103" t="s">
        <v>71</v>
      </c>
      <c r="G26" s="103" t="s">
        <v>72</v>
      </c>
    </row>
    <row r="27" customFormat="false" ht="20.1" hidden="false" customHeight="true" outlineLevel="0" collapsed="false">
      <c r="B27" s="104" t="s">
        <v>139</v>
      </c>
      <c r="C27" s="105" t="s">
        <v>140</v>
      </c>
      <c r="D27" s="130" t="n">
        <v>0</v>
      </c>
      <c r="E27" s="174" t="n">
        <f aca="false">+D27*D$23</f>
        <v>0</v>
      </c>
      <c r="F27" s="175"/>
      <c r="G27" s="112" t="n">
        <f aca="false">+F27*E27</f>
        <v>0</v>
      </c>
    </row>
    <row r="28" customFormat="false" ht="20.1" hidden="false" customHeight="true" outlineLevel="0" collapsed="false">
      <c r="B28" s="109"/>
      <c r="C28" s="105" t="s">
        <v>141</v>
      </c>
      <c r="D28" s="130"/>
      <c r="E28" s="174"/>
      <c r="F28" s="176"/>
      <c r="G28" s="177"/>
    </row>
    <row r="29" customFormat="false" ht="20.1" hidden="false" customHeight="true" outlineLevel="0" collapsed="false">
      <c r="B29" s="104" t="s">
        <v>142</v>
      </c>
      <c r="C29" s="105" t="s">
        <v>143</v>
      </c>
      <c r="D29" s="130" t="n">
        <v>0</v>
      </c>
      <c r="E29" s="174" t="n">
        <f aca="false">+D29*D$23</f>
        <v>0</v>
      </c>
      <c r="F29" s="167"/>
      <c r="G29" s="112" t="n">
        <f aca="false">+F29*E29</f>
        <v>0</v>
      </c>
    </row>
    <row r="30" customFormat="false" ht="20.1" hidden="false" customHeight="true" outlineLevel="0" collapsed="false">
      <c r="B30" s="109"/>
      <c r="C30" s="105" t="s">
        <v>141</v>
      </c>
      <c r="D30" s="130"/>
      <c r="E30" s="174"/>
      <c r="F30" s="176"/>
      <c r="G30" s="177"/>
    </row>
    <row r="31" customFormat="false" ht="20.1" hidden="false" customHeight="true" outlineLevel="0" collapsed="false">
      <c r="B31" s="104" t="s">
        <v>144</v>
      </c>
      <c r="C31" s="105" t="s">
        <v>145</v>
      </c>
      <c r="D31" s="130" t="n">
        <v>0</v>
      </c>
      <c r="E31" s="174" t="n">
        <f aca="false">+D31*D$23</f>
        <v>0</v>
      </c>
      <c r="F31" s="167"/>
      <c r="G31" s="112" t="n">
        <f aca="false">+F31*E31</f>
        <v>0</v>
      </c>
    </row>
    <row r="32" customFormat="false" ht="19.5" hidden="false" customHeight="true" outlineLevel="0" collapsed="false">
      <c r="B32" s="109"/>
      <c r="C32" s="105" t="s">
        <v>141</v>
      </c>
      <c r="D32" s="106"/>
      <c r="E32" s="107"/>
      <c r="F32" s="113"/>
      <c r="G32" s="113"/>
    </row>
    <row r="33" customFormat="false" ht="20.1" hidden="false" customHeight="true" outlineLevel="0" collapsed="false">
      <c r="B33" s="109"/>
      <c r="C33" s="178" t="s">
        <v>146</v>
      </c>
      <c r="D33" s="130" t="n">
        <v>1000</v>
      </c>
      <c r="E33" s="174" t="n">
        <f aca="false">+D33*D$23</f>
        <v>944</v>
      </c>
      <c r="F33" s="170" t="n">
        <v>30</v>
      </c>
      <c r="G33" s="112" t="n">
        <f aca="false">+F33*E33</f>
        <v>28320</v>
      </c>
    </row>
    <row r="34" customFormat="false" ht="20.1" hidden="false" customHeight="true" outlineLevel="0" collapsed="false">
      <c r="B34" s="114"/>
      <c r="C34" s="115"/>
      <c r="D34" s="115"/>
      <c r="E34" s="116"/>
      <c r="F34" s="117"/>
      <c r="G34" s="117"/>
    </row>
    <row r="35" customFormat="false" ht="20.1" hidden="false" customHeight="true" outlineLevel="0" collapsed="false">
      <c r="B35" s="99"/>
      <c r="C35" s="99"/>
      <c r="D35" s="99"/>
      <c r="E35" s="99"/>
    </row>
    <row r="36" customFormat="false" ht="20.1" hidden="false" customHeight="true" outlineLevel="0" collapsed="false">
      <c r="B36" s="99" t="s">
        <v>75</v>
      </c>
      <c r="C36" s="95"/>
      <c r="D36" s="158" t="n">
        <f aca="false">SUM(D27:D34)</f>
        <v>1000</v>
      </c>
      <c r="E36" s="158" t="n">
        <f aca="false">SUM(E27:E34)</f>
        <v>944</v>
      </c>
      <c r="F36" s="118"/>
      <c r="G36" s="158" t="n">
        <f aca="false">SUM(G27:G34)</f>
        <v>28320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6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E30" activeCellId="0" sqref="E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2" min="2" style="0" width="16.56"/>
    <col collapsed="false" customWidth="true" hidden="false" outlineLevel="0" max="3" min="3" style="0" width="28.14"/>
    <col collapsed="false" customWidth="true" hidden="false" outlineLevel="0" max="4" min="4" style="0" width="31.42"/>
    <col collapsed="false" customWidth="true" hidden="false" outlineLevel="0" max="5" min="5" style="0" width="29.71"/>
    <col collapsed="false" customWidth="true" hidden="false" outlineLevel="0" max="6" min="6" style="0" width="27.28"/>
    <col collapsed="false" customWidth="true" hidden="false" outlineLevel="0" max="7" min="7" style="0" width="23.41"/>
    <col collapsed="false" customWidth="true" hidden="false" outlineLevel="0" max="8" min="8" style="0" width="23.85"/>
  </cols>
  <sheetData>
    <row r="1" customFormat="false" ht="20.1" hidden="false" customHeight="true" outlineLevel="0" collapsed="false">
      <c r="A1" s="179" t="s">
        <v>43</v>
      </c>
      <c r="B1" s="87"/>
      <c r="C1" s="87"/>
      <c r="D1" s="88" t="s">
        <v>44</v>
      </c>
      <c r="E1" s="87"/>
      <c r="F1" s="87"/>
      <c r="G1" s="87"/>
      <c r="H1" s="87"/>
    </row>
    <row r="2" customFormat="false" ht="20.1" hidden="false" customHeight="true" outlineLevel="0" collapsed="false">
      <c r="A2" s="87"/>
      <c r="B2" s="87"/>
      <c r="C2" s="88"/>
      <c r="D2" s="87"/>
      <c r="E2" s="87"/>
      <c r="F2" s="87"/>
      <c r="G2" s="87"/>
      <c r="H2" s="87"/>
    </row>
    <row r="3" customFormat="false" ht="20.1" hidden="false" customHeight="true" outlineLevel="0" collapsed="false">
      <c r="E3" s="89"/>
    </row>
    <row r="4" customFormat="false" ht="20.1" hidden="false" customHeight="true" outlineLevel="0" collapsed="false">
      <c r="A4" s="0" t="s">
        <v>45</v>
      </c>
      <c r="E4" s="0" t="s">
        <v>46</v>
      </c>
    </row>
    <row r="5" customFormat="false" ht="20.1" hidden="false" customHeight="true" outlineLevel="0" collapsed="false">
      <c r="A5" s="90" t="s">
        <v>47</v>
      </c>
      <c r="E5" s="90" t="s">
        <v>147</v>
      </c>
    </row>
    <row r="6" customFormat="false" ht="20.1" hidden="false" customHeight="true" outlineLevel="0" collapsed="false">
      <c r="A6" s="0" t="s">
        <v>49</v>
      </c>
      <c r="E6" s="0" t="s">
        <v>148</v>
      </c>
    </row>
    <row r="7" customFormat="false" ht="20.1" hidden="false" customHeight="true" outlineLevel="0" collapsed="false">
      <c r="A7" s="0" t="s">
        <v>51</v>
      </c>
      <c r="E7" s="0" t="s">
        <v>149</v>
      </c>
    </row>
    <row r="8" customFormat="false" ht="20.1" hidden="false" customHeight="true" outlineLevel="0" collapsed="false">
      <c r="A8" s="0" t="s">
        <v>52</v>
      </c>
      <c r="E8" s="0" t="s">
        <v>150</v>
      </c>
    </row>
    <row r="9" customFormat="false" ht="20.1" hidden="false" customHeight="true" outlineLevel="0" collapsed="false"/>
    <row r="10" customFormat="false" ht="20.1" hidden="false" customHeight="true" outlineLevel="0" collapsed="false">
      <c r="A10" s="0" t="s">
        <v>54</v>
      </c>
      <c r="E10" s="0" t="s">
        <v>151</v>
      </c>
    </row>
    <row r="11" customFormat="false" ht="20.1" hidden="false" customHeight="true" outlineLevel="0" collapsed="false">
      <c r="A11" s="0" t="s">
        <v>56</v>
      </c>
      <c r="E11" s="0" t="s">
        <v>152</v>
      </c>
    </row>
    <row r="12" customFormat="false" ht="20.1" hidden="false" customHeight="true" outlineLevel="0" collapsed="false">
      <c r="A12" s="0" t="s">
        <v>58</v>
      </c>
      <c r="E12" s="0" t="s">
        <v>153</v>
      </c>
    </row>
    <row r="13" customFormat="false" ht="20.1" hidden="false" customHeight="true" outlineLevel="0" collapsed="false"/>
    <row r="14" customFormat="false" ht="20.1" hidden="false" customHeight="true" outlineLevel="0" collapsed="false"/>
    <row r="15" customFormat="false" ht="20.1" hidden="false" customHeight="true" outlineLevel="0" collapsed="false">
      <c r="A15" s="91" t="s">
        <v>60</v>
      </c>
      <c r="B15" s="92" t="n">
        <v>36982</v>
      </c>
      <c r="F15" s="93" t="s">
        <v>61</v>
      </c>
      <c r="G15" s="94" t="n">
        <v>36982</v>
      </c>
    </row>
    <row r="16" customFormat="false" ht="20.1" hidden="false" customHeight="true" outlineLevel="0" collapsed="false">
      <c r="A16" s="91"/>
      <c r="B16" s="96"/>
      <c r="F16" s="97" t="s">
        <v>62</v>
      </c>
      <c r="G16" s="17"/>
    </row>
    <row r="17" customFormat="false" ht="20.1" hidden="false" customHeight="true" outlineLevel="0" collapsed="false">
      <c r="A17" s="91" t="s">
        <v>63</v>
      </c>
      <c r="B17" s="98" t="n">
        <v>96027277</v>
      </c>
      <c r="D17" s="95"/>
    </row>
    <row r="18" customFormat="false" ht="20.1" hidden="false" customHeight="true" outlineLevel="0" collapsed="false">
      <c r="B18" s="99"/>
      <c r="C18" s="99"/>
      <c r="D18" s="95"/>
    </row>
    <row r="19" customFormat="false" ht="20.1" hidden="false" customHeight="true" outlineLevel="0" collapsed="false">
      <c r="A19" s="91"/>
    </row>
    <row r="20" customFormat="false" ht="20.1" hidden="false" customHeight="true" outlineLevel="0" collapsed="false">
      <c r="A20" s="91"/>
      <c r="C20" s="1" t="s">
        <v>64</v>
      </c>
      <c r="D20" s="100" t="n">
        <v>0.9392523</v>
      </c>
      <c r="E20" s="0" t="s">
        <v>65</v>
      </c>
    </row>
    <row r="21" customFormat="false" ht="20.1" hidden="false" customHeight="true" outlineLevel="0" collapsed="false">
      <c r="A21" s="91" t="s">
        <v>66</v>
      </c>
    </row>
    <row r="22" customFormat="false" ht="20.1" hidden="false" customHeight="true" outlineLevel="0" collapsed="false"/>
    <row r="23" customFormat="false" ht="20.1" hidden="false" customHeight="true" outlineLevel="0" collapsed="false">
      <c r="B23" s="101" t="s">
        <v>67</v>
      </c>
      <c r="C23" s="102" t="s">
        <v>68</v>
      </c>
      <c r="D23" s="102" t="s">
        <v>154</v>
      </c>
      <c r="E23" s="102" t="s">
        <v>155</v>
      </c>
      <c r="F23" s="103" t="s">
        <v>71</v>
      </c>
      <c r="G23" s="103" t="s">
        <v>72</v>
      </c>
    </row>
    <row r="24" customFormat="false" ht="20.1" hidden="false" customHeight="true" outlineLevel="0" collapsed="false">
      <c r="B24" s="104" t="s">
        <v>156</v>
      </c>
      <c r="C24" s="105" t="s">
        <v>157</v>
      </c>
      <c r="D24" s="130" t="n">
        <v>0</v>
      </c>
      <c r="E24" s="174" t="n">
        <f aca="false">+D24*D20</f>
        <v>0</v>
      </c>
      <c r="F24" s="175"/>
      <c r="G24" s="112" t="n">
        <f aca="false">+F24*E24</f>
        <v>0</v>
      </c>
    </row>
    <row r="25" customFormat="false" ht="20.1" hidden="false" customHeight="true" outlineLevel="0" collapsed="false">
      <c r="B25" s="109"/>
      <c r="C25" s="105" t="s">
        <v>158</v>
      </c>
      <c r="D25" s="130"/>
      <c r="E25" s="110"/>
      <c r="F25" s="180"/>
      <c r="G25" s="132"/>
    </row>
    <row r="26" customFormat="false" ht="20.1" hidden="false" customHeight="true" outlineLevel="0" collapsed="false">
      <c r="B26" s="109"/>
      <c r="C26" s="105"/>
      <c r="D26" s="130"/>
      <c r="E26" s="110"/>
      <c r="F26" s="180"/>
      <c r="G26" s="132"/>
    </row>
    <row r="27" customFormat="false" ht="20.1" hidden="false" customHeight="true" outlineLevel="0" collapsed="false">
      <c r="B27" s="109" t="s">
        <v>159</v>
      </c>
      <c r="C27" s="105" t="s">
        <v>160</v>
      </c>
      <c r="D27" s="130" t="n">
        <v>0</v>
      </c>
      <c r="E27" s="174" t="n">
        <f aca="false">+D27*D20</f>
        <v>0</v>
      </c>
      <c r="F27" s="170"/>
      <c r="G27" s="132" t="n">
        <f aca="false">+F27*E27</f>
        <v>0</v>
      </c>
    </row>
    <row r="28" customFormat="false" ht="20.1" hidden="false" customHeight="true" outlineLevel="0" collapsed="false">
      <c r="B28" s="109"/>
      <c r="C28" s="105" t="s">
        <v>161</v>
      </c>
      <c r="D28" s="106"/>
      <c r="E28" s="110"/>
      <c r="F28" s="113"/>
      <c r="G28" s="132"/>
    </row>
    <row r="29" customFormat="false" ht="20.1" hidden="false" customHeight="true" outlineLevel="0" collapsed="false">
      <c r="B29" s="109"/>
      <c r="C29" s="105"/>
      <c r="D29" s="106"/>
      <c r="E29" s="107"/>
      <c r="F29" s="113"/>
      <c r="G29" s="132"/>
    </row>
    <row r="30" customFormat="false" ht="20.1" hidden="false" customHeight="true" outlineLevel="0" collapsed="false">
      <c r="B30" s="109"/>
      <c r="C30" s="105" t="s">
        <v>162</v>
      </c>
      <c r="D30" s="130" t="n">
        <v>1950</v>
      </c>
      <c r="E30" s="174" t="n">
        <f aca="false">+D30*D20</f>
        <v>1831.541985</v>
      </c>
      <c r="F30" s="170" t="n">
        <v>30</v>
      </c>
      <c r="G30" s="132" t="n">
        <f aca="false">+F30*E30</f>
        <v>54946.25955</v>
      </c>
    </row>
    <row r="31" customFormat="false" ht="20.1" hidden="false" customHeight="true" outlineLevel="0" collapsed="false">
      <c r="B31" s="109"/>
      <c r="C31" s="105"/>
      <c r="D31" s="106"/>
      <c r="E31" s="107"/>
      <c r="F31" s="113"/>
      <c r="G31" s="132"/>
    </row>
    <row r="32" customFormat="false" ht="20.1" hidden="false" customHeight="true" outlineLevel="0" collapsed="false">
      <c r="B32" s="109"/>
      <c r="C32" s="105"/>
      <c r="D32" s="106"/>
      <c r="E32" s="107"/>
      <c r="F32" s="113"/>
      <c r="G32" s="132"/>
    </row>
    <row r="33" customFormat="false" ht="20.1" hidden="false" customHeight="true" outlineLevel="0" collapsed="false">
      <c r="B33" s="109"/>
      <c r="C33" s="105"/>
      <c r="D33" s="106"/>
      <c r="E33" s="107"/>
      <c r="F33" s="113"/>
      <c r="G33" s="132"/>
    </row>
    <row r="34" customFormat="false" ht="20.1" hidden="false" customHeight="true" outlineLevel="0" collapsed="false">
      <c r="B34" s="114"/>
      <c r="C34" s="115"/>
      <c r="D34" s="115"/>
      <c r="E34" s="116"/>
      <c r="F34" s="117"/>
      <c r="G34" s="155"/>
    </row>
    <row r="35" customFormat="false" ht="20.1" hidden="false" customHeight="true" outlineLevel="0" collapsed="false">
      <c r="B35" s="99"/>
      <c r="C35" s="99"/>
      <c r="D35" s="156"/>
      <c r="E35" s="156"/>
      <c r="G35" s="157"/>
    </row>
    <row r="36" customFormat="false" ht="20.1" hidden="false" customHeight="true" outlineLevel="0" collapsed="false">
      <c r="B36" s="99" t="s">
        <v>75</v>
      </c>
      <c r="C36" s="95"/>
      <c r="D36" s="158" t="n">
        <f aca="false">SUM(D24:D34)</f>
        <v>1950</v>
      </c>
      <c r="E36" s="158" t="n">
        <f aca="false">SUM(E24:E34)</f>
        <v>1831.541985</v>
      </c>
      <c r="F36" s="118"/>
      <c r="G36" s="158" t="n">
        <f aca="false">SUM(G24:G34)</f>
        <v>54946.25955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9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E29" activeCellId="0" sqref="E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2" min="2" style="0" width="16.56"/>
    <col collapsed="false" customWidth="true" hidden="false" outlineLevel="0" max="3" min="3" style="0" width="29.99"/>
    <col collapsed="false" customWidth="true" hidden="false" outlineLevel="0" max="4" min="4" style="0" width="31.42"/>
    <col collapsed="false" customWidth="true" hidden="false" outlineLevel="0" max="5" min="5" style="0" width="29.71"/>
    <col collapsed="false" customWidth="true" hidden="false" outlineLevel="0" max="6" min="6" style="0" width="27.28"/>
    <col collapsed="false" customWidth="true" hidden="false" outlineLevel="0" max="7" min="7" style="0" width="23.41"/>
    <col collapsed="false" customWidth="true" hidden="false" outlineLevel="0" max="8" min="8" style="0" width="23.85"/>
  </cols>
  <sheetData>
    <row r="1" customFormat="false" ht="20.1" hidden="false" customHeight="true" outlineLevel="0" collapsed="false">
      <c r="A1" s="87" t="s">
        <v>43</v>
      </c>
      <c r="B1" s="87"/>
      <c r="C1" s="87"/>
      <c r="D1" s="88" t="s">
        <v>44</v>
      </c>
      <c r="E1" s="87"/>
      <c r="F1" s="87"/>
      <c r="G1" s="87"/>
      <c r="H1" s="87"/>
    </row>
    <row r="2" customFormat="false" ht="20.1" hidden="false" customHeight="true" outlineLevel="0" collapsed="false">
      <c r="A2" s="87"/>
      <c r="B2" s="87"/>
      <c r="C2" s="88"/>
      <c r="D2" s="87"/>
      <c r="E2" s="87"/>
      <c r="F2" s="87"/>
      <c r="G2" s="87"/>
      <c r="H2" s="87"/>
    </row>
    <row r="3" customFormat="false" ht="20.1" hidden="false" customHeight="true" outlineLevel="0" collapsed="false">
      <c r="E3" s="89"/>
    </row>
    <row r="4" customFormat="false" ht="20.1" hidden="false" customHeight="true" outlineLevel="0" collapsed="false">
      <c r="A4" s="0" t="s">
        <v>45</v>
      </c>
      <c r="E4" s="0" t="s">
        <v>46</v>
      </c>
    </row>
    <row r="5" customFormat="false" ht="20.1" hidden="false" customHeight="true" outlineLevel="0" collapsed="false">
      <c r="A5" s="90" t="s">
        <v>47</v>
      </c>
      <c r="E5" s="90" t="s">
        <v>163</v>
      </c>
    </row>
    <row r="6" customFormat="false" ht="20.1" hidden="false" customHeight="true" outlineLevel="0" collapsed="false">
      <c r="A6" s="0" t="s">
        <v>49</v>
      </c>
      <c r="E6" s="0" t="s">
        <v>164</v>
      </c>
    </row>
    <row r="7" customFormat="false" ht="20.1" hidden="false" customHeight="true" outlineLevel="0" collapsed="false">
      <c r="A7" s="0" t="s">
        <v>51</v>
      </c>
      <c r="E7" s="0" t="s">
        <v>165</v>
      </c>
    </row>
    <row r="8" customFormat="false" ht="20.1" hidden="false" customHeight="true" outlineLevel="0" collapsed="false">
      <c r="A8" s="0" t="s">
        <v>52</v>
      </c>
      <c r="E8" s="0" t="s">
        <v>166</v>
      </c>
    </row>
    <row r="9" customFormat="false" ht="20.1" hidden="false" customHeight="true" outlineLevel="0" collapsed="false"/>
    <row r="10" customFormat="false" ht="20.1" hidden="false" customHeight="true" outlineLevel="0" collapsed="false">
      <c r="A10" s="0" t="s">
        <v>54</v>
      </c>
      <c r="E10" s="0" t="s">
        <v>167</v>
      </c>
    </row>
    <row r="11" customFormat="false" ht="20.1" hidden="false" customHeight="true" outlineLevel="0" collapsed="false">
      <c r="A11" s="0" t="s">
        <v>56</v>
      </c>
      <c r="E11" s="0" t="s">
        <v>168</v>
      </c>
    </row>
    <row r="12" customFormat="false" ht="20.1" hidden="false" customHeight="true" outlineLevel="0" collapsed="false">
      <c r="A12" s="0" t="s">
        <v>58</v>
      </c>
      <c r="E12" s="0" t="s">
        <v>169</v>
      </c>
    </row>
    <row r="13" customFormat="false" ht="20.1" hidden="false" customHeight="true" outlineLevel="0" collapsed="false"/>
    <row r="14" customFormat="false" ht="20.1" hidden="false" customHeight="true" outlineLevel="0" collapsed="false"/>
    <row r="15" customFormat="false" ht="20.1" hidden="false" customHeight="true" outlineLevel="0" collapsed="false">
      <c r="A15" s="91" t="s">
        <v>60</v>
      </c>
      <c r="B15" s="92" t="n">
        <v>36982</v>
      </c>
      <c r="F15" s="93" t="s">
        <v>61</v>
      </c>
      <c r="G15" s="94" t="n">
        <v>36982</v>
      </c>
    </row>
    <row r="16" customFormat="false" ht="20.1" hidden="false" customHeight="true" outlineLevel="0" collapsed="false">
      <c r="A16" s="91"/>
      <c r="B16" s="96"/>
      <c r="F16" s="97" t="s">
        <v>62</v>
      </c>
      <c r="G16" s="17"/>
    </row>
    <row r="17" customFormat="false" ht="20.1" hidden="false" customHeight="true" outlineLevel="0" collapsed="false">
      <c r="A17" s="91" t="s">
        <v>63</v>
      </c>
      <c r="B17" s="98" t="n">
        <v>96028270</v>
      </c>
      <c r="D17" s="95"/>
    </row>
    <row r="18" customFormat="false" ht="20.1" hidden="false" customHeight="true" outlineLevel="0" collapsed="false">
      <c r="B18" s="99"/>
      <c r="C18" s="99"/>
      <c r="D18" s="95"/>
    </row>
    <row r="19" customFormat="false" ht="20.1" hidden="false" customHeight="true" outlineLevel="0" collapsed="false">
      <c r="A19" s="91"/>
    </row>
    <row r="20" customFormat="false" ht="20.1" hidden="false" customHeight="true" outlineLevel="0" collapsed="false">
      <c r="A20" s="91"/>
      <c r="C20" s="1" t="s">
        <v>64</v>
      </c>
      <c r="D20" s="100" t="n">
        <v>0.954</v>
      </c>
      <c r="E20" s="0" t="s">
        <v>65</v>
      </c>
    </row>
    <row r="21" customFormat="false" ht="20.1" hidden="false" customHeight="true" outlineLevel="0" collapsed="false">
      <c r="A21" s="91" t="s">
        <v>66</v>
      </c>
    </row>
    <row r="22" customFormat="false" ht="20.1" hidden="false" customHeight="true" outlineLevel="0" collapsed="false"/>
    <row r="23" customFormat="false" ht="20.1" hidden="false" customHeight="true" outlineLevel="0" collapsed="false">
      <c r="B23" s="101" t="s">
        <v>67</v>
      </c>
      <c r="C23" s="102" t="s">
        <v>68</v>
      </c>
      <c r="D23" s="102" t="s">
        <v>154</v>
      </c>
      <c r="E23" s="102" t="s">
        <v>155</v>
      </c>
      <c r="F23" s="103" t="s">
        <v>71</v>
      </c>
      <c r="G23" s="103" t="s">
        <v>72</v>
      </c>
    </row>
    <row r="24" customFormat="false" ht="20.1" hidden="false" customHeight="true" outlineLevel="0" collapsed="false">
      <c r="B24" s="104" t="s">
        <v>170</v>
      </c>
      <c r="C24" s="105" t="s">
        <v>171</v>
      </c>
      <c r="D24" s="130" t="n">
        <v>500</v>
      </c>
      <c r="E24" s="174" t="n">
        <f aca="false">+D24*D20</f>
        <v>477</v>
      </c>
      <c r="F24" s="111" t="n">
        <v>30</v>
      </c>
      <c r="G24" s="112" t="n">
        <f aca="false">+F24*E24</f>
        <v>14310</v>
      </c>
    </row>
    <row r="25" customFormat="false" ht="20.1" hidden="false" customHeight="true" outlineLevel="0" collapsed="false">
      <c r="B25" s="109"/>
      <c r="C25" s="105" t="s">
        <v>172</v>
      </c>
      <c r="D25" s="106"/>
      <c r="E25" s="107"/>
      <c r="F25" s="113"/>
      <c r="G25" s="113"/>
    </row>
    <row r="26" customFormat="false" ht="20.1" hidden="false" customHeight="true" outlineLevel="0" collapsed="false">
      <c r="B26" s="109"/>
      <c r="C26" s="105"/>
      <c r="D26" s="106"/>
      <c r="E26" s="107"/>
      <c r="F26" s="113"/>
      <c r="G26" s="113"/>
    </row>
    <row r="27" customFormat="false" ht="20.1" hidden="false" customHeight="true" outlineLevel="0" collapsed="false">
      <c r="B27" s="114"/>
      <c r="C27" s="115"/>
      <c r="D27" s="115"/>
      <c r="E27" s="116"/>
      <c r="F27" s="117"/>
      <c r="G27" s="117"/>
    </row>
    <row r="28" customFormat="false" ht="20.1" hidden="false" customHeight="true" outlineLevel="0" collapsed="false">
      <c r="B28" s="99"/>
      <c r="C28" s="99"/>
      <c r="D28" s="99"/>
      <c r="E28" s="99"/>
    </row>
    <row r="29" customFormat="false" ht="20.1" hidden="false" customHeight="true" outlineLevel="0" collapsed="false">
      <c r="B29" s="99" t="s">
        <v>75</v>
      </c>
      <c r="C29" s="95"/>
      <c r="D29" s="158" t="n">
        <f aca="false">SUM(D24:D27)</f>
        <v>500</v>
      </c>
      <c r="E29" s="158" t="n">
        <f aca="false">SUM(E24:E27)</f>
        <v>477</v>
      </c>
      <c r="F29" s="118"/>
      <c r="G29" s="158" t="n">
        <f aca="false">SUM(G24:G27)</f>
        <v>14310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1999-07-06T13:26:10Z</dcterms:created>
  <dc:creator>ssitter</dc:creator>
  <dc:description/>
  <dc:language>en-US</dc:language>
  <cp:lastModifiedBy>tstaab</cp:lastModifiedBy>
  <cp:lastPrinted>2001-03-27T16:29:16Z</cp:lastPrinted>
  <dcterms:modified xsi:type="dcterms:W3CDTF">2001-03-27T16:34:03Z</dcterms:modified>
  <cp:revision>0</cp:revision>
  <dc:subject/>
  <dc:title/>
</cp:coreProperties>
</file>