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60 MW" sheetId="1" state="visible" r:id="rId3"/>
    <sheet name="Sheet3" sheetId="2" state="visible" r:id="rId4"/>
  </sheets>
  <definedNames>
    <definedName function="false" hidden="false" localSheetId="0" name="_xlnm.Print_Area" vbProcedure="false">'60 MW'!$A$1:$G$46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<sst xmlns="http://schemas.openxmlformats.org/spreadsheetml/2006/main" count="49" uniqueCount="45">
  <si>
    <t xml:space="preserve">Pueblo 60 MW CC</t>
  </si>
  <si>
    <t xml:space="preserve">EPC Price</t>
  </si>
  <si>
    <t xml:space="preserve">(Million $)</t>
  </si>
  <si>
    <t xml:space="preserve">Item</t>
  </si>
  <si>
    <t xml:space="preserve">Total</t>
  </si>
  <si>
    <t xml:space="preserve">%</t>
  </si>
  <si>
    <t xml:space="preserve">GE LM-2500 Gas Turbine Generator</t>
  </si>
  <si>
    <t xml:space="preserve">@</t>
  </si>
  <si>
    <t xml:space="preserve">Chiller / Evaporative Cooler</t>
  </si>
  <si>
    <t xml:space="preserve">none</t>
  </si>
  <si>
    <t xml:space="preserve">Steam Turbine Generator</t>
  </si>
  <si>
    <t xml:space="preserve">22 MW</t>
  </si>
  <si>
    <t xml:space="preserve">Heat Recovery Steam Generator </t>
  </si>
  <si>
    <t xml:space="preserve">  Power Island</t>
  </si>
  <si>
    <t xml:space="preserve">Mechanical BOP</t>
  </si>
  <si>
    <t xml:space="preserve">  Condensers</t>
  </si>
  <si>
    <t xml:space="preserve">  Pumps </t>
  </si>
  <si>
    <t xml:space="preserve">  Cooling Tower</t>
  </si>
  <si>
    <t xml:space="preserve">  Water Treatment</t>
  </si>
  <si>
    <t xml:space="preserve">  SCR</t>
  </si>
  <si>
    <t xml:space="preserve">assume not required</t>
  </si>
  <si>
    <t xml:space="preserve">  Gas Compressor</t>
  </si>
  <si>
    <t xml:space="preserve">  Auxiliary Boiler</t>
  </si>
  <si>
    <t xml:space="preserve">  Miscellaneous </t>
  </si>
  <si>
    <t xml:space="preserve">Instrumentation &amp; Controls</t>
  </si>
  <si>
    <t xml:space="preserve">CEMs $0.5mm</t>
  </si>
  <si>
    <t xml:space="preserve">Electrical BOP </t>
  </si>
  <si>
    <t xml:space="preserve">Switchyard  </t>
  </si>
  <si>
    <t xml:space="preserve">$1mm allowance</t>
  </si>
  <si>
    <t xml:space="preserve">Storage Tanks </t>
  </si>
  <si>
    <t xml:space="preserve">  Total Equipment</t>
  </si>
  <si>
    <t xml:space="preserve">Turnkey Equipment Margin</t>
  </si>
  <si>
    <t xml:space="preserve">Buildings</t>
  </si>
  <si>
    <t xml:space="preserve">Engineering</t>
  </si>
  <si>
    <t xml:space="preserve">Project Management</t>
  </si>
  <si>
    <t xml:space="preserve">Start-up</t>
  </si>
  <si>
    <t xml:space="preserve">Installation</t>
  </si>
  <si>
    <t xml:space="preserve">  Direct </t>
  </si>
  <si>
    <t xml:space="preserve">  Indirect</t>
  </si>
  <si>
    <t xml:space="preserve">  Construction Profit</t>
  </si>
  <si>
    <t xml:space="preserve">    Subtotal Installation</t>
  </si>
  <si>
    <t xml:space="preserve">Contingency</t>
  </si>
  <si>
    <t xml:space="preserve">Contractor's Price</t>
  </si>
  <si>
    <t xml:space="preserve">MW Output </t>
  </si>
  <si>
    <t xml:space="preserve">$ per KW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</si>
</sst>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_);_(* \(#,##0\);_(* \-_);_(@_)"/>
    <numFmt numFmtId="166" formatCode="_(\$* #,##0_);_(\$* \(#,##0\);_(\$* \-_);_(@_)"/>
    <numFmt numFmtId="167" formatCode="_(\$* #,##0.00_);_(\$* \(#,##0.00\);_(\$* \-??_);_(@_)"/>
    <numFmt numFmtId="168" formatCode="0.00"/>
    <numFmt numFmtId="169" formatCode="_(\$* #,##0.0_);_(\$* \(#,##0.0\);_(\$* \-??_);_(@_)"/>
    <numFmt numFmtId="170" formatCode="0.0"/>
    <numFmt numFmtId="171" formatCode="_(* #,##0.00_);_(* \(#,##0.00\);_(* \-??_);_(@_)"/>
    <numFmt numFmtId="172" formatCode="_(* #,##0.0_);_(* \(#,##0.0\);_(* \-??_);_(@_)"/>
    <numFmt numFmtId="173" formatCode="_(* #,##0.0_);_(* \(#,##0.0\);_(* \-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1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0" xfId="1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0" xfId="1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1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0" xfId="1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1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16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0" borderId="0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5" fillId="0" borderId="0" xfId="1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7"/>
    <col collapsed="false" customWidth="true" hidden="false" outlineLevel="0" max="2" min="2" style="1" width="2.7"/>
    <col collapsed="false" customWidth="true" hidden="false" outlineLevel="0" max="3" min="3" style="0" width="2.7"/>
    <col collapsed="false" customWidth="true" hidden="false" outlineLevel="0" max="4" min="4" style="1" width="6.7"/>
    <col collapsed="false" customWidth="true" hidden="false" outlineLevel="0" max="5" min="5" style="0" width="9.7"/>
    <col collapsed="false" customWidth="true" hidden="false" outlineLevel="0" max="6" min="6" style="2" width="5.71"/>
    <col collapsed="false" customWidth="true" hidden="false" outlineLevel="0" max="7" min="7" style="3" width="32.7"/>
    <col collapsed="false" customWidth="true" hidden="false" outlineLevel="0" max="8" min="8" style="0" width="12.7"/>
    <col collapsed="false" customWidth="true" hidden="false" outlineLevel="0" max="9" min="9" style="4" width="10.71"/>
    <col collapsed="false" customWidth="true" hidden="false" outlineLevel="0" max="10" min="10" style="0" width="10.71"/>
  </cols>
  <sheetData>
    <row r="1" customFormat="false" ht="15.75" hidden="false" customHeight="false" outlineLevel="0" collapsed="false">
      <c r="A1" s="5"/>
      <c r="B1" s="6"/>
      <c r="C1" s="5"/>
      <c r="D1" s="7" t="s">
        <v>0</v>
      </c>
      <c r="E1" s="5"/>
      <c r="F1" s="8"/>
      <c r="G1" s="9"/>
    </row>
    <row r="2" customFormat="false" ht="15.75" hidden="false" customHeight="false" outlineLevel="0" collapsed="false">
      <c r="A2" s="5"/>
      <c r="B2" s="6"/>
      <c r="C2" s="5"/>
      <c r="D2" s="7" t="s">
        <v>1</v>
      </c>
      <c r="E2" s="5"/>
      <c r="F2" s="8"/>
      <c r="G2" s="9"/>
      <c r="I2" s="10"/>
      <c r="J2" s="6"/>
    </row>
    <row r="3" customFormat="false" ht="12.75" hidden="false" customHeight="false" outlineLevel="0" collapsed="false">
      <c r="A3" s="5"/>
      <c r="B3" s="6"/>
      <c r="C3" s="5"/>
      <c r="D3" s="6" t="s">
        <v>2</v>
      </c>
      <c r="E3" s="5"/>
      <c r="F3" s="8"/>
      <c r="G3" s="9"/>
      <c r="H3" s="11"/>
      <c r="I3" s="12"/>
      <c r="J3" s="12"/>
    </row>
    <row r="4" customFormat="false" ht="12.75" hidden="false" customHeight="false" outlineLevel="0" collapsed="false">
      <c r="A4" s="5"/>
      <c r="B4" s="6"/>
      <c r="C4" s="5"/>
      <c r="D4" s="6"/>
      <c r="E4" s="13"/>
      <c r="F4" s="14"/>
      <c r="G4" s="15"/>
      <c r="H4" s="16"/>
      <c r="I4" s="17"/>
      <c r="J4" s="17"/>
    </row>
    <row r="5" customFormat="false" ht="14.1" hidden="false" customHeight="true" outlineLevel="0" collapsed="false">
      <c r="A5" s="18" t="s">
        <v>3</v>
      </c>
      <c r="B5" s="19"/>
      <c r="C5" s="19"/>
      <c r="D5" s="19"/>
      <c r="E5" s="11" t="s">
        <v>4</v>
      </c>
      <c r="F5" s="20" t="s">
        <v>5</v>
      </c>
      <c r="G5" s="21"/>
      <c r="H5" s="16"/>
      <c r="I5" s="17"/>
      <c r="J5" s="17"/>
    </row>
    <row r="6" customFormat="false" ht="14.1" hidden="false" customHeight="true" outlineLevel="0" collapsed="false">
      <c r="A6" s="22" t="s">
        <v>6</v>
      </c>
      <c r="B6" s="22" t="n">
        <v>3</v>
      </c>
      <c r="C6" s="22" t="s">
        <v>7</v>
      </c>
      <c r="D6" s="23" t="n">
        <v>9</v>
      </c>
      <c r="E6" s="24" t="n">
        <f aca="false">B6*D6</f>
        <v>27</v>
      </c>
      <c r="F6" s="25"/>
      <c r="G6" s="26"/>
      <c r="H6" s="16"/>
      <c r="I6" s="27"/>
      <c r="J6" s="27"/>
    </row>
    <row r="7" customFormat="false" ht="14.1" hidden="false" customHeight="true" outlineLevel="0" collapsed="false">
      <c r="A7" s="22" t="s">
        <v>8</v>
      </c>
      <c r="B7" s="22" t="n">
        <v>0</v>
      </c>
      <c r="C7" s="22" t="s">
        <v>7</v>
      </c>
      <c r="D7" s="23" t="n">
        <v>0</v>
      </c>
      <c r="E7" s="24" t="n">
        <f aca="false">B7*D7</f>
        <v>0</v>
      </c>
      <c r="F7" s="25"/>
      <c r="G7" s="26" t="s">
        <v>9</v>
      </c>
      <c r="H7" s="16"/>
      <c r="I7" s="27"/>
      <c r="J7" s="27"/>
    </row>
    <row r="8" customFormat="false" ht="14.1" hidden="false" customHeight="true" outlineLevel="0" collapsed="false">
      <c r="A8" s="22" t="s">
        <v>10</v>
      </c>
      <c r="B8" s="22" t="n">
        <v>1</v>
      </c>
      <c r="C8" s="22" t="s">
        <v>7</v>
      </c>
      <c r="D8" s="23" t="n">
        <v>3.4</v>
      </c>
      <c r="E8" s="24" t="n">
        <f aca="false">B8*D8</f>
        <v>3.4</v>
      </c>
      <c r="F8" s="25"/>
      <c r="G8" s="26" t="s">
        <v>11</v>
      </c>
      <c r="H8" s="22"/>
      <c r="I8" s="27"/>
      <c r="J8" s="27"/>
    </row>
    <row r="9" customFormat="false" ht="14.1" hidden="false" customHeight="true" outlineLevel="0" collapsed="false">
      <c r="A9" s="22" t="s">
        <v>12</v>
      </c>
      <c r="B9" s="22" t="n">
        <v>3</v>
      </c>
      <c r="C9" s="28" t="s">
        <v>7</v>
      </c>
      <c r="D9" s="23" t="n">
        <v>2.6</v>
      </c>
      <c r="E9" s="29" t="n">
        <f aca="false">B9*D9</f>
        <v>7.8</v>
      </c>
      <c r="F9" s="26"/>
      <c r="G9" s="26"/>
      <c r="H9" s="22"/>
      <c r="I9" s="30"/>
      <c r="J9" s="30"/>
    </row>
    <row r="10" customFormat="false" ht="14.1" hidden="false" customHeight="true" outlineLevel="0" collapsed="false">
      <c r="A10" s="22" t="s">
        <v>13</v>
      </c>
      <c r="B10" s="22"/>
      <c r="C10" s="24"/>
      <c r="D10" s="31"/>
      <c r="E10" s="32" t="n">
        <f aca="false">SUM(E6:E9)</f>
        <v>38.2</v>
      </c>
      <c r="F10" s="26" t="n">
        <f aca="false">E10*100/$E$36</f>
        <v>52.9344415532817</v>
      </c>
      <c r="G10" s="26"/>
      <c r="H10" s="22"/>
      <c r="I10" s="27"/>
      <c r="J10" s="27"/>
    </row>
    <row r="11" customFormat="false" ht="14.1" hidden="false" customHeight="true" outlineLevel="0" collapsed="false">
      <c r="A11" s="22" t="s">
        <v>14</v>
      </c>
      <c r="B11" s="22"/>
      <c r="C11" s="24"/>
      <c r="D11" s="31"/>
      <c r="E11" s="32"/>
      <c r="F11" s="26"/>
      <c r="G11" s="26"/>
      <c r="H11" s="16"/>
      <c r="I11" s="16"/>
      <c r="J11" s="16"/>
    </row>
    <row r="12" customFormat="false" ht="14.1" hidden="false" customHeight="true" outlineLevel="0" collapsed="false">
      <c r="A12" s="22" t="s">
        <v>15</v>
      </c>
      <c r="B12" s="22"/>
      <c r="C12" s="24"/>
      <c r="D12" s="31"/>
      <c r="E12" s="24" t="n">
        <v>0.4</v>
      </c>
      <c r="F12" s="26" t="n">
        <f aca="false">E12*100/$E$36</f>
        <v>0.554287346107661</v>
      </c>
      <c r="G12" s="26"/>
      <c r="H12" s="11"/>
      <c r="I12" s="11"/>
      <c r="J12" s="11"/>
    </row>
    <row r="13" customFormat="false" ht="14.1" hidden="false" customHeight="true" outlineLevel="0" collapsed="false">
      <c r="A13" s="22" t="s">
        <v>16</v>
      </c>
      <c r="B13" s="22"/>
      <c r="C13" s="24"/>
      <c r="D13" s="31"/>
      <c r="E13" s="24" t="n">
        <v>0.6</v>
      </c>
      <c r="F13" s="26" t="n">
        <f aca="false">E13*100/$E$36</f>
        <v>0.831431019161492</v>
      </c>
      <c r="G13" s="26"/>
      <c r="H13" s="33"/>
      <c r="I13" s="33"/>
      <c r="J13" s="33"/>
    </row>
    <row r="14" customFormat="false" ht="14.1" hidden="false" customHeight="true" outlineLevel="0" collapsed="false">
      <c r="A14" s="22" t="s">
        <v>17</v>
      </c>
      <c r="B14" s="22"/>
      <c r="C14" s="24"/>
      <c r="D14" s="31"/>
      <c r="E14" s="24" t="n">
        <v>0.5</v>
      </c>
      <c r="F14" s="26" t="n">
        <f aca="false">E14*100/$E$36</f>
        <v>0.692859182634577</v>
      </c>
      <c r="G14" s="26"/>
      <c r="H14" s="33"/>
      <c r="I14" s="33"/>
      <c r="J14" s="33"/>
    </row>
    <row r="15" customFormat="false" ht="14.1" hidden="false" customHeight="true" outlineLevel="0" collapsed="false">
      <c r="A15" s="22" t="s">
        <v>18</v>
      </c>
      <c r="B15" s="22"/>
      <c r="C15" s="24"/>
      <c r="D15" s="31"/>
      <c r="E15" s="24" t="n">
        <v>0.5</v>
      </c>
      <c r="F15" s="26" t="n">
        <f aca="false">E15*100/$E$36</f>
        <v>0.692859182634577</v>
      </c>
      <c r="G15" s="26"/>
      <c r="H15" s="1"/>
      <c r="I15" s="1"/>
      <c r="J15" s="1"/>
    </row>
    <row r="16" customFormat="false" ht="14.1" hidden="false" customHeight="true" outlineLevel="0" collapsed="false">
      <c r="A16" s="22" t="s">
        <v>19</v>
      </c>
      <c r="B16" s="22"/>
      <c r="C16" s="24"/>
      <c r="D16" s="31"/>
      <c r="E16" s="24" t="n">
        <v>0</v>
      </c>
      <c r="F16" s="26" t="n">
        <f aca="false">E16*100/$E$36</f>
        <v>0</v>
      </c>
      <c r="G16" s="26" t="s">
        <v>20</v>
      </c>
      <c r="H16" s="1"/>
      <c r="I16" s="1"/>
      <c r="J16" s="1"/>
    </row>
    <row r="17" customFormat="false" ht="14.1" hidden="false" customHeight="true" outlineLevel="0" collapsed="false">
      <c r="A17" s="22" t="s">
        <v>21</v>
      </c>
      <c r="B17" s="22"/>
      <c r="C17" s="24"/>
      <c r="D17" s="31"/>
      <c r="E17" s="24" t="n">
        <v>0</v>
      </c>
      <c r="F17" s="26" t="n">
        <f aca="false">E17*100/$E$36</f>
        <v>0</v>
      </c>
      <c r="G17" s="26" t="s">
        <v>20</v>
      </c>
      <c r="H17" s="1"/>
      <c r="I17" s="1"/>
      <c r="J17" s="1"/>
    </row>
    <row r="18" customFormat="false" ht="14.1" hidden="false" customHeight="true" outlineLevel="0" collapsed="false">
      <c r="A18" s="22" t="s">
        <v>22</v>
      </c>
      <c r="B18" s="22"/>
      <c r="C18" s="24"/>
      <c r="D18" s="31"/>
      <c r="E18" s="24" t="n">
        <v>0</v>
      </c>
      <c r="F18" s="26" t="n">
        <f aca="false">E18*100/$E$36</f>
        <v>0</v>
      </c>
      <c r="G18" s="34"/>
      <c r="H18" s="1"/>
      <c r="I18" s="1"/>
      <c r="J18" s="1"/>
    </row>
    <row r="19" customFormat="false" ht="14.1" hidden="false" customHeight="true" outlineLevel="0" collapsed="false">
      <c r="A19" s="22" t="s">
        <v>23</v>
      </c>
      <c r="B19" s="22"/>
      <c r="C19" s="24"/>
      <c r="D19" s="31"/>
      <c r="E19" s="24" t="n">
        <v>0.7</v>
      </c>
      <c r="F19" s="26" t="n">
        <f aca="false">E19*100/$E$36</f>
        <v>0.970002855688407</v>
      </c>
      <c r="G19" s="26"/>
      <c r="H19" s="1"/>
      <c r="I19" s="1"/>
      <c r="J19" s="1"/>
    </row>
    <row r="20" customFormat="false" ht="14.1" hidden="false" customHeight="true" outlineLevel="0" collapsed="false">
      <c r="A20" s="22" t="s">
        <v>24</v>
      </c>
      <c r="B20" s="22"/>
      <c r="C20" s="24"/>
      <c r="D20" s="31"/>
      <c r="E20" s="24" t="n">
        <v>0.8</v>
      </c>
      <c r="F20" s="26" t="n">
        <f aca="false">E20*100/$E$36</f>
        <v>1.10857469221532</v>
      </c>
      <c r="G20" s="26" t="s">
        <v>25</v>
      </c>
      <c r="H20" s="1"/>
      <c r="I20" s="1"/>
      <c r="J20" s="1"/>
    </row>
    <row r="21" customFormat="false" ht="14.1" hidden="false" customHeight="true" outlineLevel="0" collapsed="false">
      <c r="A21" s="22" t="s">
        <v>26</v>
      </c>
      <c r="B21" s="22"/>
      <c r="C21" s="24"/>
      <c r="D21" s="31"/>
      <c r="E21" s="24" t="n">
        <v>1.3</v>
      </c>
      <c r="F21" s="26" t="n">
        <f aca="false">E21*100/$E$36</f>
        <v>1.8014338748499</v>
      </c>
      <c r="G21" s="26"/>
      <c r="H21" s="1"/>
      <c r="I21" s="1"/>
      <c r="J21" s="1"/>
    </row>
    <row r="22" customFormat="false" ht="14.1" hidden="false" customHeight="true" outlineLevel="0" collapsed="false">
      <c r="A22" s="22" t="s">
        <v>27</v>
      </c>
      <c r="B22" s="22"/>
      <c r="C22" s="24"/>
      <c r="D22" s="31"/>
      <c r="E22" s="24" t="n">
        <v>2</v>
      </c>
      <c r="F22" s="26" t="n">
        <f aca="false">E22*100/$E$36</f>
        <v>2.77143673053831</v>
      </c>
      <c r="G22" s="26" t="s">
        <v>28</v>
      </c>
      <c r="H22" s="1"/>
      <c r="I22" s="1"/>
      <c r="J22" s="1"/>
    </row>
    <row r="23" customFormat="false" ht="14.1" hidden="false" customHeight="true" outlineLevel="0" collapsed="false">
      <c r="A23" s="22" t="s">
        <v>29</v>
      </c>
      <c r="B23" s="22"/>
      <c r="C23" s="24"/>
      <c r="D23" s="31"/>
      <c r="E23" s="29" t="n">
        <v>0.5</v>
      </c>
      <c r="F23" s="25" t="n">
        <f aca="false">E23*100/$E$36</f>
        <v>0.692859182634577</v>
      </c>
      <c r="G23" s="26"/>
      <c r="H23" s="1"/>
      <c r="I23" s="1"/>
      <c r="J23" s="1"/>
    </row>
    <row r="24" customFormat="false" ht="14.1" hidden="false" customHeight="true" outlineLevel="0" collapsed="false">
      <c r="A24" s="19" t="s">
        <v>30</v>
      </c>
      <c r="B24" s="19"/>
      <c r="C24" s="35"/>
      <c r="D24" s="36"/>
      <c r="E24" s="37" t="n">
        <f aca="false">SUM(E12:E23)+E10</f>
        <v>45.5</v>
      </c>
      <c r="F24" s="26" t="n">
        <f aca="false">E24*100/$E$36</f>
        <v>63.0501856197465</v>
      </c>
      <c r="G24" s="21"/>
      <c r="H24" s="1"/>
      <c r="I24" s="1"/>
      <c r="J24" s="1"/>
    </row>
    <row r="25" customFormat="false" ht="14.1" hidden="false" customHeight="true" outlineLevel="0" collapsed="false">
      <c r="A25" s="22" t="s">
        <v>31</v>
      </c>
      <c r="B25" s="22"/>
      <c r="C25" s="24"/>
      <c r="D25" s="31" t="n">
        <v>5</v>
      </c>
      <c r="E25" s="32" t="n">
        <f aca="false">E24*D25/100</f>
        <v>2.275</v>
      </c>
      <c r="F25" s="26" t="n">
        <f aca="false">E25*100/$E$36</f>
        <v>3.15250928098732</v>
      </c>
      <c r="G25" s="21"/>
      <c r="H25" s="1"/>
      <c r="I25" s="1"/>
      <c r="J25" s="1"/>
    </row>
    <row r="26" customFormat="false" ht="14.1" hidden="false" customHeight="true" outlineLevel="0" collapsed="false">
      <c r="A26" s="22" t="s">
        <v>32</v>
      </c>
      <c r="B26" s="22"/>
      <c r="C26" s="24"/>
      <c r="D26" s="31"/>
      <c r="E26" s="32" t="n">
        <v>0.4</v>
      </c>
      <c r="F26" s="26" t="n">
        <f aca="false">E26*100/$E$36</f>
        <v>0.554287346107661</v>
      </c>
      <c r="G26" s="21"/>
      <c r="H26" s="38"/>
      <c r="I26" s="1"/>
      <c r="J26" s="1"/>
    </row>
    <row r="27" customFormat="false" ht="14.1" hidden="false" customHeight="true" outlineLevel="0" collapsed="false">
      <c r="A27" s="22" t="s">
        <v>33</v>
      </c>
      <c r="B27" s="22"/>
      <c r="C27" s="24"/>
      <c r="D27" s="31"/>
      <c r="E27" s="24" t="n">
        <v>2.5</v>
      </c>
      <c r="F27" s="26" t="n">
        <f aca="false">E27*100/$E$36</f>
        <v>3.46429591317288</v>
      </c>
      <c r="G27" s="21"/>
      <c r="H27" s="38"/>
      <c r="I27" s="38"/>
      <c r="J27" s="38"/>
    </row>
    <row r="28" customFormat="false" ht="14.1" hidden="false" customHeight="true" outlineLevel="0" collapsed="false">
      <c r="A28" s="22" t="s">
        <v>34</v>
      </c>
      <c r="B28" s="22"/>
      <c r="C28" s="24"/>
      <c r="D28" s="31"/>
      <c r="E28" s="24" t="n">
        <v>5</v>
      </c>
      <c r="F28" s="26" t="n">
        <f aca="false">E28*100/$E$36</f>
        <v>6.92859182634577</v>
      </c>
      <c r="G28" s="21"/>
      <c r="H28" s="38"/>
      <c r="I28" s="38"/>
      <c r="J28" s="38"/>
    </row>
    <row r="29" customFormat="false" ht="14.1" hidden="false" customHeight="true" outlineLevel="0" collapsed="false">
      <c r="A29" s="22" t="s">
        <v>35</v>
      </c>
      <c r="B29" s="22"/>
      <c r="C29" s="24"/>
      <c r="D29" s="31"/>
      <c r="E29" s="24" t="n">
        <v>1.2</v>
      </c>
      <c r="F29" s="26" t="n">
        <f aca="false">E29*100/$E$36</f>
        <v>1.66286203832298</v>
      </c>
      <c r="G29" s="21"/>
      <c r="H29" s="38"/>
      <c r="I29" s="38"/>
      <c r="J29" s="38"/>
    </row>
    <row r="30" customFormat="false" ht="14.1" hidden="false" customHeight="true" outlineLevel="0" collapsed="false">
      <c r="A30" s="22" t="s">
        <v>36</v>
      </c>
      <c r="B30" s="22"/>
      <c r="C30" s="24"/>
      <c r="D30" s="31"/>
      <c r="E30" s="22"/>
      <c r="F30" s="26"/>
      <c r="G30" s="21"/>
      <c r="H30" s="16"/>
      <c r="I30" s="39"/>
      <c r="J30" s="16"/>
    </row>
    <row r="31" customFormat="false" ht="14.1" hidden="false" customHeight="true" outlineLevel="0" collapsed="false">
      <c r="A31" s="22" t="s">
        <v>37</v>
      </c>
      <c r="B31" s="22"/>
      <c r="C31" s="24"/>
      <c r="D31" s="31"/>
      <c r="E31" s="24" t="n">
        <f aca="false">D6*0.135+(B6-1)*D6*0.13*0.75+D7*0.13+(B7-1)*D7*0.13*0.75+D8*0.5+(B8-1)*D8*0.5*0.75+D9*0.6+(B9-1)*D9*0.6*0.75+SUM(E12:E22)*0.2</f>
        <v>9.93</v>
      </c>
      <c r="F31" s="26" t="n">
        <f aca="false">E31*100/$E$36</f>
        <v>13.7601833671227</v>
      </c>
      <c r="G31" s="21"/>
      <c r="H31" s="16"/>
      <c r="I31" s="39"/>
      <c r="J31" s="16"/>
    </row>
    <row r="32" customFormat="false" ht="14.1" hidden="false" customHeight="true" outlineLevel="0" collapsed="false">
      <c r="A32" s="22" t="s">
        <v>38</v>
      </c>
      <c r="B32" s="22"/>
      <c r="C32" s="29"/>
      <c r="D32" s="31"/>
      <c r="E32" s="24" t="n">
        <f aca="false">0.26*(E31)</f>
        <v>2.5818</v>
      </c>
      <c r="F32" s="26" t="n">
        <f aca="false">E32*100/$E$36</f>
        <v>3.5776476754519</v>
      </c>
      <c r="G32" s="21"/>
      <c r="H32" s="16"/>
      <c r="I32" s="39"/>
      <c r="J32" s="16"/>
    </row>
    <row r="33" customFormat="false" ht="14.1" hidden="false" customHeight="true" outlineLevel="0" collapsed="false">
      <c r="A33" s="22" t="s">
        <v>39</v>
      </c>
      <c r="B33" s="22"/>
      <c r="C33" s="29"/>
      <c r="D33" s="31" t="n">
        <v>14</v>
      </c>
      <c r="E33" s="29" t="n">
        <f aca="false">E31*D33/100</f>
        <v>1.3902</v>
      </c>
      <c r="F33" s="25" t="n">
        <f aca="false">E33*100/$E$36</f>
        <v>1.92642567139718</v>
      </c>
      <c r="G33" s="21"/>
      <c r="H33" s="16"/>
      <c r="I33" s="39"/>
      <c r="J33" s="16"/>
    </row>
    <row r="34" customFormat="false" ht="14.1" hidden="false" customHeight="true" outlineLevel="0" collapsed="false">
      <c r="A34" s="19" t="s">
        <v>40</v>
      </c>
      <c r="B34" s="19"/>
      <c r="C34" s="40"/>
      <c r="D34" s="36"/>
      <c r="E34" s="40" t="n">
        <f aca="false">SUM(E31:E33)</f>
        <v>13.902</v>
      </c>
      <c r="F34" s="25" t="n">
        <f aca="false">E34*100/$E$36</f>
        <v>19.2642567139718</v>
      </c>
      <c r="G34" s="21"/>
      <c r="H34" s="16"/>
      <c r="I34" s="41"/>
      <c r="J34" s="16"/>
    </row>
    <row r="35" customFormat="false" ht="14.1" hidden="false" customHeight="true" outlineLevel="0" collapsed="false">
      <c r="A35" s="22" t="s">
        <v>41</v>
      </c>
      <c r="B35" s="22"/>
      <c r="C35" s="29"/>
      <c r="D35" s="31" t="n">
        <v>2</v>
      </c>
      <c r="E35" s="29" t="n">
        <f aca="false">SUM(E24:E32)*D35/100</f>
        <v>1.387736</v>
      </c>
      <c r="F35" s="25" t="n">
        <f aca="false">E35*100/$E$36</f>
        <v>1.92301126134515</v>
      </c>
      <c r="G35" s="21"/>
      <c r="H35" s="16"/>
      <c r="I35" s="41"/>
      <c r="J35" s="16"/>
    </row>
    <row r="36" customFormat="false" ht="14.1" hidden="false" customHeight="true" outlineLevel="0" collapsed="false">
      <c r="A36" s="19" t="s">
        <v>42</v>
      </c>
      <c r="B36" s="22"/>
      <c r="C36" s="24"/>
      <c r="D36" s="31"/>
      <c r="E36" s="35" t="n">
        <f aca="false">SUM(E24:E33)+E35</f>
        <v>72.164736</v>
      </c>
      <c r="F36" s="26" t="n">
        <f aca="false">E36*100/$E$36</f>
        <v>100</v>
      </c>
      <c r="G36" s="21"/>
      <c r="H36" s="16"/>
      <c r="I36" s="39"/>
      <c r="J36" s="16"/>
    </row>
    <row r="37" customFormat="false" ht="14.1" hidden="false" customHeight="true" outlineLevel="0" collapsed="false">
      <c r="A37" s="19"/>
      <c r="B37" s="19"/>
      <c r="C37" s="35"/>
      <c r="D37" s="19"/>
      <c r="E37" s="19"/>
      <c r="F37" s="21"/>
      <c r="G37" s="19"/>
      <c r="H37" s="16"/>
      <c r="I37" s="39"/>
      <c r="J37" s="16"/>
    </row>
    <row r="38" customFormat="false" ht="14.1" hidden="false" customHeight="true" outlineLevel="0" collapsed="false">
      <c r="A38" s="22" t="s">
        <v>43</v>
      </c>
      <c r="B38" s="22"/>
      <c r="C38" s="24"/>
      <c r="D38" s="22"/>
      <c r="E38" s="42" t="n">
        <v>73.4</v>
      </c>
      <c r="F38" s="21"/>
      <c r="G38" s="19"/>
      <c r="H38" s="16"/>
      <c r="I38" s="39"/>
      <c r="J38" s="16"/>
    </row>
    <row r="39" customFormat="false" ht="14.1" hidden="false" customHeight="true" outlineLevel="0" collapsed="false">
      <c r="A39" s="22" t="s">
        <v>44</v>
      </c>
      <c r="B39" s="22"/>
      <c r="C39" s="24"/>
      <c r="D39" s="22"/>
      <c r="E39" s="43" t="n">
        <f aca="false">1000*E36/E38</f>
        <v>983.170790190736</v>
      </c>
      <c r="F39" s="21"/>
      <c r="G39" s="19"/>
      <c r="H39" s="16"/>
      <c r="I39" s="39"/>
      <c r="J39" s="16"/>
    </row>
    <row r="40" customFormat="false" ht="14.1" hidden="false" customHeight="true" outlineLevel="0" collapsed="false">
      <c r="A40" s="22"/>
      <c r="B40" s="22"/>
      <c r="C40" s="24"/>
      <c r="D40" s="22"/>
      <c r="E40" s="19"/>
      <c r="F40" s="21"/>
      <c r="G40" s="19"/>
      <c r="H40" s="16"/>
      <c r="I40" s="39"/>
      <c r="J40" s="16"/>
    </row>
    <row r="41" customFormat="false" ht="14.1" hidden="false" customHeight="true" outlineLevel="0" collapsed="false">
      <c r="A41" s="22"/>
      <c r="B41" s="22"/>
      <c r="C41" s="24"/>
      <c r="D41" s="22"/>
      <c r="E41" s="36"/>
      <c r="F41" s="44"/>
      <c r="G41" s="19"/>
      <c r="H41" s="16"/>
      <c r="I41" s="45"/>
      <c r="J41" s="16"/>
    </row>
    <row r="42" customFormat="false" ht="14.1" hidden="false" customHeight="true" outlineLevel="0" collapsed="false">
      <c r="A42" s="19"/>
      <c r="B42" s="19"/>
      <c r="C42" s="35"/>
      <c r="D42" s="19"/>
      <c r="E42" s="19"/>
      <c r="F42" s="21"/>
      <c r="G42" s="19"/>
      <c r="H42" s="16"/>
      <c r="I42" s="45"/>
      <c r="J42" s="16"/>
    </row>
    <row r="43" customFormat="false" ht="12.75" hidden="false" customHeight="false" outlineLevel="0" collapsed="false">
      <c r="A43" s="5"/>
      <c r="B43" s="6"/>
      <c r="C43" s="46"/>
      <c r="D43" s="6"/>
      <c r="E43" s="5"/>
      <c r="F43" s="8"/>
      <c r="G43" s="9"/>
    </row>
    <row r="44" customFormat="false" ht="12.75" hidden="false" customHeight="false" outlineLevel="0" collapsed="false">
      <c r="A44" s="5"/>
      <c r="B44" s="6"/>
      <c r="C44" s="46"/>
      <c r="D44" s="6"/>
      <c r="E44" s="5"/>
      <c r="F44" s="8"/>
      <c r="G44" s="9"/>
    </row>
    <row r="45" customFormat="false" ht="12.75" hidden="true" customHeight="false" outlineLevel="0" collapsed="false">
      <c r="A45" s="5"/>
      <c r="B45" s="6"/>
      <c r="C45" s="46"/>
      <c r="D45" s="6"/>
      <c r="E45" s="5"/>
      <c r="F45" s="8"/>
      <c r="G45" s="9"/>
    </row>
    <row r="46" customFormat="false" ht="12.75" hidden="false" customHeight="false" outlineLevel="0" collapsed="false">
      <c r="A46" s="5"/>
      <c r="B46" s="6"/>
      <c r="C46" s="47"/>
      <c r="D46" s="6"/>
      <c r="E46" s="5"/>
      <c r="F46" s="8"/>
      <c r="G46" s="9"/>
    </row>
    <row r="47" customFormat="false" ht="12.75" hidden="false" customHeight="false" outlineLevel="0" collapsed="false">
      <c r="A47" s="5"/>
      <c r="B47" s="6"/>
      <c r="C47" s="5"/>
      <c r="D47" s="6"/>
      <c r="E47" s="5"/>
      <c r="F47" s="8"/>
      <c r="G47" s="9"/>
    </row>
    <row r="48" customFormat="false" ht="12.75" hidden="false" customHeight="false" outlineLevel="0" collapsed="false">
      <c r="A48" s="5"/>
      <c r="B48" s="6"/>
      <c r="C48" s="5"/>
      <c r="D48" s="6"/>
      <c r="E48" s="5"/>
      <c r="F48" s="8"/>
      <c r="G48" s="9"/>
    </row>
    <row r="49" customFormat="false" ht="12.75" hidden="false" customHeight="false" outlineLevel="0" collapsed="false">
      <c r="A49" s="5"/>
      <c r="B49" s="6"/>
      <c r="C49" s="5"/>
      <c r="D49" s="6"/>
      <c r="E49" s="5"/>
      <c r="F49" s="8"/>
      <c r="G49" s="9"/>
    </row>
    <row r="50" customFormat="false" ht="12.75" hidden="false" customHeight="false" outlineLevel="0" collapsed="false">
      <c r="A50" s="5"/>
      <c r="B50" s="6"/>
      <c r="C50" s="5"/>
      <c r="D50" s="6"/>
      <c r="E50" s="5"/>
      <c r="F50" s="8"/>
      <c r="G50" s="9"/>
    </row>
    <row r="51" customFormat="false" ht="12.75" hidden="false" customHeight="false" outlineLevel="0" collapsed="false">
      <c r="A51" s="5"/>
      <c r="B51" s="6"/>
      <c r="C51" s="5"/>
      <c r="D51" s="6"/>
      <c r="E51" s="5"/>
      <c r="F51" s="8"/>
      <c r="G51" s="9"/>
    </row>
    <row r="52" customFormat="false" ht="12.75" hidden="false" customHeight="false" outlineLevel="0" collapsed="false">
      <c r="A52" s="5"/>
      <c r="B52" s="6"/>
      <c r="C52" s="5"/>
      <c r="D52" s="6"/>
      <c r="E52" s="5"/>
      <c r="F52" s="8"/>
      <c r="G52" s="9"/>
    </row>
    <row r="53" customFormat="false" ht="12.75" hidden="false" customHeight="false" outlineLevel="0" collapsed="false">
      <c r="A53" s="5"/>
      <c r="B53" s="6"/>
      <c r="C53" s="5"/>
      <c r="D53" s="6"/>
      <c r="E53" s="5"/>
      <c r="F53" s="8"/>
      <c r="G53" s="9"/>
    </row>
    <row r="54" customFormat="false" ht="12.75" hidden="false" customHeight="false" outlineLevel="0" collapsed="false">
      <c r="A54" s="5"/>
      <c r="B54" s="6"/>
      <c r="C54" s="5"/>
      <c r="D54" s="6"/>
      <c r="E54" s="5"/>
      <c r="F54" s="8"/>
      <c r="G54" s="9"/>
    </row>
    <row r="55" customFormat="false" ht="12.75" hidden="false" customHeight="false" outlineLevel="0" collapsed="false">
      <c r="A55" s="5"/>
      <c r="B55" s="6"/>
      <c r="C55" s="5"/>
      <c r="D55" s="6"/>
      <c r="E55" s="5"/>
      <c r="F55" s="8"/>
      <c r="G55" s="9"/>
    </row>
    <row r="56" customFormat="false" ht="12.75" hidden="false" customHeight="false" outlineLevel="0" collapsed="false">
      <c r="A56" s="5"/>
      <c r="B56" s="6"/>
      <c r="C56" s="5"/>
      <c r="D56" s="6"/>
      <c r="E56" s="5"/>
      <c r="F56" s="8"/>
      <c r="G56" s="9"/>
    </row>
    <row r="57" customFormat="false" ht="12.75" hidden="false" customHeight="false" outlineLevel="0" collapsed="false">
      <c r="A57" s="5"/>
      <c r="B57" s="6"/>
      <c r="C57" s="5"/>
      <c r="D57" s="6"/>
      <c r="E57" s="5"/>
      <c r="F57" s="8"/>
      <c r="G57" s="9"/>
    </row>
    <row r="58" customFormat="false" ht="12.75" hidden="false" customHeight="false" outlineLevel="0" collapsed="false">
      <c r="A58" s="5"/>
      <c r="B58" s="6"/>
      <c r="C58" s="5"/>
      <c r="D58" s="6"/>
      <c r="E58" s="5"/>
      <c r="F58" s="8"/>
      <c r="G58" s="9"/>
    </row>
    <row r="59" customFormat="false" ht="12.75" hidden="false" customHeight="false" outlineLevel="0" collapsed="false">
      <c r="A59" s="5"/>
      <c r="B59" s="6"/>
      <c r="C59" s="5"/>
      <c r="D59" s="6"/>
      <c r="E59" s="5"/>
      <c r="F59" s="8"/>
      <c r="G59" s="9"/>
    </row>
    <row r="60" customFormat="false" ht="12.75" hidden="false" customHeight="false" outlineLevel="0" collapsed="false">
      <c r="A60" s="5"/>
      <c r="B60" s="6"/>
      <c r="C60" s="5"/>
      <c r="D60" s="6"/>
      <c r="E60" s="5"/>
      <c r="F60" s="8"/>
      <c r="G60" s="9"/>
    </row>
    <row r="61" customFormat="false" ht="12.75" hidden="false" customHeight="false" outlineLevel="0" collapsed="false">
      <c r="A61" s="5"/>
      <c r="B61" s="6"/>
      <c r="C61" s="5"/>
      <c r="D61" s="6"/>
      <c r="E61" s="5"/>
      <c r="F61" s="8"/>
      <c r="G61" s="9"/>
    </row>
    <row r="62" customFormat="false" ht="12.75" hidden="false" customHeight="false" outlineLevel="0" collapsed="false">
      <c r="A62" s="5"/>
      <c r="B62" s="6"/>
      <c r="C62" s="5"/>
      <c r="D62" s="6"/>
      <c r="E62" s="5"/>
      <c r="F62" s="8"/>
      <c r="G62" s="9"/>
    </row>
    <row r="63" customFormat="false" ht="12.75" hidden="false" customHeight="false" outlineLevel="0" collapsed="false">
      <c r="A63" s="5"/>
      <c r="B63" s="6"/>
      <c r="C63" s="5"/>
      <c r="D63" s="6"/>
      <c r="E63" s="5"/>
      <c r="F63" s="8"/>
      <c r="G63" s="9"/>
    </row>
    <row r="64" customFormat="false" ht="12.75" hidden="false" customHeight="false" outlineLevel="0" collapsed="false">
      <c r="A64" s="5"/>
      <c r="B64" s="6"/>
      <c r="C64" s="5"/>
      <c r="D64" s="6"/>
      <c r="E64" s="5"/>
      <c r="F64" s="8"/>
      <c r="G64" s="9"/>
    </row>
    <row r="65" customFormat="false" ht="12.75" hidden="false" customHeight="false" outlineLevel="0" collapsed="false">
      <c r="A65" s="5"/>
      <c r="B65" s="6"/>
      <c r="C65" s="5"/>
      <c r="D65" s="6"/>
      <c r="E65" s="5"/>
      <c r="F65" s="8"/>
      <c r="G65" s="9"/>
    </row>
    <row r="66" customFormat="false" ht="12.75" hidden="false" customHeight="false" outlineLevel="0" collapsed="false">
      <c r="A66" s="5"/>
      <c r="B66" s="6"/>
      <c r="C66" s="5"/>
      <c r="D66" s="6"/>
      <c r="E66" s="5"/>
      <c r="F66" s="8"/>
      <c r="G66" s="9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&amp;L&amp;D&amp;R&amp;T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1999-05-29T23:04:22Z</dcterms:created>
  <dc:creator>EI</dc:creator>
  <dc:description/>
  <dc:language>en-US</dc:language>
  <cp:lastModifiedBy>EI</cp:lastModifiedBy>
  <cp:lastPrinted>2000-06-15T19:43:43Z</cp:lastPrinted>
  <cp:revision>0</cp:revision>
  <dc:subject/>
  <dc:title/>
</cp:coreProperties>
</file>