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t1" sheetId="1" state="visible" r:id="rId3"/>
  </sheets>
  <definedNames>
    <definedName function="false" hidden="false" localSheetId="0" name="_xlnm.Print_Area" vbProcedure="false">Asset1!$A$1:$J$188</definedName>
    <definedName function="false" hidden="false" localSheetId="0" name="_xlnm.Print_Titles" vbProcedure="false">Asset1!$A:$C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<sst xmlns="http://schemas.openxmlformats.org/spreadsheetml/2006/main" count="139" uniqueCount="121">
  <si>
    <t xml:space="preserve">Transwestern Pipeline Company</t>
  </si>
  <si>
    <t xml:space="preserve">5 Year Projections</t>
  </si>
  <si>
    <t xml:space="preserve">Income Statement</t>
  </si>
  <si>
    <t xml:space="preserve">(Millions of Dollars)</t>
  </si>
  <si>
    <t xml:space="preserve">Operating Revenues</t>
  </si>
  <si>
    <t xml:space="preserve">Natural Gas and Other Products</t>
  </si>
  <si>
    <t xml:space="preserve">Electricity</t>
  </si>
  <si>
    <t xml:space="preserve">Transportation </t>
  </si>
  <si>
    <t xml:space="preserve">Other</t>
  </si>
  <si>
    <t xml:space="preserve">Total Revenues</t>
  </si>
  <si>
    <t xml:space="preserve">Cost and Expenses</t>
  </si>
  <si>
    <t xml:space="preserve">Cost of Natural Gas and Other Products</t>
  </si>
  <si>
    <t xml:space="preserve">Cost of Electricity</t>
  </si>
  <si>
    <t xml:space="preserve">Cost of Transportation</t>
  </si>
  <si>
    <t xml:space="preserve">Total Cost of Sales</t>
  </si>
  <si>
    <t xml:space="preserve">GROSS MARGIN</t>
  </si>
  <si>
    <t xml:space="preserve">Operating Expenses</t>
  </si>
  <si>
    <t xml:space="preserve">Corporate Overhead</t>
  </si>
  <si>
    <t xml:space="preserve">Depreciation, depletion &amp; amortization</t>
  </si>
  <si>
    <t xml:space="preserve">Impairment of long lived assets</t>
  </si>
  <si>
    <t xml:space="preserve">Taxes other than income</t>
  </si>
  <si>
    <t xml:space="preserve">Total</t>
  </si>
  <si>
    <t xml:space="preserve">OPERATING INCOME</t>
  </si>
  <si>
    <t xml:space="preserve">Other Income (Deductions)</t>
  </si>
  <si>
    <t xml:space="preserve">Equity earnings in unconsolidated subsidiaries</t>
  </si>
  <si>
    <t xml:space="preserve">Gain (Loss) on sale of assets</t>
  </si>
  <si>
    <t xml:space="preserve">Interest Income</t>
  </si>
  <si>
    <t xml:space="preserve">Other Income, net</t>
  </si>
  <si>
    <t xml:space="preserve">INCOME BEFORE INTEREST, MINORITY INTEREST &amp; TAXES</t>
  </si>
  <si>
    <t xml:space="preserve">Interest Expense</t>
  </si>
  <si>
    <t xml:space="preserve">Interest expense and related charges, net</t>
  </si>
  <si>
    <t xml:space="preserve">Interco interest expense/(income)  - Capital Charge</t>
  </si>
  <si>
    <t xml:space="preserve">Dividends on company-obligated preferred securites of subsidiaries</t>
  </si>
  <si>
    <t xml:space="preserve">Minority Interest</t>
  </si>
  <si>
    <t xml:space="preserve">Preferred Dividends</t>
  </si>
  <si>
    <t xml:space="preserve">INCOME BEFORE INCOME TAXES</t>
  </si>
  <si>
    <t xml:space="preserve">Income Taxes</t>
  </si>
  <si>
    <t xml:space="preserve">Payable currently</t>
  </si>
  <si>
    <t xml:space="preserve">Payment deferred</t>
  </si>
  <si>
    <t xml:space="preserve">NET INCOME (Before Cummulative Effect of Accounting Changes)</t>
  </si>
  <si>
    <t xml:space="preserve">Cummulative Effect of Accounting Changes</t>
  </si>
  <si>
    <t xml:space="preserve">NET INCOME</t>
  </si>
  <si>
    <t xml:space="preserve">Balance Sheet</t>
  </si>
  <si>
    <t xml:space="preserve">ASSETS</t>
  </si>
  <si>
    <t xml:space="preserve">Current Assets</t>
  </si>
  <si>
    <t xml:space="preserve">Cash and Cash Equivalents</t>
  </si>
  <si>
    <t xml:space="preserve">Trade Receivables (net of allowance for doubtfull accounts)</t>
  </si>
  <si>
    <t xml:space="preserve">Other Receivables</t>
  </si>
  <si>
    <t xml:space="preserve">Assets from Price Risk Management</t>
  </si>
  <si>
    <t xml:space="preserve">Inventories</t>
  </si>
  <si>
    <t xml:space="preserve">Deposits</t>
  </si>
  <si>
    <t xml:space="preserve">Other  </t>
  </si>
  <si>
    <t xml:space="preserve">Total Current Assets</t>
  </si>
  <si>
    <t xml:space="preserve">Investments and Other Assets</t>
  </si>
  <si>
    <t xml:space="preserve">Investments in and advances to unconsolidated equity affilates</t>
  </si>
  <si>
    <t xml:space="preserve">Goodwill</t>
  </si>
  <si>
    <t xml:space="preserve">Total Investments and Other Assets</t>
  </si>
  <si>
    <t xml:space="preserve">Property, Plant and Equipment</t>
  </si>
  <si>
    <t xml:space="preserve">Natural Gas Transmission</t>
  </si>
  <si>
    <t xml:space="preserve">Electric Generation and Distribution</t>
  </si>
  <si>
    <t xml:space="preserve">Exploration and Production</t>
  </si>
  <si>
    <t xml:space="preserve">Construction in Progress</t>
  </si>
  <si>
    <t xml:space="preserve">Total Proerty, Plant and Equipment</t>
  </si>
  <si>
    <t xml:space="preserve">Less accumulated depreciation, depletion and amortization</t>
  </si>
  <si>
    <t xml:space="preserve">Net Property Plant and Equipment</t>
  </si>
  <si>
    <t xml:space="preserve">Total Assets</t>
  </si>
  <si>
    <t xml:space="preserve">LIABILITIES AND SHAREHOLDERS' EQUITY</t>
  </si>
  <si>
    <t xml:space="preserve">Current Liabilities</t>
  </si>
  <si>
    <t xml:space="preserve">Accounts Payable</t>
  </si>
  <si>
    <t xml:space="preserve">Liabilities from Price Risk Management</t>
  </si>
  <si>
    <t xml:space="preserve">Short-term debt</t>
  </si>
  <si>
    <t xml:space="preserve">Customers' Deposits</t>
  </si>
  <si>
    <t xml:space="preserve">Total Current Liabilities</t>
  </si>
  <si>
    <t xml:space="preserve">Long-Term Debt</t>
  </si>
  <si>
    <t xml:space="preserve">Deferred Credits and Other Liabilities</t>
  </si>
  <si>
    <t xml:space="preserve">Deferred Income Taxes</t>
  </si>
  <si>
    <t xml:space="preserve">Minority Interests</t>
  </si>
  <si>
    <t xml:space="preserve">Company-Obligated Preferred Securities of Subsidiaries</t>
  </si>
  <si>
    <t xml:space="preserve">Shareholders' Equity</t>
  </si>
  <si>
    <t xml:space="preserve">Preferred Stock</t>
  </si>
  <si>
    <t xml:space="preserve">Common Stock  </t>
  </si>
  <si>
    <t xml:space="preserve">Retained Earnings</t>
  </si>
  <si>
    <t xml:space="preserve">Accumulated other comprehensive income</t>
  </si>
  <si>
    <t xml:space="preserve">Common Stock held in Treasury</t>
  </si>
  <si>
    <t xml:space="preserve">Restricted Stock and Other</t>
  </si>
  <si>
    <t xml:space="preserve">Total Shareholders' Equity</t>
  </si>
  <si>
    <t xml:space="preserve">Total Liabilities and Shareholders' Equity</t>
  </si>
  <si>
    <t xml:space="preserve">ck</t>
  </si>
  <si>
    <t xml:space="preserve">Cash Flow Statement</t>
  </si>
  <si>
    <t xml:space="preserve">CASH FLOW FROM OPERATING ACTIVITIES</t>
  </si>
  <si>
    <t xml:space="preserve">Deferred income taxes</t>
  </si>
  <si>
    <t xml:space="preserve">Gains on Sales of Non-merchant Assets</t>
  </si>
  <si>
    <t xml:space="preserve">Changes in components of working capital</t>
  </si>
  <si>
    <t xml:space="preserve">Receivables</t>
  </si>
  <si>
    <t xml:space="preserve">Payables</t>
  </si>
  <si>
    <t xml:space="preserve">Net Assets from Price Risk Management Activities</t>
  </si>
  <si>
    <t xml:space="preserve">Merchant Activities</t>
  </si>
  <si>
    <t xml:space="preserve">Realized (Gains) / Losses on Sales</t>
  </si>
  <si>
    <t xml:space="preserve">Proceeds from Sales</t>
  </si>
  <si>
    <t xml:space="preserve">Additions</t>
  </si>
  <si>
    <t xml:space="preserve">Unrealized (Gains)/ Losses</t>
  </si>
  <si>
    <t xml:space="preserve">Other Operating Activities</t>
  </si>
  <si>
    <t xml:space="preserve">CASH FROM OPERATING ACTIVITIES</t>
  </si>
  <si>
    <t xml:space="preserve">CASH FLOWS FROM INVESTING ACTIVITIES</t>
  </si>
  <si>
    <t xml:space="preserve">Capital Expenditures</t>
  </si>
  <si>
    <t xml:space="preserve">Equity Investments</t>
  </si>
  <si>
    <t xml:space="preserve">Proceeds from Sale of Investments (non-merchant)</t>
  </si>
  <si>
    <t xml:space="preserve">Acquisition of Subsidiary Stock</t>
  </si>
  <si>
    <t xml:space="preserve">Cash paid for Business Acquisitions</t>
  </si>
  <si>
    <t xml:space="preserve">Other Investing Activity</t>
  </si>
  <si>
    <t xml:space="preserve">CASH FLOWS FROM FINANCING ACTIVITIES</t>
  </si>
  <si>
    <t xml:space="preserve">Issuance of Long-term Debt</t>
  </si>
  <si>
    <t xml:space="preserve">(Repayment) of Long-term Debt</t>
  </si>
  <si>
    <t xml:space="preserve">Net Increase (Decrease) in Short-term Borrowings</t>
  </si>
  <si>
    <t xml:space="preserve">Net Issuance (Redemption) of company-obligated pref securities of subs.</t>
  </si>
  <si>
    <t xml:space="preserve">Issuance of Common Stock</t>
  </si>
  <si>
    <t xml:space="preserve">Issuance of Subsidiary Equity</t>
  </si>
  <si>
    <t xml:space="preserve">Dividends Paid</t>
  </si>
  <si>
    <t xml:space="preserve">Net (acquisition) disposition of Treasury Stock</t>
  </si>
  <si>
    <t xml:space="preserve">Other Financing Activity</t>
  </si>
  <si>
    <t xml:space="preserve">NET CASH FLOW (After Financing Activities)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</si>
</sst>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_);\(#,##0.0\)"/>
    <numFmt numFmtId="166" formatCode="mm/dd/yy_)"/>
    <numFmt numFmtId="167" formatCode="_(* #,##0.0_);_(* \(#,##0.0\);_(* \-?_);_(@_)"/>
    <numFmt numFmtId="168" formatCode="0%"/>
    <numFmt numFmtId="169" formatCode="_(* #,##0.00_);_(* \(#,##0.00\);_(* \-??_);_(@_)"/>
    <numFmt numFmtId="170" formatCode="_(* #,##0_);_(* \(#,##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color rgb="FF80008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b val="true"/>
      <sz val="8"/>
      <color rgb="FF0000FF"/>
      <name val="Arial"/>
      <family val="2"/>
    </font>
    <font>
      <sz val="10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1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00FFFFFF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4.85"/>
    <col collapsed="false" customWidth="true" hidden="false" outlineLevel="0" max="4" min="4" style="1" width="7.85"/>
    <col collapsed="false" customWidth="true" hidden="false" outlineLevel="0" max="5" min="5" style="1" width="7.14"/>
    <col collapsed="false" customWidth="true" hidden="false" outlineLevel="0" max="6" min="6" style="1" width="11.13"/>
    <col collapsed="false" customWidth="true" hidden="false" outlineLevel="0" max="7" min="7" style="2" width="10.85"/>
    <col collapsed="false" customWidth="true" hidden="false" outlineLevel="0" max="8" min="8" style="2" width="10.56"/>
    <col collapsed="false" customWidth="true" hidden="false" outlineLevel="0" max="9" min="9" style="2" width="10.71"/>
    <col collapsed="false" customWidth="true" hidden="false" outlineLevel="0" max="10" min="10" style="2" width="11.13"/>
    <col collapsed="false" customWidth="true" hidden="false" outlineLevel="0" max="11" min="11" style="0" width="6.41"/>
  </cols>
  <sheetData>
    <row r="1" customFormat="false" ht="15.75" hidden="false" customHeight="false" outlineLevel="0" collapsed="false">
      <c r="A1" s="3" t="s">
        <v>0</v>
      </c>
      <c r="B1" s="4"/>
      <c r="C1" s="4"/>
      <c r="D1" s="5"/>
      <c r="E1" s="5"/>
      <c r="F1" s="5"/>
      <c r="G1" s="6"/>
      <c r="H1" s="6"/>
      <c r="I1" s="6"/>
      <c r="J1" s="7" t="str">
        <f aca="true">CELL("FILENAME")</f>
        <v>'file:///mnt/12tb/@roms/datasets/enron/EDRM Enron Email Data Set v2 XML/filtered-attachments/xls/Projections_5yearTemplate2.xls'#$Asset1</v>
      </c>
      <c r="K1" s="5"/>
    </row>
    <row r="2" customFormat="false" ht="15.75" hidden="false" customHeight="false" outlineLevel="0" collapsed="false">
      <c r="A2" s="8" t="s">
        <v>1</v>
      </c>
      <c r="B2" s="5"/>
      <c r="C2" s="5"/>
      <c r="D2" s="5"/>
      <c r="E2" s="5"/>
      <c r="F2" s="5"/>
      <c r="G2" s="6"/>
      <c r="H2" s="6"/>
      <c r="I2" s="6"/>
      <c r="J2" s="9" t="n">
        <f aca="true">NOW()</f>
        <v>45926.8890372043</v>
      </c>
      <c r="K2" s="5"/>
    </row>
    <row r="3" customFormat="false" ht="15.75" hidden="false" customHeight="false" outlineLevel="0" collapsed="false">
      <c r="A3" s="10" t="s">
        <v>2</v>
      </c>
      <c r="B3" s="5"/>
      <c r="C3" s="5"/>
      <c r="D3" s="5"/>
      <c r="E3" s="5"/>
      <c r="F3" s="5"/>
      <c r="G3" s="6"/>
      <c r="H3" s="6"/>
      <c r="I3" s="6"/>
      <c r="J3" s="6"/>
      <c r="K3" s="5"/>
    </row>
    <row r="4" customFormat="false" ht="12.75" hidden="false" customHeight="false" outlineLevel="0" collapsed="false">
      <c r="A4" s="11" t="s">
        <v>3</v>
      </c>
      <c r="F4" s="0"/>
      <c r="G4" s="6"/>
      <c r="H4" s="6"/>
      <c r="I4" s="6"/>
      <c r="J4" s="6"/>
      <c r="K4" s="1"/>
    </row>
    <row r="5" customFormat="false" ht="39" hidden="false" customHeight="true" outlineLevel="0" collapsed="false">
      <c r="F5" s="12" t="n">
        <v>2002</v>
      </c>
      <c r="G5" s="12" t="n">
        <f aca="false">F5+1</f>
        <v>2003</v>
      </c>
      <c r="H5" s="12" t="n">
        <f aca="false">G5+1</f>
        <v>2004</v>
      </c>
      <c r="I5" s="12" t="n">
        <f aca="false">H5+1</f>
        <v>2005</v>
      </c>
      <c r="J5" s="12" t="n">
        <f aca="false">I5+1</f>
        <v>2006</v>
      </c>
      <c r="K5" s="1"/>
    </row>
    <row r="6" customFormat="false" ht="9.95" hidden="false" customHeight="true" outlineLevel="0" collapsed="false">
      <c r="K6" s="1"/>
    </row>
    <row r="7" customFormat="false" ht="9.75" hidden="false" customHeight="true" outlineLevel="0" collapsed="false">
      <c r="A7" s="13" t="s">
        <v>4</v>
      </c>
      <c r="B7" s="14"/>
      <c r="C7" s="14"/>
      <c r="D7" s="14"/>
      <c r="E7" s="14"/>
      <c r="F7" s="15"/>
      <c r="G7" s="16"/>
      <c r="H7" s="16"/>
      <c r="I7" s="16"/>
      <c r="J7" s="16"/>
      <c r="K7" s="17"/>
    </row>
    <row r="8" customFormat="false" ht="9.75" hidden="false" customHeight="true" outlineLevel="0" collapsed="false">
      <c r="A8" s="13"/>
      <c r="B8" s="14" t="s">
        <v>5</v>
      </c>
      <c r="C8" s="14"/>
      <c r="D8" s="14"/>
      <c r="E8" s="14"/>
      <c r="F8" s="18" t="n">
        <v>166.8</v>
      </c>
      <c r="G8" s="18" t="n">
        <v>184.8</v>
      </c>
      <c r="H8" s="18" t="n">
        <v>195.2</v>
      </c>
      <c r="I8" s="18" t="n">
        <v>212.2</v>
      </c>
      <c r="J8" s="18" t="n">
        <v>216.9</v>
      </c>
      <c r="K8" s="19"/>
    </row>
    <row r="9" customFormat="false" ht="9.75" hidden="false" customHeight="true" outlineLevel="0" collapsed="false">
      <c r="A9" s="13"/>
      <c r="B9" s="14" t="s">
        <v>6</v>
      </c>
      <c r="C9" s="14"/>
      <c r="D9" s="14"/>
      <c r="E9" s="14"/>
      <c r="F9" s="18" t="n">
        <v>0</v>
      </c>
      <c r="G9" s="18" t="n">
        <v>0</v>
      </c>
      <c r="H9" s="18" t="n">
        <v>0</v>
      </c>
      <c r="I9" s="18" t="n">
        <v>0</v>
      </c>
      <c r="J9" s="18" t="n">
        <v>0</v>
      </c>
      <c r="K9" s="19"/>
    </row>
    <row r="10" customFormat="false" ht="9.75" hidden="false" customHeight="true" outlineLevel="0" collapsed="false">
      <c r="A10" s="13"/>
      <c r="B10" s="14" t="s">
        <v>7</v>
      </c>
      <c r="C10" s="14"/>
      <c r="D10" s="14"/>
      <c r="E10" s="14"/>
      <c r="F10" s="18" t="n">
        <v>0</v>
      </c>
      <c r="G10" s="18" t="n">
        <v>0</v>
      </c>
      <c r="H10" s="18" t="n">
        <v>0</v>
      </c>
      <c r="I10" s="18" t="n">
        <v>0</v>
      </c>
      <c r="J10" s="18" t="n">
        <v>0</v>
      </c>
      <c r="K10" s="19"/>
    </row>
    <row r="11" customFormat="false" ht="11.1" hidden="false" customHeight="true" outlineLevel="0" collapsed="false">
      <c r="A11" s="13"/>
      <c r="B11" s="14" t="s">
        <v>8</v>
      </c>
      <c r="C11" s="14"/>
      <c r="D11" s="14"/>
      <c r="E11" s="14"/>
      <c r="F11" s="18" t="n">
        <v>0</v>
      </c>
      <c r="G11" s="18" t="n">
        <v>0</v>
      </c>
      <c r="H11" s="18" t="n">
        <v>0</v>
      </c>
      <c r="I11" s="18" t="n">
        <v>0</v>
      </c>
      <c r="J11" s="18" t="n">
        <v>0</v>
      </c>
      <c r="K11" s="19"/>
    </row>
    <row r="12" customFormat="false" ht="11.1" hidden="false" customHeight="true" outlineLevel="0" collapsed="false">
      <c r="A12" s="13"/>
      <c r="B12" s="14"/>
      <c r="C12" s="14" t="s">
        <v>9</v>
      </c>
      <c r="D12" s="14"/>
      <c r="E12" s="14"/>
      <c r="F12" s="20" t="n">
        <f aca="false">SUM(F8:F11)</f>
        <v>166.8</v>
      </c>
      <c r="G12" s="21" t="n">
        <f aca="false">SUM(G8:G11)</f>
        <v>184.8</v>
      </c>
      <c r="H12" s="21" t="n">
        <f aca="false">SUM(H8:H11)</f>
        <v>195.2</v>
      </c>
      <c r="I12" s="21" t="n">
        <f aca="false">SUM(I8:I11)</f>
        <v>212.2</v>
      </c>
      <c r="J12" s="21" t="n">
        <f aca="false">SUM(J8:J11)</f>
        <v>216.9</v>
      </c>
      <c r="K12" s="19"/>
    </row>
    <row r="13" customFormat="false" ht="11.1" hidden="false" customHeight="true" outlineLevel="0" collapsed="false">
      <c r="A13" s="13"/>
      <c r="B13" s="14"/>
      <c r="C13" s="14"/>
      <c r="D13" s="14"/>
      <c r="E13" s="14"/>
      <c r="F13" s="17"/>
      <c r="G13" s="22"/>
      <c r="H13" s="22"/>
      <c r="I13" s="22"/>
      <c r="J13" s="22"/>
      <c r="K13" s="17"/>
    </row>
    <row r="14" customFormat="false" ht="3.95" hidden="false" customHeight="true" outlineLevel="0" collapsed="false">
      <c r="A14" s="13"/>
      <c r="B14" s="14"/>
      <c r="C14" s="14"/>
      <c r="D14" s="14"/>
      <c r="E14" s="14"/>
      <c r="F14" s="17"/>
      <c r="G14" s="22"/>
      <c r="H14" s="22"/>
      <c r="I14" s="22"/>
      <c r="J14" s="22"/>
      <c r="K14" s="17"/>
    </row>
    <row r="15" customFormat="false" ht="11.1" hidden="false" customHeight="true" outlineLevel="0" collapsed="false">
      <c r="A15" s="13" t="s">
        <v>10</v>
      </c>
      <c r="B15" s="14"/>
      <c r="C15" s="14"/>
      <c r="D15" s="14"/>
      <c r="E15" s="14"/>
      <c r="F15" s="15"/>
      <c r="G15" s="16"/>
      <c r="H15" s="16"/>
      <c r="I15" s="16"/>
      <c r="J15" s="16"/>
      <c r="K15" s="19"/>
    </row>
    <row r="16" customFormat="false" ht="11.1" hidden="false" customHeight="true" outlineLevel="0" collapsed="false">
      <c r="A16" s="13"/>
      <c r="B16" s="14" t="s">
        <v>11</v>
      </c>
      <c r="C16" s="14"/>
      <c r="D16" s="14"/>
      <c r="E16" s="14"/>
      <c r="F16" s="18" t="n">
        <v>0</v>
      </c>
      <c r="G16" s="18" t="n">
        <v>0</v>
      </c>
      <c r="H16" s="18" t="n">
        <v>0</v>
      </c>
      <c r="I16" s="18" t="n">
        <v>0</v>
      </c>
      <c r="J16" s="18" t="n">
        <v>0</v>
      </c>
      <c r="K16" s="19"/>
    </row>
    <row r="17" customFormat="false" ht="11.1" hidden="false" customHeight="true" outlineLevel="0" collapsed="false">
      <c r="A17" s="13"/>
      <c r="B17" s="14" t="s">
        <v>12</v>
      </c>
      <c r="C17" s="14"/>
      <c r="D17" s="14"/>
      <c r="E17" s="14"/>
      <c r="F17" s="18"/>
      <c r="G17" s="18"/>
      <c r="H17" s="18"/>
      <c r="I17" s="18"/>
      <c r="J17" s="18"/>
      <c r="K17" s="19"/>
    </row>
    <row r="18" customFormat="false" ht="11.1" hidden="false" customHeight="true" outlineLevel="0" collapsed="false">
      <c r="A18" s="23"/>
      <c r="B18" s="24" t="s">
        <v>13</v>
      </c>
      <c r="C18" s="24"/>
      <c r="D18" s="24"/>
      <c r="E18" s="24"/>
      <c r="F18" s="18" t="n">
        <v>0</v>
      </c>
      <c r="G18" s="18" t="n">
        <v>0</v>
      </c>
      <c r="H18" s="18" t="n">
        <v>0</v>
      </c>
      <c r="I18" s="18" t="n">
        <v>0</v>
      </c>
      <c r="J18" s="18" t="n">
        <v>0</v>
      </c>
      <c r="K18" s="25"/>
    </row>
    <row r="19" customFormat="false" ht="11.1" hidden="false" customHeight="true" outlineLevel="0" collapsed="false">
      <c r="A19" s="14"/>
      <c r="B19" s="17"/>
      <c r="C19" s="14" t="s">
        <v>14</v>
      </c>
      <c r="D19" s="14"/>
      <c r="E19" s="14"/>
      <c r="F19" s="20" t="n">
        <f aca="false">SUM(F16:F18)</f>
        <v>0</v>
      </c>
      <c r="G19" s="21" t="n">
        <f aca="false">SUM(G16:G18)</f>
        <v>0</v>
      </c>
      <c r="H19" s="21" t="n">
        <f aca="false">SUM(H16:H18)</f>
        <v>0</v>
      </c>
      <c r="I19" s="21" t="n">
        <f aca="false">SUM(I16:I18)</f>
        <v>0</v>
      </c>
      <c r="J19" s="21" t="n">
        <f aca="false">SUM(J16:J18)</f>
        <v>0</v>
      </c>
      <c r="K19" s="17"/>
    </row>
    <row r="20" customFormat="false" ht="3.95" hidden="false" customHeight="true" outlineLevel="0" collapsed="false">
      <c r="A20" s="14"/>
      <c r="B20" s="14"/>
      <c r="C20" s="14"/>
      <c r="D20" s="14"/>
      <c r="E20" s="14"/>
      <c r="F20" s="17"/>
      <c r="G20" s="22"/>
      <c r="H20" s="22"/>
      <c r="I20" s="22"/>
      <c r="J20" s="22"/>
      <c r="K20" s="17"/>
    </row>
    <row r="21" customFormat="false" ht="11.1" hidden="false" customHeight="true" outlineLevel="0" collapsed="false">
      <c r="A21" s="13" t="s">
        <v>15</v>
      </c>
      <c r="B21" s="13"/>
      <c r="C21" s="13"/>
      <c r="D21" s="13"/>
      <c r="E21" s="13"/>
      <c r="F21" s="13" t="n">
        <f aca="false">F12-F19</f>
        <v>166.8</v>
      </c>
      <c r="G21" s="23" t="n">
        <f aca="false">G12-G19</f>
        <v>184.8</v>
      </c>
      <c r="H21" s="23" t="n">
        <f aca="false">H12-H19</f>
        <v>195.2</v>
      </c>
      <c r="I21" s="23" t="n">
        <f aca="false">I12-I19</f>
        <v>212.2</v>
      </c>
      <c r="J21" s="23" t="n">
        <f aca="false">J12-J19</f>
        <v>216.9</v>
      </c>
      <c r="K21" s="17"/>
    </row>
    <row r="22" customFormat="false" ht="3.95" hidden="false" customHeight="true" outlineLevel="0" collapsed="false">
      <c r="A22" s="14"/>
      <c r="B22" s="14"/>
      <c r="C22" s="14"/>
      <c r="D22" s="14"/>
      <c r="E22" s="14"/>
      <c r="F22" s="17"/>
      <c r="G22" s="22"/>
      <c r="H22" s="22"/>
      <c r="I22" s="22"/>
      <c r="J22" s="22"/>
      <c r="K22" s="17"/>
    </row>
    <row r="23" customFormat="false" ht="11.1" hidden="false" customHeight="true" outlineLevel="0" collapsed="false">
      <c r="A23" s="13" t="s">
        <v>16</v>
      </c>
      <c r="B23" s="14"/>
      <c r="C23" s="14"/>
      <c r="D23" s="14"/>
      <c r="E23" s="14"/>
      <c r="F23" s="17"/>
      <c r="G23" s="22"/>
      <c r="H23" s="22"/>
      <c r="I23" s="22"/>
      <c r="J23" s="22"/>
      <c r="K23" s="17"/>
    </row>
    <row r="24" customFormat="false" ht="11.1" hidden="false" customHeight="true" outlineLevel="0" collapsed="false">
      <c r="A24" s="14"/>
      <c r="B24" s="14" t="s">
        <v>16</v>
      </c>
      <c r="C24" s="14"/>
      <c r="D24" s="14"/>
      <c r="E24" s="14"/>
      <c r="F24" s="26" t="n">
        <f aca="false">60.2-F25-F26-F27-F28</f>
        <v>20.9</v>
      </c>
      <c r="G24" s="26" t="n">
        <f aca="false">55.6-G25-G26-G27-G28</f>
        <v>15.1</v>
      </c>
      <c r="H24" s="26" t="n">
        <f aca="false">55-H25-H26-H27-H28</f>
        <v>14.3</v>
      </c>
      <c r="I24" s="26" t="n">
        <f aca="false">61.6-I25-I26-I27-I28</f>
        <v>15.3</v>
      </c>
      <c r="J24" s="26" t="n">
        <f aca="false">68.8-J25-J26-J27-J28</f>
        <v>18.5</v>
      </c>
      <c r="K24" s="17"/>
    </row>
    <row r="25" customFormat="false" ht="11.1" hidden="false" customHeight="true" outlineLevel="0" collapsed="false">
      <c r="A25" s="14"/>
      <c r="B25" s="14" t="s">
        <v>17</v>
      </c>
      <c r="C25" s="14"/>
      <c r="D25" s="14"/>
      <c r="E25" s="14"/>
      <c r="F25" s="26" t="n">
        <v>1.8</v>
      </c>
      <c r="G25" s="26" t="n">
        <v>1.8</v>
      </c>
      <c r="H25" s="26" t="n">
        <v>1.8</v>
      </c>
      <c r="I25" s="26" t="n">
        <v>1.8</v>
      </c>
      <c r="J25" s="26" t="n">
        <v>1.8</v>
      </c>
      <c r="K25" s="17"/>
    </row>
    <row r="26" customFormat="false" ht="11.1" hidden="false" customHeight="true" outlineLevel="0" collapsed="false">
      <c r="A26" s="14"/>
      <c r="B26" s="14" t="s">
        <v>18</v>
      </c>
      <c r="C26" s="14"/>
      <c r="D26" s="14"/>
      <c r="E26" s="14"/>
      <c r="F26" s="26" t="n">
        <f aca="false">13+6+7.6</f>
        <v>26.6</v>
      </c>
      <c r="G26" s="26" t="n">
        <f aca="false">6.8+6+14.9</f>
        <v>27.7</v>
      </c>
      <c r="H26" s="26" t="n">
        <f aca="false">6.8+15+6</f>
        <v>27.8</v>
      </c>
      <c r="I26" s="26" t="n">
        <f aca="false">6.8+18.8+6</f>
        <v>31.6</v>
      </c>
      <c r="J26" s="26" t="n">
        <f aca="false">6.8+21.6+6</f>
        <v>34.4</v>
      </c>
      <c r="K26" s="27"/>
    </row>
    <row r="27" customFormat="false" ht="11.1" hidden="false" customHeight="true" outlineLevel="0" collapsed="false">
      <c r="A27" s="14"/>
      <c r="B27" s="14" t="s">
        <v>19</v>
      </c>
      <c r="C27" s="14"/>
      <c r="D27" s="14"/>
      <c r="E27" s="14"/>
      <c r="F27" s="26" t="n">
        <v>0</v>
      </c>
      <c r="G27" s="26" t="n">
        <v>0</v>
      </c>
      <c r="H27" s="26" t="n">
        <v>0</v>
      </c>
      <c r="I27" s="26" t="n">
        <v>0</v>
      </c>
      <c r="J27" s="26" t="n">
        <v>0</v>
      </c>
      <c r="K27" s="28"/>
    </row>
    <row r="28" customFormat="false" ht="11.1" hidden="false" customHeight="true" outlineLevel="0" collapsed="false">
      <c r="A28" s="14"/>
      <c r="B28" s="14" t="s">
        <v>20</v>
      </c>
      <c r="C28" s="14"/>
      <c r="D28" s="14"/>
      <c r="E28" s="14"/>
      <c r="F28" s="26" t="n">
        <v>10.9</v>
      </c>
      <c r="G28" s="26" t="n">
        <v>11</v>
      </c>
      <c r="H28" s="26" t="n">
        <v>11.1</v>
      </c>
      <c r="I28" s="26" t="n">
        <v>12.9</v>
      </c>
      <c r="J28" s="26" t="n">
        <v>14.1</v>
      </c>
      <c r="K28" s="27"/>
    </row>
    <row r="29" customFormat="false" ht="11.1" hidden="false" customHeight="true" outlineLevel="0" collapsed="false">
      <c r="A29" s="14"/>
      <c r="B29" s="14"/>
      <c r="C29" s="14" t="s">
        <v>21</v>
      </c>
      <c r="D29" s="14"/>
      <c r="E29" s="14"/>
      <c r="F29" s="29" t="n">
        <f aca="false">SUM(F24:F28)</f>
        <v>60.2</v>
      </c>
      <c r="G29" s="30" t="n">
        <f aca="false">SUM(G24:G28)</f>
        <v>55.6</v>
      </c>
      <c r="H29" s="30" t="n">
        <f aca="false">SUM(H24:H28)</f>
        <v>55</v>
      </c>
      <c r="I29" s="30" t="n">
        <f aca="false">SUM(I24:I28)</f>
        <v>61.6</v>
      </c>
      <c r="J29" s="30" t="n">
        <f aca="false">SUM(J24:J28)</f>
        <v>68.8</v>
      </c>
      <c r="K29" s="27"/>
    </row>
    <row r="30" customFormat="false" ht="3.95" hidden="false" customHeight="true" outlineLevel="0" collapsed="false">
      <c r="A30" s="14"/>
      <c r="B30" s="14"/>
      <c r="C30" s="14"/>
      <c r="D30" s="14"/>
      <c r="E30" s="14"/>
      <c r="F30" s="31"/>
      <c r="G30" s="32"/>
      <c r="H30" s="32"/>
      <c r="I30" s="32"/>
      <c r="J30" s="32"/>
      <c r="K30" s="27"/>
    </row>
    <row r="31" customFormat="false" ht="11.1" hidden="false" customHeight="true" outlineLevel="0" collapsed="false">
      <c r="A31" s="13" t="s">
        <v>22</v>
      </c>
      <c r="B31" s="13"/>
      <c r="C31" s="13"/>
      <c r="D31" s="13"/>
      <c r="E31" s="13"/>
      <c r="F31" s="13" t="n">
        <f aca="false">F21-F29</f>
        <v>106.6</v>
      </c>
      <c r="G31" s="23" t="n">
        <f aca="false">G21-G29</f>
        <v>129.2</v>
      </c>
      <c r="H31" s="23" t="n">
        <f aca="false">H21-H29</f>
        <v>140.2</v>
      </c>
      <c r="I31" s="23" t="n">
        <f aca="false">I21-I29</f>
        <v>150.6</v>
      </c>
      <c r="J31" s="23" t="n">
        <f aca="false">J21-J29</f>
        <v>148.1</v>
      </c>
      <c r="K31" s="27"/>
    </row>
    <row r="32" customFormat="false" ht="3.95" hidden="false" customHeight="true" outlineLevel="0" collapsed="false">
      <c r="A32" s="14"/>
      <c r="B32" s="14"/>
      <c r="C32" s="14"/>
      <c r="D32" s="14"/>
      <c r="E32" s="14"/>
      <c r="F32" s="17"/>
      <c r="G32" s="22"/>
      <c r="H32" s="22"/>
      <c r="I32" s="22"/>
      <c r="J32" s="22"/>
      <c r="K32" s="27"/>
    </row>
    <row r="33" customFormat="false" ht="11.1" hidden="false" customHeight="true" outlineLevel="0" collapsed="false">
      <c r="A33" s="14" t="s">
        <v>23</v>
      </c>
      <c r="B33" s="14"/>
      <c r="C33" s="14"/>
      <c r="D33" s="14"/>
      <c r="E33" s="14"/>
      <c r="F33" s="17"/>
      <c r="G33" s="22"/>
      <c r="H33" s="22"/>
      <c r="I33" s="22"/>
      <c r="J33" s="22"/>
      <c r="K33" s="27"/>
    </row>
    <row r="34" customFormat="false" ht="11.1" hidden="false" customHeight="true" outlineLevel="0" collapsed="false">
      <c r="A34" s="14"/>
      <c r="B34" s="14" t="s">
        <v>24</v>
      </c>
      <c r="C34" s="14"/>
      <c r="D34" s="14"/>
      <c r="E34" s="14"/>
      <c r="F34" s="18" t="n">
        <v>0</v>
      </c>
      <c r="G34" s="18" t="n">
        <v>0</v>
      </c>
      <c r="H34" s="18" t="n">
        <v>0</v>
      </c>
      <c r="I34" s="18" t="n">
        <v>0</v>
      </c>
      <c r="J34" s="18" t="n">
        <v>0</v>
      </c>
      <c r="K34" s="28"/>
    </row>
    <row r="35" customFormat="false" ht="11.1" hidden="false" customHeight="true" outlineLevel="0" collapsed="false">
      <c r="A35" s="14"/>
      <c r="B35" s="14" t="s">
        <v>25</v>
      </c>
      <c r="C35" s="14"/>
      <c r="D35" s="14"/>
      <c r="E35" s="14"/>
      <c r="F35" s="18" t="n">
        <v>0</v>
      </c>
      <c r="G35" s="18" t="n">
        <v>0</v>
      </c>
      <c r="H35" s="18" t="n">
        <v>0</v>
      </c>
      <c r="I35" s="18" t="n">
        <v>0</v>
      </c>
      <c r="J35" s="18" t="n">
        <v>0</v>
      </c>
      <c r="K35" s="28"/>
    </row>
    <row r="36" customFormat="false" ht="11.1" hidden="false" customHeight="true" outlineLevel="0" collapsed="false">
      <c r="A36" s="14"/>
      <c r="B36" s="14" t="s">
        <v>26</v>
      </c>
      <c r="C36" s="14"/>
      <c r="D36" s="14"/>
      <c r="E36" s="14"/>
      <c r="F36" s="18" t="n">
        <v>0</v>
      </c>
      <c r="G36" s="18" t="n">
        <v>0.2</v>
      </c>
      <c r="H36" s="18" t="n">
        <v>0.2</v>
      </c>
      <c r="I36" s="18" t="n">
        <v>0.2</v>
      </c>
      <c r="J36" s="18" t="n">
        <v>0.2</v>
      </c>
      <c r="K36" s="28"/>
    </row>
    <row r="37" customFormat="false" ht="11.1" hidden="false" customHeight="true" outlineLevel="0" collapsed="false">
      <c r="A37" s="24"/>
      <c r="B37" s="24" t="s">
        <v>27</v>
      </c>
      <c r="C37" s="24"/>
      <c r="D37" s="24"/>
      <c r="E37" s="24"/>
      <c r="F37" s="33" t="n">
        <v>4.4</v>
      </c>
      <c r="G37" s="33" t="n">
        <v>0.1</v>
      </c>
      <c r="H37" s="33" t="n">
        <v>5.5</v>
      </c>
      <c r="I37" s="33" t="n">
        <v>3.8</v>
      </c>
      <c r="J37" s="33" t="n">
        <v>0.1</v>
      </c>
      <c r="K37" s="34"/>
    </row>
    <row r="38" customFormat="false" ht="11.1" hidden="false" customHeight="true" outlineLevel="0" collapsed="false">
      <c r="A38" s="14"/>
      <c r="B38" s="14"/>
      <c r="C38" s="14" t="s">
        <v>21</v>
      </c>
      <c r="D38" s="14"/>
      <c r="E38" s="14"/>
      <c r="F38" s="35" t="n">
        <f aca="false">SUM(F34:F37)</f>
        <v>4.4</v>
      </c>
      <c r="G38" s="36" t="n">
        <f aca="false">SUM(G34:G37)</f>
        <v>0.3</v>
      </c>
      <c r="H38" s="36" t="n">
        <f aca="false">SUM(H34:H37)</f>
        <v>5.7</v>
      </c>
      <c r="I38" s="36" t="n">
        <f aca="false">SUM(I34:I37)</f>
        <v>4</v>
      </c>
      <c r="J38" s="36" t="n">
        <f aca="false">SUM(J34:J37)</f>
        <v>0.3</v>
      </c>
      <c r="K38" s="27"/>
    </row>
    <row r="39" customFormat="false" ht="3.95" hidden="false" customHeight="true" outlineLevel="0" collapsed="false">
      <c r="A39" s="14"/>
      <c r="B39" s="14"/>
      <c r="C39" s="14"/>
      <c r="D39" s="14"/>
      <c r="E39" s="14"/>
      <c r="F39" s="31"/>
      <c r="G39" s="32"/>
      <c r="H39" s="32"/>
      <c r="I39" s="32"/>
      <c r="J39" s="32"/>
      <c r="K39" s="27"/>
    </row>
    <row r="40" customFormat="false" ht="11.1" hidden="false" customHeight="true" outlineLevel="0" collapsed="false">
      <c r="A40" s="13" t="s">
        <v>28</v>
      </c>
      <c r="B40" s="13"/>
      <c r="C40" s="13"/>
      <c r="D40" s="13"/>
      <c r="E40" s="13"/>
      <c r="F40" s="13" t="n">
        <f aca="false">F31+F38</f>
        <v>111</v>
      </c>
      <c r="G40" s="23" t="n">
        <f aca="false">G31+G38</f>
        <v>129.5</v>
      </c>
      <c r="H40" s="23" t="n">
        <f aca="false">H31+H38</f>
        <v>145.9</v>
      </c>
      <c r="I40" s="23" t="n">
        <f aca="false">I31+I38</f>
        <v>154.6</v>
      </c>
      <c r="J40" s="23" t="n">
        <f aca="false">J31+J38</f>
        <v>148.4</v>
      </c>
      <c r="K40" s="27"/>
    </row>
    <row r="41" customFormat="false" ht="3.95" hidden="false" customHeight="true" outlineLevel="0" collapsed="false">
      <c r="A41" s="14"/>
      <c r="B41" s="14"/>
      <c r="C41" s="14"/>
      <c r="D41" s="14"/>
      <c r="E41" s="14"/>
      <c r="F41" s="17"/>
      <c r="G41" s="22"/>
      <c r="H41" s="22"/>
      <c r="I41" s="22"/>
      <c r="J41" s="22"/>
      <c r="K41" s="27"/>
    </row>
    <row r="42" customFormat="false" ht="11.1" hidden="false" customHeight="true" outlineLevel="0" collapsed="false">
      <c r="A42" s="14" t="s">
        <v>29</v>
      </c>
      <c r="B42" s="14"/>
      <c r="C42" s="14"/>
      <c r="D42" s="14"/>
      <c r="E42" s="14"/>
      <c r="F42" s="17"/>
      <c r="G42" s="22"/>
      <c r="H42" s="22"/>
      <c r="I42" s="22"/>
      <c r="J42" s="22"/>
      <c r="K42" s="27"/>
    </row>
    <row r="43" customFormat="false" ht="11.1" hidden="false" customHeight="true" outlineLevel="0" collapsed="false">
      <c r="A43" s="14"/>
      <c r="B43" s="24" t="s">
        <v>30</v>
      </c>
      <c r="C43" s="23"/>
      <c r="D43" s="23"/>
      <c r="E43" s="23"/>
      <c r="F43" s="18" t="n">
        <v>26.3</v>
      </c>
      <c r="G43" s="18" t="n">
        <v>34.3</v>
      </c>
      <c r="H43" s="18" t="n">
        <v>34.2</v>
      </c>
      <c r="I43" s="18" t="n">
        <v>34.6</v>
      </c>
      <c r="J43" s="18" t="n">
        <v>37.8</v>
      </c>
      <c r="K43" s="28"/>
    </row>
    <row r="44" customFormat="false" ht="11.1" hidden="false" customHeight="true" outlineLevel="0" collapsed="false">
      <c r="A44" s="37"/>
      <c r="B44" s="24" t="s">
        <v>31</v>
      </c>
      <c r="C44" s="38"/>
      <c r="D44" s="38"/>
      <c r="E44" s="38"/>
      <c r="F44" s="18" t="n">
        <v>0</v>
      </c>
      <c r="G44" s="18" t="n">
        <v>0</v>
      </c>
      <c r="H44" s="18" t="n">
        <v>0</v>
      </c>
      <c r="I44" s="18" t="n">
        <v>0</v>
      </c>
      <c r="J44" s="18" t="n">
        <v>0</v>
      </c>
      <c r="K44" s="39"/>
    </row>
    <row r="45" customFormat="false" ht="11.1" hidden="false" customHeight="true" outlineLevel="0" collapsed="false">
      <c r="A45" s="37"/>
      <c r="B45" s="24" t="s">
        <v>32</v>
      </c>
      <c r="C45" s="38"/>
      <c r="D45" s="38"/>
      <c r="E45" s="38"/>
      <c r="F45" s="18"/>
      <c r="G45" s="18"/>
      <c r="H45" s="18"/>
      <c r="I45" s="18"/>
      <c r="J45" s="18"/>
      <c r="K45" s="39"/>
    </row>
    <row r="46" customFormat="false" ht="11.1" hidden="false" customHeight="true" outlineLevel="0" collapsed="false">
      <c r="A46" s="24"/>
      <c r="B46" s="24" t="s">
        <v>33</v>
      </c>
      <c r="C46" s="24"/>
      <c r="D46" s="24"/>
      <c r="E46" s="24"/>
      <c r="F46" s="33" t="n">
        <v>0</v>
      </c>
      <c r="G46" s="33" t="n">
        <v>0</v>
      </c>
      <c r="H46" s="33" t="n">
        <v>0</v>
      </c>
      <c r="I46" s="33" t="n">
        <v>0</v>
      </c>
      <c r="J46" s="33" t="n">
        <v>0</v>
      </c>
      <c r="K46" s="34"/>
    </row>
    <row r="47" customFormat="false" ht="11.1" hidden="false" customHeight="true" outlineLevel="0" collapsed="false">
      <c r="A47" s="14"/>
      <c r="B47" s="14"/>
      <c r="C47" s="14" t="s">
        <v>21</v>
      </c>
      <c r="D47" s="14"/>
      <c r="E47" s="14"/>
      <c r="F47" s="40" t="n">
        <f aca="false">SUM(F43:F46)</f>
        <v>26.3</v>
      </c>
      <c r="G47" s="41" t="n">
        <f aca="false">SUM(G43:G46)</f>
        <v>34.3</v>
      </c>
      <c r="H47" s="41" t="n">
        <f aca="false">SUM(H43:H46)</f>
        <v>34.2</v>
      </c>
      <c r="I47" s="41" t="n">
        <f aca="false">SUM(I43:I46)</f>
        <v>34.6</v>
      </c>
      <c r="J47" s="41" t="n">
        <f aca="false">SUM(J43:J46)</f>
        <v>37.8</v>
      </c>
      <c r="K47" s="27"/>
    </row>
    <row r="48" customFormat="false" ht="3.95" hidden="false" customHeight="true" outlineLevel="0" collapsed="false">
      <c r="A48" s="14"/>
      <c r="B48" s="14"/>
      <c r="C48" s="14"/>
      <c r="D48" s="14"/>
      <c r="E48" s="14"/>
      <c r="F48" s="17"/>
      <c r="G48" s="22"/>
      <c r="H48" s="22"/>
      <c r="I48" s="22"/>
      <c r="J48" s="22"/>
      <c r="K48" s="27"/>
    </row>
    <row r="49" customFormat="false" ht="3.95" hidden="false" customHeight="true" outlineLevel="0" collapsed="false">
      <c r="A49" s="14"/>
      <c r="B49" s="14"/>
      <c r="C49" s="14"/>
      <c r="D49" s="14"/>
      <c r="E49" s="14"/>
      <c r="F49" s="17"/>
      <c r="G49" s="22"/>
      <c r="H49" s="22"/>
      <c r="I49" s="22"/>
      <c r="J49" s="22"/>
      <c r="K49" s="27"/>
    </row>
    <row r="50" customFormat="false" ht="11.1" hidden="false" customHeight="true" outlineLevel="0" collapsed="false">
      <c r="A50" s="24" t="s">
        <v>34</v>
      </c>
      <c r="B50" s="24"/>
      <c r="C50" s="24"/>
      <c r="D50" s="24"/>
      <c r="E50" s="24"/>
      <c r="F50" s="42" t="n">
        <v>0</v>
      </c>
      <c r="G50" s="42" t="n">
        <v>0</v>
      </c>
      <c r="H50" s="42" t="n">
        <v>0</v>
      </c>
      <c r="I50" s="42" t="n">
        <v>0</v>
      </c>
      <c r="J50" s="42" t="n">
        <v>0</v>
      </c>
      <c r="K50" s="34"/>
    </row>
    <row r="51" customFormat="false" ht="3.95" hidden="false" customHeight="true" outlineLevel="0" collapsed="false">
      <c r="A51" s="14"/>
      <c r="B51" s="14"/>
      <c r="C51" s="14"/>
      <c r="D51" s="14"/>
      <c r="E51" s="14"/>
      <c r="F51" s="17"/>
      <c r="G51" s="22"/>
      <c r="H51" s="22"/>
      <c r="I51" s="22"/>
      <c r="J51" s="22"/>
      <c r="K51" s="27"/>
    </row>
    <row r="52" customFormat="false" ht="11.1" hidden="false" customHeight="true" outlineLevel="0" collapsed="false">
      <c r="A52" s="13" t="s">
        <v>35</v>
      </c>
      <c r="B52" s="13"/>
      <c r="C52" s="13"/>
      <c r="D52" s="13"/>
      <c r="E52" s="13"/>
      <c r="F52" s="13" t="n">
        <f aca="false">F40-F47-F50</f>
        <v>84.7</v>
      </c>
      <c r="G52" s="13" t="n">
        <f aca="false">G40-G47-G50</f>
        <v>95.2</v>
      </c>
      <c r="H52" s="13" t="n">
        <f aca="false">H40-H47-H50</f>
        <v>111.7</v>
      </c>
      <c r="I52" s="13" t="n">
        <f aca="false">I40-I47-I50</f>
        <v>120</v>
      </c>
      <c r="J52" s="13" t="n">
        <f aca="false">J40-J47-J50</f>
        <v>110.6</v>
      </c>
      <c r="K52" s="27"/>
    </row>
    <row r="53" customFormat="false" ht="3.95" hidden="false" customHeight="true" outlineLevel="0" collapsed="false">
      <c r="A53" s="14"/>
      <c r="B53" s="14"/>
      <c r="C53" s="14"/>
      <c r="D53" s="14"/>
      <c r="E53" s="14"/>
      <c r="F53" s="17"/>
      <c r="G53" s="22"/>
      <c r="H53" s="22"/>
      <c r="I53" s="22"/>
      <c r="J53" s="22"/>
      <c r="K53" s="27"/>
    </row>
    <row r="54" customFormat="false" ht="11.1" hidden="false" customHeight="true" outlineLevel="0" collapsed="false">
      <c r="A54" s="14" t="s">
        <v>36</v>
      </c>
      <c r="B54" s="13"/>
      <c r="C54" s="13"/>
      <c r="D54" s="13"/>
      <c r="E54" s="13"/>
      <c r="F54" s="43"/>
      <c r="G54" s="44"/>
      <c r="H54" s="44"/>
      <c r="I54" s="44"/>
      <c r="J54" s="44"/>
      <c r="K54" s="27"/>
    </row>
    <row r="55" customFormat="false" ht="11.1" hidden="false" customHeight="true" outlineLevel="0" collapsed="false">
      <c r="A55" s="24"/>
      <c r="B55" s="24" t="s">
        <v>37</v>
      </c>
      <c r="C55" s="24"/>
      <c r="D55" s="45"/>
      <c r="E55" s="24"/>
      <c r="F55" s="25" t="n">
        <v>29.3</v>
      </c>
      <c r="G55" s="25" t="n">
        <v>34.6</v>
      </c>
      <c r="H55" s="25" t="n">
        <v>36</v>
      </c>
      <c r="I55" s="25" t="n">
        <v>38.9</v>
      </c>
      <c r="J55" s="25" t="n">
        <v>37.9</v>
      </c>
      <c r="K55" s="34"/>
    </row>
    <row r="56" customFormat="false" ht="11.1" hidden="false" customHeight="true" outlineLevel="0" collapsed="false">
      <c r="A56" s="24"/>
      <c r="B56" s="24" t="s">
        <v>38</v>
      </c>
      <c r="C56" s="24"/>
      <c r="D56" s="24"/>
      <c r="E56" s="24"/>
      <c r="F56" s="42" t="n">
        <v>3.6</v>
      </c>
      <c r="G56" s="42" t="n">
        <v>2.3</v>
      </c>
      <c r="H56" s="42" t="n">
        <v>7.3</v>
      </c>
      <c r="I56" s="42" t="n">
        <v>7.7</v>
      </c>
      <c r="J56" s="42" t="n">
        <v>5</v>
      </c>
      <c r="K56" s="34"/>
    </row>
    <row r="57" customFormat="false" ht="11.1" hidden="false" customHeight="true" outlineLevel="0" collapsed="false">
      <c r="A57" s="24"/>
      <c r="B57" s="24"/>
      <c r="C57" s="24" t="s">
        <v>21</v>
      </c>
      <c r="D57" s="24"/>
      <c r="E57" s="24"/>
      <c r="F57" s="36" t="n">
        <f aca="false">SUM(F55:F56)</f>
        <v>32.9</v>
      </c>
      <c r="G57" s="36" t="n">
        <f aca="false">SUM(G55:G56)</f>
        <v>36.9</v>
      </c>
      <c r="H57" s="36" t="n">
        <f aca="false">SUM(H55:H56)</f>
        <v>43.3</v>
      </c>
      <c r="I57" s="36" t="n">
        <f aca="false">SUM(I55:I56)</f>
        <v>46.6</v>
      </c>
      <c r="J57" s="36" t="n">
        <f aca="false">SUM(J55:J56)</f>
        <v>42.9</v>
      </c>
      <c r="K57" s="46"/>
    </row>
    <row r="58" customFormat="false" ht="3.95" hidden="false" customHeight="true" outlineLevel="0" collapsed="false">
      <c r="A58" s="14"/>
      <c r="B58" s="14"/>
      <c r="C58" s="14"/>
      <c r="D58" s="14"/>
      <c r="E58" s="14"/>
      <c r="F58" s="31"/>
      <c r="G58" s="32"/>
      <c r="H58" s="32"/>
      <c r="I58" s="32"/>
      <c r="J58" s="32"/>
      <c r="K58" s="27"/>
    </row>
    <row r="59" customFormat="false" ht="11.1" hidden="false" customHeight="true" outlineLevel="0" collapsed="false">
      <c r="A59" s="13" t="s">
        <v>39</v>
      </c>
      <c r="B59" s="13"/>
      <c r="C59" s="13"/>
      <c r="D59" s="13"/>
      <c r="E59" s="13"/>
      <c r="F59" s="47" t="n">
        <f aca="false">F52-F57</f>
        <v>51.8</v>
      </c>
      <c r="G59" s="48" t="n">
        <f aca="false">G52-G57</f>
        <v>58.3</v>
      </c>
      <c r="H59" s="48" t="n">
        <f aca="false">H52-H57</f>
        <v>68.4</v>
      </c>
      <c r="I59" s="48" t="n">
        <f aca="false">I52-I57</f>
        <v>73.4</v>
      </c>
      <c r="J59" s="48" t="n">
        <f aca="false">J52-J57</f>
        <v>67.7000000000001</v>
      </c>
      <c r="K59" s="27"/>
    </row>
    <row r="60" customFormat="false" ht="5.25" hidden="false" customHeight="true" outlineLevel="0" collapsed="false">
      <c r="A60" s="13"/>
      <c r="B60" s="13"/>
      <c r="C60" s="13"/>
      <c r="D60" s="13"/>
      <c r="E60" s="13"/>
      <c r="F60" s="47"/>
      <c r="G60" s="48"/>
      <c r="H60" s="48"/>
      <c r="I60" s="48"/>
      <c r="J60" s="48"/>
      <c r="K60" s="27"/>
    </row>
    <row r="61" customFormat="false" ht="11.1" hidden="false" customHeight="true" outlineLevel="0" collapsed="false">
      <c r="A61" s="14" t="s">
        <v>40</v>
      </c>
      <c r="B61" s="13"/>
      <c r="C61" s="13"/>
      <c r="D61" s="13"/>
      <c r="E61" s="13"/>
      <c r="F61" s="49" t="n">
        <v>0</v>
      </c>
      <c r="G61" s="38" t="n">
        <v>0</v>
      </c>
      <c r="H61" s="38" t="n">
        <v>0</v>
      </c>
      <c r="I61" s="38" t="n">
        <v>0</v>
      </c>
      <c r="J61" s="38" t="n">
        <v>0</v>
      </c>
      <c r="K61" s="27"/>
    </row>
    <row r="62" customFormat="false" ht="5.25" hidden="false" customHeight="true" outlineLevel="0" collapsed="false">
      <c r="A62" s="13"/>
      <c r="B62" s="13"/>
      <c r="C62" s="13"/>
      <c r="D62" s="13"/>
      <c r="E62" s="13"/>
      <c r="F62" s="47"/>
      <c r="G62" s="48"/>
      <c r="H62" s="48"/>
      <c r="I62" s="48"/>
      <c r="J62" s="48"/>
      <c r="K62" s="27"/>
    </row>
    <row r="63" customFormat="false" ht="11.1" hidden="false" customHeight="true" outlineLevel="0" collapsed="false">
      <c r="A63" s="13" t="s">
        <v>41</v>
      </c>
      <c r="B63" s="13"/>
      <c r="C63" s="13"/>
      <c r="D63" s="13"/>
      <c r="E63" s="13"/>
      <c r="F63" s="50" t="n">
        <f aca="false">F59+F61</f>
        <v>51.8</v>
      </c>
      <c r="G63" s="50" t="n">
        <f aca="false">G59+G61</f>
        <v>58.3</v>
      </c>
      <c r="H63" s="50" t="n">
        <f aca="false">H59+H61</f>
        <v>68.4</v>
      </c>
      <c r="I63" s="50" t="n">
        <f aca="false">I59+I61</f>
        <v>73.4</v>
      </c>
      <c r="J63" s="50" t="n">
        <f aca="false">J59+J61</f>
        <v>67.7000000000001</v>
      </c>
      <c r="K63" s="27"/>
    </row>
    <row r="64" customFormat="false" ht="11.1" hidden="false" customHeight="true" outlineLevel="0" collapsed="false">
      <c r="A64" s="0"/>
      <c r="B64" s="0"/>
      <c r="C64" s="0"/>
      <c r="D64" s="0"/>
      <c r="E64" s="0"/>
      <c r="F64" s="0"/>
      <c r="G64" s="51"/>
      <c r="H64" s="51"/>
      <c r="I64" s="51"/>
      <c r="J64" s="51"/>
    </row>
    <row r="65" customFormat="false" ht="15.75" hidden="false" customHeight="false" outlineLevel="0" collapsed="false">
      <c r="A65" s="52" t="str">
        <f aca="false">A1</f>
        <v>Transwestern Pipeline Company</v>
      </c>
      <c r="B65" s="0"/>
      <c r="C65" s="0"/>
      <c r="D65" s="0"/>
      <c r="E65" s="0"/>
      <c r="F65" s="0"/>
      <c r="G65" s="51"/>
      <c r="H65" s="51"/>
      <c r="I65" s="51"/>
      <c r="J65" s="51"/>
    </row>
    <row r="66" customFormat="false" ht="15.75" hidden="false" customHeight="false" outlineLevel="0" collapsed="false">
      <c r="A66" s="53" t="str">
        <f aca="false">A2</f>
        <v>5 Year Projections</v>
      </c>
      <c r="B66" s="0"/>
      <c r="C66" s="0"/>
      <c r="D66" s="0"/>
      <c r="E66" s="0"/>
      <c r="F66" s="0"/>
      <c r="G66" s="51"/>
      <c r="H66" s="51"/>
      <c r="I66" s="51"/>
      <c r="J66" s="51"/>
    </row>
    <row r="67" customFormat="false" ht="15.75" hidden="false" customHeight="false" outlineLevel="0" collapsed="false">
      <c r="A67" s="53" t="s">
        <v>42</v>
      </c>
      <c r="B67" s="0"/>
      <c r="C67" s="0"/>
      <c r="D67" s="0"/>
      <c r="E67" s="0"/>
      <c r="F67" s="0"/>
      <c r="G67" s="51"/>
      <c r="H67" s="51"/>
      <c r="I67" s="51"/>
      <c r="J67" s="51"/>
    </row>
    <row r="68" customFormat="false" ht="37.5" hidden="false" customHeight="true" outlineLevel="0" collapsed="false">
      <c r="A68" s="13"/>
      <c r="F68" s="12" t="n">
        <f aca="false">F5</f>
        <v>2002</v>
      </c>
      <c r="G68" s="12" t="n">
        <f aca="false">G5</f>
        <v>2003</v>
      </c>
      <c r="H68" s="12" t="n">
        <f aca="false">H5</f>
        <v>2004</v>
      </c>
      <c r="I68" s="12" t="n">
        <f aca="false">I5</f>
        <v>2005</v>
      </c>
      <c r="J68" s="12" t="n">
        <f aca="false">J5</f>
        <v>2006</v>
      </c>
      <c r="K68" s="1"/>
    </row>
    <row r="69" customFormat="false" ht="5.25" hidden="false" customHeight="true" outlineLevel="0" collapsed="false">
      <c r="A69" s="13"/>
      <c r="K69" s="1"/>
    </row>
    <row r="70" customFormat="false" ht="11.25" hidden="false" customHeight="false" outlineLevel="0" collapsed="false">
      <c r="A70" s="13" t="s">
        <v>43</v>
      </c>
      <c r="K70" s="1"/>
    </row>
    <row r="71" customFormat="false" ht="5.25" hidden="false" customHeight="true" outlineLevel="0" collapsed="false">
      <c r="A71" s="13"/>
      <c r="K71" s="1"/>
    </row>
    <row r="72" customFormat="false" ht="9.95" hidden="false" customHeight="true" outlineLevel="0" collapsed="false">
      <c r="B72" s="54" t="s">
        <v>44</v>
      </c>
      <c r="K72" s="1"/>
    </row>
    <row r="73" customFormat="false" ht="9.95" hidden="false" customHeight="true" outlineLevel="0" collapsed="false">
      <c r="C73" s="1" t="s">
        <v>45</v>
      </c>
      <c r="F73" s="55" t="n">
        <v>7.5</v>
      </c>
      <c r="G73" s="55" t="n">
        <v>7.5</v>
      </c>
      <c r="H73" s="55" t="n">
        <v>7.5</v>
      </c>
      <c r="I73" s="55" t="n">
        <v>7.5</v>
      </c>
      <c r="J73" s="55" t="n">
        <v>7.5</v>
      </c>
      <c r="K73" s="1"/>
    </row>
    <row r="74" customFormat="false" ht="9.95" hidden="false" customHeight="true" outlineLevel="0" collapsed="false">
      <c r="C74" s="1" t="s">
        <v>46</v>
      </c>
      <c r="F74" s="55" t="n">
        <v>15.8</v>
      </c>
      <c r="G74" s="55" t="n">
        <v>17.5</v>
      </c>
      <c r="H74" s="55" t="n">
        <v>18.5</v>
      </c>
      <c r="I74" s="55" t="n">
        <v>20.1</v>
      </c>
      <c r="J74" s="55" t="n">
        <v>20.5</v>
      </c>
      <c r="K74" s="1"/>
    </row>
    <row r="75" customFormat="false" ht="9.95" hidden="false" customHeight="true" outlineLevel="0" collapsed="false">
      <c r="C75" s="1" t="s">
        <v>47</v>
      </c>
      <c r="F75" s="55" t="n">
        <v>6.5</v>
      </c>
      <c r="G75" s="55" t="n">
        <v>6.5</v>
      </c>
      <c r="H75" s="55" t="n">
        <v>6.5</v>
      </c>
      <c r="I75" s="55" t="n">
        <v>6.5</v>
      </c>
      <c r="J75" s="55" t="n">
        <v>6.5</v>
      </c>
      <c r="K75" s="1"/>
    </row>
    <row r="76" customFormat="false" ht="9.95" hidden="false" customHeight="true" outlineLevel="0" collapsed="false">
      <c r="C76" s="1" t="s">
        <v>48</v>
      </c>
      <c r="F76" s="55" t="n">
        <v>0</v>
      </c>
      <c r="G76" s="55" t="n">
        <v>0</v>
      </c>
      <c r="H76" s="55" t="n">
        <v>0</v>
      </c>
      <c r="I76" s="55" t="n">
        <v>0</v>
      </c>
      <c r="J76" s="55" t="n">
        <v>0</v>
      </c>
      <c r="K76" s="1"/>
    </row>
    <row r="77" customFormat="false" ht="9.95" hidden="false" customHeight="true" outlineLevel="0" collapsed="false">
      <c r="C77" s="1" t="s">
        <v>49</v>
      </c>
      <c r="F77" s="55" t="n">
        <v>0</v>
      </c>
      <c r="G77" s="55" t="n">
        <v>0</v>
      </c>
      <c r="H77" s="55" t="n">
        <v>0</v>
      </c>
      <c r="I77" s="55" t="n">
        <v>0</v>
      </c>
      <c r="J77" s="55" t="n">
        <v>0</v>
      </c>
      <c r="K77" s="1"/>
    </row>
    <row r="78" customFormat="false" ht="9.95" hidden="false" customHeight="true" outlineLevel="0" collapsed="false">
      <c r="C78" s="1" t="s">
        <v>50</v>
      </c>
      <c r="F78" s="55" t="n">
        <v>0</v>
      </c>
      <c r="G78" s="55" t="n">
        <v>0</v>
      </c>
      <c r="H78" s="55" t="n">
        <v>0</v>
      </c>
      <c r="I78" s="55" t="n">
        <v>0</v>
      </c>
      <c r="J78" s="55" t="n">
        <v>0</v>
      </c>
      <c r="K78" s="1"/>
    </row>
    <row r="79" customFormat="false" ht="9.95" hidden="false" customHeight="true" outlineLevel="0" collapsed="false">
      <c r="C79" s="1" t="s">
        <v>51</v>
      </c>
      <c r="F79" s="56" t="n">
        <f aca="false">6.6+3.9+0.2</f>
        <v>10.7</v>
      </c>
      <c r="G79" s="56" t="n">
        <f aca="false">6.6+3.9+0.2</f>
        <v>10.7</v>
      </c>
      <c r="H79" s="56" t="n">
        <f aca="false">6.6+3.9+0.2</f>
        <v>10.7</v>
      </c>
      <c r="I79" s="56" t="n">
        <f aca="false">6.6+3.9+0.2</f>
        <v>10.7</v>
      </c>
      <c r="J79" s="56" t="n">
        <f aca="false">6.6+3.9+0.2</f>
        <v>10.7</v>
      </c>
      <c r="K79" s="1"/>
    </row>
    <row r="80" customFormat="false" ht="9.95" hidden="false" customHeight="true" outlineLevel="0" collapsed="false">
      <c r="B80" s="54" t="s">
        <v>52</v>
      </c>
      <c r="F80" s="57" t="n">
        <f aca="false">SUM(F73:F79)</f>
        <v>40.5</v>
      </c>
      <c r="G80" s="58" t="n">
        <f aca="false">SUM(G73:G79)</f>
        <v>42.2</v>
      </c>
      <c r="H80" s="58" t="n">
        <f aca="false">SUM(H73:H79)</f>
        <v>43.2</v>
      </c>
      <c r="I80" s="58" t="n">
        <f aca="false">SUM(I73:I79)</f>
        <v>44.8</v>
      </c>
      <c r="J80" s="58" t="n">
        <f aca="false">SUM(J73:J79)</f>
        <v>45.2</v>
      </c>
      <c r="K80" s="1"/>
    </row>
    <row r="81" customFormat="false" ht="9.95" hidden="false" customHeight="true" outlineLevel="0" collapsed="false">
      <c r="K81" s="1"/>
    </row>
    <row r="82" customFormat="false" ht="9.95" hidden="false" customHeight="true" outlineLevel="0" collapsed="false">
      <c r="B82" s="54" t="s">
        <v>53</v>
      </c>
      <c r="K82" s="1"/>
    </row>
    <row r="83" customFormat="false" ht="9.95" hidden="false" customHeight="true" outlineLevel="0" collapsed="false">
      <c r="C83" s="1" t="s">
        <v>54</v>
      </c>
      <c r="F83" s="55" t="n">
        <v>0</v>
      </c>
      <c r="G83" s="55" t="n">
        <v>0</v>
      </c>
      <c r="H83" s="55" t="n">
        <v>0</v>
      </c>
      <c r="I83" s="55" t="n">
        <v>0</v>
      </c>
      <c r="J83" s="55" t="n">
        <v>0</v>
      </c>
      <c r="K83" s="1"/>
    </row>
    <row r="84" customFormat="false" ht="9.95" hidden="false" customHeight="true" outlineLevel="0" collapsed="false">
      <c r="C84" s="1" t="s">
        <v>48</v>
      </c>
      <c r="F84" s="55" t="n">
        <v>-34.1</v>
      </c>
      <c r="G84" s="55" t="n">
        <v>-34.1</v>
      </c>
      <c r="H84" s="55" t="n">
        <v>-34.1</v>
      </c>
      <c r="I84" s="55" t="n">
        <v>-34.1</v>
      </c>
      <c r="J84" s="55" t="n">
        <v>-34.1</v>
      </c>
      <c r="K84" s="1"/>
    </row>
    <row r="85" customFormat="false" ht="9.95" hidden="false" customHeight="true" outlineLevel="0" collapsed="false">
      <c r="C85" s="1" t="s">
        <v>55</v>
      </c>
      <c r="F85" s="55" t="n">
        <v>0</v>
      </c>
      <c r="G85" s="55" t="n">
        <v>0</v>
      </c>
      <c r="H85" s="55" t="n">
        <v>0</v>
      </c>
      <c r="I85" s="55" t="n">
        <v>0</v>
      </c>
      <c r="J85" s="55" t="n">
        <v>0</v>
      </c>
      <c r="K85" s="1"/>
    </row>
    <row r="86" customFormat="false" ht="9.95" hidden="false" customHeight="true" outlineLevel="0" collapsed="false">
      <c r="C86" s="1" t="s">
        <v>8</v>
      </c>
      <c r="F86" s="56" t="n">
        <v>96.9</v>
      </c>
      <c r="G86" s="56" t="n">
        <v>90.1</v>
      </c>
      <c r="H86" s="56" t="n">
        <v>83.3</v>
      </c>
      <c r="I86" s="56" t="n">
        <v>76.5</v>
      </c>
      <c r="J86" s="56" t="n">
        <v>69.7</v>
      </c>
      <c r="K86" s="1"/>
    </row>
    <row r="87" customFormat="false" ht="9.95" hidden="false" customHeight="true" outlineLevel="0" collapsed="false">
      <c r="B87" s="54" t="s">
        <v>56</v>
      </c>
      <c r="F87" s="57" t="n">
        <f aca="false">SUM(F83:F86)</f>
        <v>62.8</v>
      </c>
      <c r="G87" s="58" t="n">
        <f aca="false">SUM(G83:G86)</f>
        <v>56</v>
      </c>
      <c r="H87" s="58" t="n">
        <f aca="false">SUM(H83:H86)</f>
        <v>49.2</v>
      </c>
      <c r="I87" s="58" t="n">
        <f aca="false">SUM(I83:I86)</f>
        <v>42.4</v>
      </c>
      <c r="J87" s="58" t="n">
        <f aca="false">SUM(J83:J86)</f>
        <v>35.6</v>
      </c>
      <c r="K87" s="1"/>
    </row>
    <row r="88" customFormat="false" ht="9.95" hidden="false" customHeight="true" outlineLevel="0" collapsed="false">
      <c r="K88" s="1"/>
    </row>
    <row r="89" customFormat="false" ht="9.95" hidden="false" customHeight="true" outlineLevel="0" collapsed="false">
      <c r="B89" s="54" t="s">
        <v>57</v>
      </c>
      <c r="K89" s="1"/>
    </row>
    <row r="90" customFormat="false" ht="9.95" hidden="false" customHeight="true" outlineLevel="0" collapsed="false">
      <c r="C90" s="1" t="s">
        <v>58</v>
      </c>
      <c r="F90" s="55" t="n">
        <v>1097.7</v>
      </c>
      <c r="G90" s="55" t="n">
        <v>1112.1</v>
      </c>
      <c r="H90" s="55" t="n">
        <v>1218.1</v>
      </c>
      <c r="I90" s="55" t="n">
        <v>1296.3</v>
      </c>
      <c r="J90" s="55" t="n">
        <v>1316.7</v>
      </c>
      <c r="K90" s="1"/>
    </row>
    <row r="91" customFormat="false" ht="9.95" hidden="false" customHeight="true" outlineLevel="0" collapsed="false">
      <c r="C91" s="1" t="s">
        <v>59</v>
      </c>
      <c r="F91" s="55" t="n">
        <v>0</v>
      </c>
      <c r="G91" s="55" t="n">
        <v>0</v>
      </c>
      <c r="H91" s="55" t="n">
        <v>0</v>
      </c>
      <c r="I91" s="55" t="n">
        <v>0</v>
      </c>
      <c r="J91" s="55" t="n">
        <v>0</v>
      </c>
      <c r="K91" s="1"/>
    </row>
    <row r="92" customFormat="false" ht="9.95" hidden="false" customHeight="true" outlineLevel="0" collapsed="false">
      <c r="C92" s="1" t="s">
        <v>60</v>
      </c>
      <c r="F92" s="55" t="n">
        <v>0</v>
      </c>
      <c r="G92" s="55" t="n">
        <v>0</v>
      </c>
      <c r="H92" s="55" t="n">
        <v>0</v>
      </c>
      <c r="I92" s="55" t="n">
        <v>0</v>
      </c>
      <c r="J92" s="55" t="n">
        <v>0</v>
      </c>
      <c r="K92" s="1"/>
    </row>
    <row r="93" customFormat="false" ht="9.95" hidden="false" customHeight="true" outlineLevel="0" collapsed="false">
      <c r="C93" s="1" t="s">
        <v>61</v>
      </c>
      <c r="F93" s="55" t="n">
        <v>0</v>
      </c>
      <c r="G93" s="55" t="n">
        <v>0</v>
      </c>
      <c r="H93" s="55" t="n">
        <v>0</v>
      </c>
      <c r="I93" s="55" t="n">
        <v>0</v>
      </c>
      <c r="J93" s="55" t="n">
        <v>0</v>
      </c>
      <c r="K93" s="1"/>
    </row>
    <row r="94" customFormat="false" ht="9.95" hidden="false" customHeight="true" outlineLevel="0" collapsed="false">
      <c r="C94" s="1" t="s">
        <v>8</v>
      </c>
      <c r="F94" s="56" t="n">
        <v>0</v>
      </c>
      <c r="G94" s="56" t="n">
        <v>0</v>
      </c>
      <c r="H94" s="56" t="n">
        <v>0</v>
      </c>
      <c r="I94" s="56" t="n">
        <v>0</v>
      </c>
      <c r="J94" s="56" t="n">
        <v>0</v>
      </c>
      <c r="K94" s="1"/>
    </row>
    <row r="95" customFormat="false" ht="9.95" hidden="false" customHeight="true" outlineLevel="0" collapsed="false">
      <c r="B95" s="54" t="s">
        <v>62</v>
      </c>
      <c r="F95" s="57" t="n">
        <f aca="false">SUM(F90:F94)</f>
        <v>1097.7</v>
      </c>
      <c r="G95" s="58" t="n">
        <f aca="false">SUM(G90:G94)</f>
        <v>1112.1</v>
      </c>
      <c r="H95" s="58" t="n">
        <f aca="false">SUM(H90:H94)</f>
        <v>1218.1</v>
      </c>
      <c r="I95" s="58" t="n">
        <f aca="false">SUM(I90:I94)</f>
        <v>1296.3</v>
      </c>
      <c r="J95" s="58" t="n">
        <f aca="false">SUM(J90:J94)</f>
        <v>1316.7</v>
      </c>
      <c r="K95" s="1"/>
    </row>
    <row r="96" customFormat="false" ht="9.95" hidden="false" customHeight="true" outlineLevel="0" collapsed="false">
      <c r="K96" s="1"/>
    </row>
    <row r="97" customFormat="false" ht="9.95" hidden="false" customHeight="true" outlineLevel="0" collapsed="false">
      <c r="C97" s="1" t="s">
        <v>63</v>
      </c>
      <c r="F97" s="56" t="n">
        <v>142.4</v>
      </c>
      <c r="G97" s="56" t="n">
        <v>163.3</v>
      </c>
      <c r="H97" s="56" t="n">
        <v>184.3</v>
      </c>
      <c r="I97" s="56" t="n">
        <v>209.2</v>
      </c>
      <c r="J97" s="56" t="n">
        <v>236.7</v>
      </c>
      <c r="K97" s="1"/>
    </row>
    <row r="98" customFormat="false" ht="9.95" hidden="false" customHeight="true" outlineLevel="0" collapsed="false">
      <c r="B98" s="54" t="s">
        <v>64</v>
      </c>
      <c r="F98" s="57" t="n">
        <f aca="false">F95-F97</f>
        <v>955.3</v>
      </c>
      <c r="G98" s="58" t="n">
        <f aca="false">G95-G97</f>
        <v>948.8</v>
      </c>
      <c r="H98" s="58" t="n">
        <f aca="false">H95-H97</f>
        <v>1033.8</v>
      </c>
      <c r="I98" s="58" t="n">
        <f aca="false">I95-I97</f>
        <v>1087.1</v>
      </c>
      <c r="J98" s="58" t="n">
        <f aca="false">J95-J97</f>
        <v>1080</v>
      </c>
      <c r="K98" s="1"/>
    </row>
    <row r="99" customFormat="false" ht="9.95" hidden="false" customHeight="true" outlineLevel="0" collapsed="false">
      <c r="K99" s="1"/>
    </row>
    <row r="100" customFormat="false" ht="9.95" hidden="false" customHeight="true" outlineLevel="0" collapsed="false">
      <c r="B100" s="54" t="s">
        <v>65</v>
      </c>
      <c r="F100" s="59" t="n">
        <f aca="false">F98+F87+F80</f>
        <v>1058.6</v>
      </c>
      <c r="G100" s="60" t="n">
        <f aca="false">G98+G87+G80</f>
        <v>1047</v>
      </c>
      <c r="H100" s="60" t="n">
        <f aca="false">H98+H87+H80</f>
        <v>1126.2</v>
      </c>
      <c r="I100" s="60" t="n">
        <f aca="false">I98+I87+I80</f>
        <v>1174.3</v>
      </c>
      <c r="J100" s="60" t="n">
        <f aca="false">J98+J87+J80</f>
        <v>1160.8</v>
      </c>
      <c r="K100" s="1"/>
    </row>
    <row r="101" customFormat="false" ht="9.95" hidden="false" customHeight="true" outlineLevel="0" collapsed="false">
      <c r="K101" s="1"/>
    </row>
    <row r="102" customFormat="false" ht="9.95" hidden="false" customHeight="true" outlineLevel="0" collapsed="false">
      <c r="A102" s="54" t="s">
        <v>66</v>
      </c>
      <c r="K102" s="1"/>
    </row>
    <row r="103" customFormat="false" ht="6" hidden="false" customHeight="true" outlineLevel="0" collapsed="false">
      <c r="K103" s="1"/>
    </row>
    <row r="104" customFormat="false" ht="9.95" hidden="false" customHeight="true" outlineLevel="0" collapsed="false">
      <c r="B104" s="1" t="s">
        <v>67</v>
      </c>
      <c r="K104" s="1"/>
    </row>
    <row r="105" customFormat="false" ht="9.95" hidden="false" customHeight="true" outlineLevel="0" collapsed="false">
      <c r="C105" s="1" t="s">
        <v>68</v>
      </c>
      <c r="F105" s="55" t="n">
        <f aca="false">5.4+1.9+5.6</f>
        <v>12.9</v>
      </c>
      <c r="G105" s="55" t="n">
        <f aca="false">4.1+1.9+5.6</f>
        <v>11.6</v>
      </c>
      <c r="H105" s="55" t="n">
        <f aca="false">3.8+1.9+5.6</f>
        <v>11.3</v>
      </c>
      <c r="I105" s="55" t="n">
        <f aca="false">4.1+1.9+5.6</f>
        <v>11.6</v>
      </c>
      <c r="J105" s="55" t="n">
        <f aca="false">4.9+1.9+5.6</f>
        <v>12.4</v>
      </c>
      <c r="K105" s="1"/>
    </row>
    <row r="106" customFormat="false" ht="9.95" hidden="false" customHeight="true" outlineLevel="0" collapsed="false">
      <c r="C106" s="1" t="s">
        <v>69</v>
      </c>
      <c r="F106" s="55" t="n">
        <v>0</v>
      </c>
      <c r="G106" s="55" t="n">
        <v>0</v>
      </c>
      <c r="H106" s="55" t="n">
        <v>0</v>
      </c>
      <c r="I106" s="55" t="n">
        <v>0</v>
      </c>
      <c r="J106" s="55" t="n">
        <v>0</v>
      </c>
      <c r="K106" s="1"/>
    </row>
    <row r="107" customFormat="false" ht="9.95" hidden="false" customHeight="true" outlineLevel="0" collapsed="false">
      <c r="C107" s="1" t="s">
        <v>70</v>
      </c>
      <c r="F107" s="55" t="n">
        <v>0</v>
      </c>
      <c r="G107" s="55" t="n">
        <v>0</v>
      </c>
      <c r="H107" s="55" t="n">
        <v>0</v>
      </c>
      <c r="I107" s="55" t="n">
        <v>0</v>
      </c>
      <c r="J107" s="55" t="n">
        <v>0</v>
      </c>
      <c r="K107" s="1"/>
    </row>
    <row r="108" customFormat="false" ht="9.95" hidden="false" customHeight="true" outlineLevel="0" collapsed="false">
      <c r="C108" s="1" t="s">
        <v>71</v>
      </c>
      <c r="F108" s="55" t="n">
        <v>0</v>
      </c>
      <c r="G108" s="55" t="n">
        <v>0</v>
      </c>
      <c r="H108" s="55" t="n">
        <v>0</v>
      </c>
      <c r="I108" s="55" t="n">
        <v>0</v>
      </c>
      <c r="J108" s="55" t="n">
        <v>0</v>
      </c>
      <c r="K108" s="1"/>
    </row>
    <row r="109" customFormat="false" ht="9.95" hidden="false" customHeight="true" outlineLevel="0" collapsed="false">
      <c r="C109" s="1" t="s">
        <v>8</v>
      </c>
      <c r="F109" s="56" t="n">
        <f aca="false">125.7+6.3+2.1+3+19.9</f>
        <v>157</v>
      </c>
      <c r="G109" s="56" t="n">
        <f aca="false">119.5+6.3+2.1+3+19.9</f>
        <v>150.8</v>
      </c>
      <c r="H109" s="56" t="n">
        <f aca="false">113.1+6.3+2.1+3+19.9</f>
        <v>144.4</v>
      </c>
      <c r="I109" s="56" t="n">
        <f aca="false">545.7+6.3+2.1+3+19.9</f>
        <v>577</v>
      </c>
      <c r="J109" s="56" t="n">
        <f aca="false">123.6+6.3+2.1+3+19.9</f>
        <v>154.9</v>
      </c>
      <c r="K109" s="1"/>
    </row>
    <row r="110" customFormat="false" ht="9.95" hidden="false" customHeight="true" outlineLevel="0" collapsed="false">
      <c r="B110" s="1" t="s">
        <v>72</v>
      </c>
      <c r="F110" s="57" t="n">
        <f aca="false">SUM(F105:F109)</f>
        <v>169.9</v>
      </c>
      <c r="G110" s="58" t="n">
        <f aca="false">SUM(G105:G109)</f>
        <v>162.4</v>
      </c>
      <c r="H110" s="58" t="n">
        <f aca="false">SUM(H105:H109)</f>
        <v>155.7</v>
      </c>
      <c r="I110" s="58" t="n">
        <f aca="false">SUM(I105:I109)</f>
        <v>588.6</v>
      </c>
      <c r="J110" s="58" t="n">
        <f aca="false">SUM(J105:J109)</f>
        <v>167.3</v>
      </c>
      <c r="K110" s="1"/>
    </row>
    <row r="111" customFormat="false" ht="9.95" hidden="false" customHeight="true" outlineLevel="0" collapsed="false">
      <c r="K111" s="1"/>
    </row>
    <row r="112" customFormat="false" ht="9.95" hidden="false" customHeight="true" outlineLevel="0" collapsed="false">
      <c r="B112" s="1" t="s">
        <v>73</v>
      </c>
      <c r="F112" s="55" t="n">
        <v>412.5</v>
      </c>
      <c r="G112" s="55" t="n">
        <v>412.5</v>
      </c>
      <c r="H112" s="55" t="n">
        <v>454.8</v>
      </c>
      <c r="I112" s="55" t="n">
        <v>42.3</v>
      </c>
      <c r="J112" s="55" t="n">
        <v>454.8</v>
      </c>
      <c r="K112" s="1"/>
    </row>
    <row r="113" customFormat="false" ht="9.95" hidden="false" customHeight="true" outlineLevel="0" collapsed="false">
      <c r="K113" s="1"/>
    </row>
    <row r="114" customFormat="false" ht="9.95" hidden="false" customHeight="true" outlineLevel="0" collapsed="false">
      <c r="B114" s="1" t="s">
        <v>74</v>
      </c>
      <c r="K114" s="1"/>
    </row>
    <row r="115" customFormat="false" ht="9.95" hidden="false" customHeight="true" outlineLevel="0" collapsed="false">
      <c r="C115" s="1" t="s">
        <v>75</v>
      </c>
      <c r="F115" s="55" t="n">
        <v>-64.4</v>
      </c>
      <c r="G115" s="55" t="n">
        <v>-62.1</v>
      </c>
      <c r="H115" s="55" t="n">
        <v>-54.7</v>
      </c>
      <c r="I115" s="55" t="n">
        <v>-47</v>
      </c>
      <c r="J115" s="55" t="n">
        <v>-42</v>
      </c>
      <c r="K115" s="1"/>
    </row>
    <row r="116" customFormat="false" ht="9.95" hidden="false" customHeight="true" outlineLevel="0" collapsed="false">
      <c r="C116" s="1" t="s">
        <v>69</v>
      </c>
      <c r="F116" s="55" t="n">
        <v>0</v>
      </c>
      <c r="G116" s="55" t="n">
        <v>0</v>
      </c>
      <c r="H116" s="55" t="n">
        <v>0</v>
      </c>
      <c r="I116" s="55" t="n">
        <v>0</v>
      </c>
      <c r="J116" s="55" t="n">
        <v>0</v>
      </c>
      <c r="K116" s="1"/>
    </row>
    <row r="117" customFormat="false" ht="9.95" hidden="false" customHeight="true" outlineLevel="0" collapsed="false">
      <c r="C117" s="1" t="s">
        <v>8</v>
      </c>
      <c r="F117" s="56" t="n">
        <v>2.4</v>
      </c>
      <c r="G117" s="56" t="n">
        <v>2.4</v>
      </c>
      <c r="H117" s="56" t="n">
        <v>2.4</v>
      </c>
      <c r="I117" s="56" t="n">
        <v>2.4</v>
      </c>
      <c r="J117" s="56" t="n">
        <v>2.4</v>
      </c>
      <c r="K117" s="1"/>
    </row>
    <row r="118" customFormat="false" ht="9.95" hidden="false" customHeight="true" outlineLevel="0" collapsed="false">
      <c r="B118" s="1" t="s">
        <v>21</v>
      </c>
      <c r="F118" s="57" t="n">
        <f aca="false">SUM(F115:F117)</f>
        <v>-62</v>
      </c>
      <c r="G118" s="58" t="n">
        <f aca="false">SUM(G115:G117)</f>
        <v>-59.7</v>
      </c>
      <c r="H118" s="58" t="n">
        <f aca="false">SUM(H115:H117)</f>
        <v>-52.3</v>
      </c>
      <c r="I118" s="58" t="n">
        <f aca="false">SUM(I115:I117)</f>
        <v>-44.6</v>
      </c>
      <c r="J118" s="58" t="n">
        <f aca="false">SUM(J115:J117)</f>
        <v>-39.6</v>
      </c>
      <c r="K118" s="1"/>
    </row>
    <row r="119" customFormat="false" ht="9.95" hidden="false" customHeight="true" outlineLevel="0" collapsed="false">
      <c r="K119" s="1"/>
    </row>
    <row r="120" customFormat="false" ht="9.95" hidden="false" customHeight="true" outlineLevel="0" collapsed="false">
      <c r="B120" s="1" t="s">
        <v>76</v>
      </c>
      <c r="F120" s="55" t="n">
        <v>0</v>
      </c>
      <c r="G120" s="55" t="n">
        <v>0</v>
      </c>
      <c r="H120" s="55" t="n">
        <v>0</v>
      </c>
      <c r="I120" s="55" t="n">
        <v>0</v>
      </c>
      <c r="J120" s="55" t="n">
        <v>0</v>
      </c>
      <c r="K120" s="1"/>
    </row>
    <row r="121" customFormat="false" ht="9.95" hidden="false" customHeight="true" outlineLevel="0" collapsed="false">
      <c r="K121" s="1"/>
    </row>
    <row r="122" customFormat="false" ht="9.95" hidden="false" customHeight="true" outlineLevel="0" collapsed="false">
      <c r="A122" s="2"/>
      <c r="B122" s="2" t="s">
        <v>77</v>
      </c>
      <c r="C122" s="2"/>
      <c r="D122" s="2"/>
      <c r="E122" s="2"/>
      <c r="F122" s="55" t="n">
        <v>0</v>
      </c>
      <c r="G122" s="55" t="n">
        <v>0</v>
      </c>
      <c r="H122" s="55" t="n">
        <v>0</v>
      </c>
      <c r="I122" s="55" t="n">
        <v>0</v>
      </c>
      <c r="J122" s="55" t="n">
        <v>0</v>
      </c>
      <c r="K122" s="2"/>
    </row>
    <row r="123" customFormat="false" ht="9.95" hidden="false" customHeight="true" outlineLevel="0" collapsed="false">
      <c r="K123" s="1"/>
    </row>
    <row r="124" customFormat="false" ht="9.95" hidden="false" customHeight="true" outlineLevel="0" collapsed="false">
      <c r="A124" s="54" t="s">
        <v>78</v>
      </c>
      <c r="K124" s="1"/>
    </row>
    <row r="125" customFormat="false" ht="9.95" hidden="false" customHeight="true" outlineLevel="0" collapsed="false">
      <c r="B125" s="1" t="s">
        <v>79</v>
      </c>
      <c r="F125" s="55" t="n">
        <v>0</v>
      </c>
      <c r="G125" s="55" t="n">
        <v>0</v>
      </c>
      <c r="H125" s="55" t="n">
        <v>0</v>
      </c>
      <c r="I125" s="55" t="n">
        <v>0</v>
      </c>
      <c r="J125" s="55" t="n">
        <v>0</v>
      </c>
      <c r="K125" s="1"/>
    </row>
    <row r="126" customFormat="false" ht="9.95" hidden="false" customHeight="true" outlineLevel="0" collapsed="false">
      <c r="B126" s="1" t="s">
        <v>80</v>
      </c>
      <c r="F126" s="55" t="n">
        <v>1</v>
      </c>
      <c r="G126" s="55" t="n">
        <v>1</v>
      </c>
      <c r="H126" s="55" t="n">
        <v>1</v>
      </c>
      <c r="I126" s="55" t="n">
        <v>1</v>
      </c>
      <c r="J126" s="55" t="n">
        <v>1</v>
      </c>
      <c r="K126" s="1"/>
    </row>
    <row r="127" customFormat="false" ht="9.95" hidden="false" customHeight="true" outlineLevel="0" collapsed="false">
      <c r="B127" s="1" t="s">
        <v>81</v>
      </c>
      <c r="F127" s="55" t="n">
        <v>128</v>
      </c>
      <c r="G127" s="55" t="n">
        <v>122</v>
      </c>
      <c r="H127" s="55" t="n">
        <v>158</v>
      </c>
      <c r="I127" s="55" t="n">
        <v>178</v>
      </c>
      <c r="J127" s="55" t="n">
        <v>168</v>
      </c>
      <c r="K127" s="1"/>
    </row>
    <row r="128" customFormat="false" ht="9.95" hidden="false" customHeight="true" outlineLevel="0" collapsed="false">
      <c r="B128" s="1" t="s">
        <v>82</v>
      </c>
      <c r="F128" s="55" t="n">
        <v>0</v>
      </c>
      <c r="G128" s="55" t="n">
        <v>0</v>
      </c>
      <c r="H128" s="55" t="n">
        <v>0</v>
      </c>
      <c r="I128" s="55" t="n">
        <v>0</v>
      </c>
      <c r="J128" s="55" t="n">
        <v>0</v>
      </c>
      <c r="K128" s="1"/>
    </row>
    <row r="129" customFormat="false" ht="9.95" hidden="false" customHeight="true" outlineLevel="0" collapsed="false">
      <c r="A129" s="2"/>
      <c r="B129" s="2" t="s">
        <v>83</v>
      </c>
      <c r="C129" s="2"/>
      <c r="D129" s="2"/>
      <c r="E129" s="2"/>
      <c r="F129" s="55" t="n">
        <v>0</v>
      </c>
      <c r="G129" s="55" t="n">
        <v>0</v>
      </c>
      <c r="H129" s="55" t="n">
        <v>0</v>
      </c>
      <c r="I129" s="55" t="n">
        <v>0</v>
      </c>
      <c r="J129" s="55" t="n">
        <v>0</v>
      </c>
      <c r="K129" s="2"/>
    </row>
    <row r="130" customFormat="false" ht="9.95" hidden="false" customHeight="true" outlineLevel="0" collapsed="false">
      <c r="A130" s="2"/>
      <c r="B130" s="2" t="s">
        <v>84</v>
      </c>
      <c r="C130" s="2"/>
      <c r="D130" s="2"/>
      <c r="E130" s="2"/>
      <c r="F130" s="56" t="n">
        <v>409.2</v>
      </c>
      <c r="G130" s="56" t="n">
        <v>409.2</v>
      </c>
      <c r="H130" s="56" t="n">
        <v>409.2</v>
      </c>
      <c r="I130" s="56" t="n">
        <v>409.2</v>
      </c>
      <c r="J130" s="56" t="n">
        <v>409.2</v>
      </c>
      <c r="K130" s="2"/>
    </row>
    <row r="131" customFormat="false" ht="9.95" hidden="false" customHeight="true" outlineLevel="0" collapsed="false">
      <c r="B131" s="1" t="s">
        <v>85</v>
      </c>
      <c r="F131" s="57" t="n">
        <f aca="false">SUM(F125:F130)</f>
        <v>538.2</v>
      </c>
      <c r="G131" s="58" t="n">
        <f aca="false">SUM(G125:G130)</f>
        <v>532.2</v>
      </c>
      <c r="H131" s="58" t="n">
        <f aca="false">SUM(H125:H130)</f>
        <v>568.2</v>
      </c>
      <c r="I131" s="58" t="n">
        <f aca="false">SUM(I125:I130)</f>
        <v>588.2</v>
      </c>
      <c r="J131" s="58" t="n">
        <f aca="false">SUM(J125:J130)</f>
        <v>578.2</v>
      </c>
      <c r="K131" s="1"/>
    </row>
    <row r="132" customFormat="false" ht="9.95" hidden="false" customHeight="true" outlineLevel="0" collapsed="false">
      <c r="K132" s="1"/>
    </row>
    <row r="133" customFormat="false" ht="9.95" hidden="false" customHeight="true" outlineLevel="0" collapsed="false">
      <c r="B133" s="54" t="s">
        <v>86</v>
      </c>
      <c r="F133" s="59" t="n">
        <f aca="false">F110+F112+F118+F120+F122+F131</f>
        <v>1058.6</v>
      </c>
      <c r="G133" s="60" t="n">
        <f aca="false">G110+G112+G118+G120+G122+G131</f>
        <v>1047.4</v>
      </c>
      <c r="H133" s="60" t="n">
        <f aca="false">H110+H112+H118+H120+H122+H131</f>
        <v>1126.4</v>
      </c>
      <c r="I133" s="60" t="n">
        <f aca="false">I110+I112+I118+I120+I122+I131</f>
        <v>1174.5</v>
      </c>
      <c r="J133" s="60" t="n">
        <f aca="false">J110+J112+J118+J120+J122+J131</f>
        <v>1160.7</v>
      </c>
      <c r="K133" s="1"/>
    </row>
    <row r="134" customFormat="false" ht="9.95" hidden="false" customHeight="true" outlineLevel="0" collapsed="false">
      <c r="K134" s="1"/>
    </row>
    <row r="135" customFormat="false" ht="11.1" hidden="false" customHeight="true" outlineLevel="0" collapsed="false">
      <c r="A135" s="0"/>
      <c r="B135" s="1" t="s">
        <v>87</v>
      </c>
      <c r="C135" s="61" t="n">
        <f aca="false">SUM(F135:J135)</f>
        <v>0.700000000000273</v>
      </c>
      <c r="D135" s="0"/>
      <c r="E135" s="0"/>
      <c r="F135" s="61" t="n">
        <f aca="false">F133-F100</f>
        <v>0</v>
      </c>
      <c r="G135" s="61" t="n">
        <f aca="false">G133-G100</f>
        <v>0.400000000000091</v>
      </c>
      <c r="H135" s="61" t="n">
        <f aca="false">H133-H100</f>
        <v>0.200000000000045</v>
      </c>
      <c r="I135" s="61" t="n">
        <f aca="false">I133-I100</f>
        <v>0.200000000000045</v>
      </c>
      <c r="J135" s="61" t="n">
        <f aca="false">J133-J100</f>
        <v>-0.0999999999999091</v>
      </c>
    </row>
    <row r="136" customFormat="false" ht="11.1" hidden="false" customHeight="true" outlineLevel="0" collapsed="false">
      <c r="A136" s="0"/>
      <c r="B136" s="0"/>
      <c r="C136" s="0"/>
      <c r="D136" s="0"/>
      <c r="E136" s="0"/>
      <c r="F136" s="0"/>
      <c r="G136" s="51"/>
      <c r="H136" s="51"/>
      <c r="I136" s="51"/>
      <c r="J136" s="51"/>
    </row>
    <row r="137" customFormat="false" ht="15.75" hidden="false" customHeight="false" outlineLevel="0" collapsed="false">
      <c r="A137" s="10" t="str">
        <f aca="false">A1</f>
        <v>Transwestern Pipeline Company</v>
      </c>
      <c r="B137" s="5"/>
      <c r="C137" s="5"/>
      <c r="D137" s="5"/>
      <c r="E137" s="5"/>
      <c r="F137" s="0"/>
      <c r="G137" s="51"/>
      <c r="H137" s="51"/>
      <c r="I137" s="51"/>
      <c r="J137" s="51"/>
      <c r="K137" s="1"/>
    </row>
    <row r="138" customFormat="false" ht="15.75" hidden="false" customHeight="false" outlineLevel="0" collapsed="false">
      <c r="A138" s="10" t="str">
        <f aca="false">+A2</f>
        <v>5 Year Projections</v>
      </c>
      <c r="B138" s="5"/>
      <c r="C138" s="5"/>
      <c r="D138" s="5"/>
      <c r="E138" s="5"/>
      <c r="F138" s="0"/>
      <c r="G138" s="51"/>
      <c r="H138" s="51"/>
      <c r="I138" s="51"/>
      <c r="J138" s="51"/>
      <c r="K138" s="1"/>
    </row>
    <row r="139" customFormat="false" ht="15.75" hidden="false" customHeight="false" outlineLevel="0" collapsed="false">
      <c r="A139" s="10" t="s">
        <v>88</v>
      </c>
      <c r="B139" s="5"/>
      <c r="C139" s="5"/>
      <c r="D139" s="5"/>
      <c r="E139" s="5"/>
      <c r="F139" s="0"/>
      <c r="G139" s="51"/>
      <c r="H139" s="51"/>
      <c r="I139" s="51"/>
      <c r="J139" s="51"/>
      <c r="K139" s="1"/>
    </row>
    <row r="140" customFormat="false" ht="37.5" hidden="false" customHeight="true" outlineLevel="0" collapsed="false">
      <c r="A140" s="54"/>
      <c r="B140" s="54"/>
      <c r="C140" s="54"/>
      <c r="D140" s="54"/>
      <c r="E140" s="54"/>
      <c r="F140" s="12" t="n">
        <f aca="false">F5</f>
        <v>2002</v>
      </c>
      <c r="G140" s="12" t="n">
        <f aca="false">G5</f>
        <v>2003</v>
      </c>
      <c r="H140" s="12" t="n">
        <f aca="false">H5</f>
        <v>2004</v>
      </c>
      <c r="I140" s="12" t="n">
        <f aca="false">I5</f>
        <v>2005</v>
      </c>
      <c r="J140" s="12" t="n">
        <f aca="false">J5</f>
        <v>2006</v>
      </c>
      <c r="K140" s="54"/>
    </row>
    <row r="141" customFormat="false" ht="11.25" hidden="false" customHeight="false" outlineLevel="0" collapsed="false">
      <c r="A141" s="62" t="s">
        <v>89</v>
      </c>
      <c r="K141" s="1"/>
    </row>
    <row r="142" customFormat="false" ht="11.25" hidden="false" customHeight="false" outlineLevel="0" collapsed="false">
      <c r="A142" s="63"/>
      <c r="B142" s="64" t="s">
        <v>41</v>
      </c>
      <c r="C142" s="63"/>
      <c r="D142" s="63"/>
      <c r="E142" s="63"/>
      <c r="F142" s="13" t="n">
        <f aca="false">F59</f>
        <v>51.8</v>
      </c>
      <c r="G142" s="13" t="n">
        <f aca="false">G59</f>
        <v>58.3</v>
      </c>
      <c r="H142" s="13" t="n">
        <f aca="false">H59</f>
        <v>68.4</v>
      </c>
      <c r="I142" s="13" t="n">
        <f aca="false">I59</f>
        <v>73.4</v>
      </c>
      <c r="J142" s="13" t="n">
        <f aca="false">J59</f>
        <v>67.7000000000001</v>
      </c>
      <c r="K142" s="63"/>
    </row>
    <row r="143" customFormat="false" ht="11.25" hidden="false" customHeight="false" outlineLevel="0" collapsed="false">
      <c r="A143" s="13"/>
      <c r="B143" s="17" t="str">
        <f aca="false">A61</f>
        <v>Cummulative Effect of Accounting Changes</v>
      </c>
      <c r="C143" s="43"/>
      <c r="D143" s="43"/>
      <c r="E143" s="43"/>
      <c r="F143" s="13" t="n">
        <f aca="false">F61</f>
        <v>0</v>
      </c>
      <c r="G143" s="13" t="n">
        <f aca="false">G61</f>
        <v>0</v>
      </c>
      <c r="H143" s="13" t="n">
        <f aca="false">H61</f>
        <v>0</v>
      </c>
      <c r="I143" s="13" t="n">
        <f aca="false">I61</f>
        <v>0</v>
      </c>
      <c r="J143" s="13" t="n">
        <f aca="false">J61</f>
        <v>0</v>
      </c>
      <c r="K143" s="43"/>
    </row>
    <row r="144" customFormat="false" ht="11.25" hidden="false" customHeight="false" outlineLevel="0" collapsed="false">
      <c r="A144" s="17"/>
      <c r="B144" s="14" t="s">
        <v>18</v>
      </c>
      <c r="C144" s="17"/>
      <c r="D144" s="17"/>
      <c r="E144" s="17"/>
      <c r="F144" s="14" t="n">
        <f aca="false">+F26</f>
        <v>26.6</v>
      </c>
      <c r="G144" s="14" t="n">
        <f aca="false">+G26</f>
        <v>27.7</v>
      </c>
      <c r="H144" s="14" t="n">
        <f aca="false">+H26</f>
        <v>27.8</v>
      </c>
      <c r="I144" s="14" t="n">
        <f aca="false">+I26</f>
        <v>31.6</v>
      </c>
      <c r="J144" s="14" t="n">
        <f aca="false">+J26</f>
        <v>34.4</v>
      </c>
      <c r="K144" s="17"/>
    </row>
    <row r="145" customFormat="false" ht="11.25" hidden="false" customHeight="false" outlineLevel="0" collapsed="false">
      <c r="A145" s="17"/>
      <c r="B145" s="14" t="s">
        <v>19</v>
      </c>
      <c r="C145" s="17"/>
      <c r="D145" s="17"/>
      <c r="E145" s="17"/>
      <c r="F145" s="14" t="n">
        <f aca="false">+F27</f>
        <v>0</v>
      </c>
      <c r="G145" s="14" t="n">
        <f aca="false">+G27</f>
        <v>0</v>
      </c>
      <c r="H145" s="14" t="n">
        <f aca="false">+H27</f>
        <v>0</v>
      </c>
      <c r="I145" s="14" t="n">
        <f aca="false">+I27</f>
        <v>0</v>
      </c>
      <c r="J145" s="14" t="n">
        <f aca="false">+J27</f>
        <v>0</v>
      </c>
      <c r="K145" s="17"/>
    </row>
    <row r="146" customFormat="false" ht="12.75" hidden="false" customHeight="false" outlineLevel="0" collapsed="false">
      <c r="A146" s="17"/>
      <c r="B146" s="14" t="s">
        <v>90</v>
      </c>
      <c r="C146" s="17"/>
      <c r="D146" s="17"/>
      <c r="E146" s="17"/>
      <c r="F146" s="14" t="n">
        <f aca="false">+F56</f>
        <v>3.6</v>
      </c>
      <c r="G146" s="24" t="n">
        <f aca="false">+G56</f>
        <v>2.3</v>
      </c>
      <c r="H146" s="24" t="n">
        <f aca="false">+H56</f>
        <v>7.3</v>
      </c>
      <c r="I146" s="24" t="n">
        <f aca="false">+I56</f>
        <v>7.7</v>
      </c>
      <c r="J146" s="24" t="n">
        <f aca="false">+J56</f>
        <v>5</v>
      </c>
      <c r="K146" s="65"/>
    </row>
    <row r="147" customFormat="false" ht="12.75" hidden="false" customHeight="false" outlineLevel="0" collapsed="false">
      <c r="A147" s="17"/>
      <c r="B147" s="14" t="s">
        <v>91</v>
      </c>
      <c r="C147" s="17"/>
      <c r="D147" s="17"/>
      <c r="E147" s="17"/>
      <c r="F147" s="14" t="n">
        <f aca="false">-F35</f>
        <v>-0</v>
      </c>
      <c r="G147" s="24" t="n">
        <f aca="false">-G35</f>
        <v>-0</v>
      </c>
      <c r="H147" s="24" t="n">
        <f aca="false">-H35</f>
        <v>-0</v>
      </c>
      <c r="I147" s="24" t="n">
        <f aca="false">-I35</f>
        <v>-0</v>
      </c>
      <c r="J147" s="24" t="n">
        <f aca="false">-J35</f>
        <v>-0</v>
      </c>
      <c r="K147" s="65"/>
    </row>
    <row r="148" customFormat="false" ht="12.75" hidden="false" customHeight="false" outlineLevel="0" collapsed="false">
      <c r="A148" s="17"/>
      <c r="B148" s="14" t="s">
        <v>92</v>
      </c>
      <c r="C148" s="17"/>
      <c r="D148" s="17"/>
      <c r="E148" s="17"/>
      <c r="F148" s="14"/>
      <c r="G148" s="14"/>
      <c r="H148" s="14"/>
      <c r="I148" s="14"/>
      <c r="J148" s="14"/>
      <c r="K148" s="65"/>
    </row>
    <row r="149" customFormat="false" ht="12.75" hidden="false" customHeight="false" outlineLevel="0" collapsed="false">
      <c r="A149" s="17"/>
      <c r="B149" s="14"/>
      <c r="C149" s="17" t="s">
        <v>93</v>
      </c>
      <c r="D149" s="17"/>
      <c r="E149" s="17"/>
      <c r="F149" s="26" t="n">
        <v>19.2</v>
      </c>
      <c r="G149" s="26" t="n">
        <v>-1.7</v>
      </c>
      <c r="H149" s="26" t="n">
        <v>-1</v>
      </c>
      <c r="I149" s="26" t="n">
        <v>-1.6</v>
      </c>
      <c r="J149" s="26" t="n">
        <v>-0.4</v>
      </c>
      <c r="K149" s="65"/>
    </row>
    <row r="150" customFormat="false" ht="12.75" hidden="false" customHeight="false" outlineLevel="0" collapsed="false">
      <c r="A150" s="17"/>
      <c r="B150" s="14"/>
      <c r="C150" s="17" t="s">
        <v>49</v>
      </c>
      <c r="D150" s="17"/>
      <c r="E150" s="17"/>
      <c r="F150" s="26" t="n">
        <v>0</v>
      </c>
      <c r="G150" s="26" t="n">
        <v>0</v>
      </c>
      <c r="H150" s="26" t="n">
        <v>0</v>
      </c>
      <c r="I150" s="26" t="n">
        <v>0</v>
      </c>
      <c r="J150" s="26" t="n">
        <v>0</v>
      </c>
      <c r="K150" s="65"/>
    </row>
    <row r="151" customFormat="false" ht="12.75" hidden="false" customHeight="false" outlineLevel="0" collapsed="false">
      <c r="A151" s="17"/>
      <c r="B151" s="14"/>
      <c r="C151" s="17" t="s">
        <v>94</v>
      </c>
      <c r="D151" s="17"/>
      <c r="E151" s="17"/>
      <c r="F151" s="26" t="n">
        <v>1.7</v>
      </c>
      <c r="G151" s="26" t="n">
        <v>-1.4</v>
      </c>
      <c r="H151" s="26" t="n">
        <v>-0.2</v>
      </c>
      <c r="I151" s="26" t="n">
        <v>0.3</v>
      </c>
      <c r="J151" s="26" t="n">
        <v>0.8</v>
      </c>
      <c r="K151" s="65"/>
    </row>
    <row r="152" customFormat="false" ht="12.75" hidden="false" customHeight="false" outlineLevel="0" collapsed="false">
      <c r="A152" s="17"/>
      <c r="B152" s="14"/>
      <c r="C152" s="17" t="s">
        <v>8</v>
      </c>
      <c r="D152" s="17"/>
      <c r="E152" s="17"/>
      <c r="F152" s="26" t="n">
        <v>0</v>
      </c>
      <c r="G152" s="26" t="n">
        <v>0</v>
      </c>
      <c r="H152" s="26" t="n">
        <v>0</v>
      </c>
      <c r="I152" s="26" t="n">
        <v>0</v>
      </c>
      <c r="J152" s="26" t="n">
        <v>0</v>
      </c>
      <c r="K152" s="65"/>
    </row>
    <row r="153" customFormat="false" ht="11.25" hidden="false" customHeight="false" outlineLevel="0" collapsed="false">
      <c r="A153" s="64"/>
      <c r="B153" s="14" t="s">
        <v>95</v>
      </c>
      <c r="C153" s="63"/>
      <c r="D153" s="63"/>
      <c r="E153" s="63"/>
      <c r="F153" s="66" t="n">
        <v>0</v>
      </c>
      <c r="G153" s="66" t="n">
        <v>0</v>
      </c>
      <c r="H153" s="66" t="n">
        <v>0</v>
      </c>
      <c r="I153" s="66" t="n">
        <v>0</v>
      </c>
      <c r="J153" s="66" t="n">
        <v>0</v>
      </c>
      <c r="K153" s="63"/>
    </row>
    <row r="154" customFormat="false" ht="12.75" hidden="false" customHeight="false" outlineLevel="0" collapsed="false">
      <c r="A154" s="17"/>
      <c r="B154" s="14" t="s">
        <v>96</v>
      </c>
      <c r="C154" s="17"/>
      <c r="D154" s="17"/>
      <c r="E154" s="17"/>
      <c r="F154" s="15"/>
      <c r="G154" s="16"/>
      <c r="H154" s="16"/>
      <c r="I154" s="16"/>
      <c r="J154" s="16"/>
      <c r="K154" s="27"/>
    </row>
    <row r="155" customFormat="false" ht="12.75" hidden="false" customHeight="false" outlineLevel="0" collapsed="false">
      <c r="A155" s="17"/>
      <c r="B155" s="27"/>
      <c r="C155" s="14" t="s">
        <v>97</v>
      </c>
      <c r="D155" s="14"/>
      <c r="E155" s="14"/>
      <c r="F155" s="18" t="n">
        <v>0</v>
      </c>
      <c r="G155" s="18" t="n">
        <v>0</v>
      </c>
      <c r="H155" s="18" t="n">
        <v>0</v>
      </c>
      <c r="I155" s="18" t="n">
        <v>0</v>
      </c>
      <c r="J155" s="18" t="n">
        <v>0</v>
      </c>
      <c r="K155" s="27"/>
    </row>
    <row r="156" customFormat="false" ht="12.75" hidden="false" customHeight="false" outlineLevel="0" collapsed="false">
      <c r="A156" s="17"/>
      <c r="B156" s="27"/>
      <c r="C156" s="14" t="s">
        <v>98</v>
      </c>
      <c r="D156" s="14"/>
      <c r="E156" s="14"/>
      <c r="F156" s="18" t="n">
        <v>0</v>
      </c>
      <c r="G156" s="18" t="n">
        <v>0</v>
      </c>
      <c r="H156" s="18" t="n">
        <v>0</v>
      </c>
      <c r="I156" s="18" t="n">
        <v>0</v>
      </c>
      <c r="J156" s="18" t="n">
        <v>0</v>
      </c>
      <c r="K156" s="27"/>
    </row>
    <row r="157" customFormat="false" ht="12.75" hidden="false" customHeight="false" outlineLevel="0" collapsed="false">
      <c r="A157" s="17"/>
      <c r="B157" s="27"/>
      <c r="C157" s="14" t="s">
        <v>99</v>
      </c>
      <c r="D157" s="14"/>
      <c r="E157" s="14"/>
      <c r="F157" s="18" t="n">
        <v>0</v>
      </c>
      <c r="G157" s="18" t="n">
        <v>0</v>
      </c>
      <c r="H157" s="18" t="n">
        <v>0</v>
      </c>
      <c r="I157" s="18" t="n">
        <v>0</v>
      </c>
      <c r="J157" s="18" t="n">
        <v>0</v>
      </c>
      <c r="K157" s="27"/>
    </row>
    <row r="158" customFormat="false" ht="12.75" hidden="false" customHeight="false" outlineLevel="0" collapsed="false">
      <c r="A158" s="17"/>
      <c r="B158" s="27"/>
      <c r="C158" s="14" t="s">
        <v>100</v>
      </c>
      <c r="D158" s="14"/>
      <c r="E158" s="14"/>
      <c r="F158" s="18" t="n">
        <v>0</v>
      </c>
      <c r="G158" s="18" t="n">
        <v>0</v>
      </c>
      <c r="H158" s="18" t="n">
        <v>0</v>
      </c>
      <c r="I158" s="18" t="n">
        <v>0</v>
      </c>
      <c r="J158" s="18" t="n">
        <v>0</v>
      </c>
      <c r="K158" s="27"/>
    </row>
    <row r="159" customFormat="false" ht="12.75" hidden="false" customHeight="false" outlineLevel="0" collapsed="false">
      <c r="A159" s="17"/>
      <c r="B159" s="14" t="s">
        <v>101</v>
      </c>
      <c r="C159" s="27"/>
      <c r="D159" s="17"/>
      <c r="E159" s="17"/>
      <c r="F159" s="18" t="n">
        <v>-4.3</v>
      </c>
      <c r="G159" s="18" t="n">
        <v>-0.1</v>
      </c>
      <c r="H159" s="18" t="n">
        <v>-2.7</v>
      </c>
      <c r="I159" s="18" t="n">
        <v>-1.8</v>
      </c>
      <c r="J159" s="18" t="n">
        <v>-0.1</v>
      </c>
      <c r="K159" s="27"/>
    </row>
    <row r="160" customFormat="false" ht="3.95" hidden="false" customHeight="true" outlineLevel="0" collapsed="false">
      <c r="A160" s="43"/>
      <c r="B160" s="17"/>
      <c r="C160" s="43"/>
      <c r="D160" s="43"/>
      <c r="E160" s="43"/>
      <c r="F160" s="43"/>
      <c r="G160" s="44"/>
      <c r="H160" s="44"/>
      <c r="I160" s="44"/>
      <c r="J160" s="44"/>
      <c r="K160" s="27"/>
    </row>
    <row r="161" customFormat="false" ht="12.75" hidden="false" customHeight="false" outlineLevel="0" collapsed="false">
      <c r="A161" s="13" t="s">
        <v>102</v>
      </c>
      <c r="B161" s="17"/>
      <c r="C161" s="17"/>
      <c r="D161" s="17"/>
      <c r="E161" s="17"/>
      <c r="F161" s="67" t="n">
        <f aca="false">SUM(F142:F159)</f>
        <v>98.6</v>
      </c>
      <c r="G161" s="67" t="n">
        <f aca="false">SUM(G142:G159)</f>
        <v>85.1</v>
      </c>
      <c r="H161" s="67" t="n">
        <f aca="false">SUM(H142:H159)</f>
        <v>99.6</v>
      </c>
      <c r="I161" s="67" t="n">
        <f aca="false">SUM(I142:I159)</f>
        <v>109.6</v>
      </c>
      <c r="J161" s="67" t="n">
        <f aca="false">SUM(J142:J159)</f>
        <v>107.4</v>
      </c>
      <c r="K161" s="27"/>
    </row>
    <row r="162" customFormat="false" ht="5.1" hidden="false" customHeight="true" outlineLevel="0" collapsed="false">
      <c r="A162" s="17"/>
      <c r="B162" s="17"/>
      <c r="C162" s="17"/>
      <c r="D162" s="17"/>
      <c r="E162" s="17"/>
      <c r="F162" s="17"/>
      <c r="G162" s="22"/>
      <c r="H162" s="22"/>
      <c r="I162" s="22"/>
      <c r="J162" s="22"/>
      <c r="K162" s="27"/>
    </row>
    <row r="163" customFormat="false" ht="12.75" hidden="false" customHeight="false" outlineLevel="0" collapsed="false">
      <c r="A163" s="13" t="s">
        <v>103</v>
      </c>
      <c r="B163" s="17"/>
      <c r="C163" s="17"/>
      <c r="D163" s="17"/>
      <c r="E163" s="17"/>
      <c r="F163" s="17"/>
      <c r="G163" s="22"/>
      <c r="H163" s="22"/>
      <c r="I163" s="22"/>
      <c r="J163" s="22"/>
      <c r="K163" s="27"/>
    </row>
    <row r="164" customFormat="false" ht="12.75" hidden="false" customHeight="false" outlineLevel="0" collapsed="false">
      <c r="A164" s="17"/>
      <c r="B164" s="14" t="s">
        <v>104</v>
      </c>
      <c r="C164" s="43"/>
      <c r="D164" s="43"/>
      <c r="E164" s="43"/>
      <c r="F164" s="18" t="n">
        <v>-51</v>
      </c>
      <c r="G164" s="18" t="n">
        <v>-14.3</v>
      </c>
      <c r="H164" s="18" t="n">
        <v>-103.3</v>
      </c>
      <c r="I164" s="18" t="n">
        <v>-76.4</v>
      </c>
      <c r="J164" s="18" t="n">
        <v>-20.4</v>
      </c>
      <c r="K164" s="27"/>
    </row>
    <row r="165" customFormat="false" ht="12.75" hidden="false" customHeight="false" outlineLevel="0" collapsed="false">
      <c r="A165" s="17"/>
      <c r="B165" s="14" t="s">
        <v>105</v>
      </c>
      <c r="C165" s="17"/>
      <c r="D165" s="17"/>
      <c r="E165" s="17"/>
      <c r="F165" s="18" t="n">
        <v>0</v>
      </c>
      <c r="G165" s="18" t="n">
        <v>0</v>
      </c>
      <c r="H165" s="18" t="n">
        <v>0</v>
      </c>
      <c r="I165" s="18" t="n">
        <v>0</v>
      </c>
      <c r="J165" s="18" t="n">
        <v>0</v>
      </c>
      <c r="K165" s="27"/>
    </row>
    <row r="166" customFormat="false" ht="12.75" hidden="false" customHeight="false" outlineLevel="0" collapsed="false">
      <c r="A166" s="17"/>
      <c r="B166" s="14" t="s">
        <v>106</v>
      </c>
      <c r="C166" s="14"/>
      <c r="D166" s="14"/>
      <c r="E166" s="14"/>
      <c r="F166" s="18" t="n">
        <v>0</v>
      </c>
      <c r="G166" s="18" t="n">
        <v>0</v>
      </c>
      <c r="H166" s="18" t="n">
        <v>0</v>
      </c>
      <c r="I166" s="18" t="n">
        <v>0</v>
      </c>
      <c r="J166" s="18" t="n">
        <v>0</v>
      </c>
      <c r="K166" s="27"/>
    </row>
    <row r="167" customFormat="false" ht="12.75" hidden="false" customHeight="false" outlineLevel="0" collapsed="false">
      <c r="A167" s="22"/>
      <c r="B167" s="24" t="s">
        <v>107</v>
      </c>
      <c r="C167" s="22"/>
      <c r="D167" s="22"/>
      <c r="E167" s="22"/>
      <c r="F167" s="18" t="n">
        <v>0</v>
      </c>
      <c r="G167" s="18" t="n">
        <v>0</v>
      </c>
      <c r="H167" s="18" t="n">
        <v>0</v>
      </c>
      <c r="I167" s="18" t="n">
        <v>0</v>
      </c>
      <c r="J167" s="18" t="n">
        <v>0</v>
      </c>
      <c r="K167" s="46"/>
    </row>
    <row r="168" customFormat="false" ht="12.75" hidden="false" customHeight="false" outlineLevel="0" collapsed="false">
      <c r="A168" s="17"/>
      <c r="B168" s="14" t="s">
        <v>108</v>
      </c>
      <c r="C168" s="17"/>
      <c r="D168" s="17"/>
      <c r="E168" s="17"/>
      <c r="F168" s="18" t="n">
        <v>0</v>
      </c>
      <c r="G168" s="18" t="n">
        <v>0</v>
      </c>
      <c r="H168" s="18" t="n">
        <v>0</v>
      </c>
      <c r="I168" s="18" t="n">
        <v>0</v>
      </c>
      <c r="J168" s="18" t="n">
        <v>0</v>
      </c>
      <c r="K168" s="27"/>
    </row>
    <row r="169" customFormat="false" ht="12.75" hidden="false" customHeight="false" outlineLevel="0" collapsed="false">
      <c r="A169" s="17"/>
      <c r="B169" s="14" t="s">
        <v>109</v>
      </c>
      <c r="C169" s="17"/>
      <c r="D169" s="17"/>
      <c r="E169" s="17"/>
      <c r="F169" s="33" t="n">
        <v>0</v>
      </c>
      <c r="G169" s="33" t="n">
        <v>0</v>
      </c>
      <c r="H169" s="33" t="n">
        <v>0</v>
      </c>
      <c r="I169" s="33" t="n">
        <v>0</v>
      </c>
      <c r="J169" s="33" t="n">
        <v>0</v>
      </c>
      <c r="K169" s="27"/>
    </row>
    <row r="170" customFormat="false" ht="3.95" hidden="false" customHeight="true" outlineLevel="0" collapsed="false">
      <c r="A170" s="17"/>
      <c r="B170" s="17"/>
      <c r="C170" s="17"/>
      <c r="D170" s="17"/>
      <c r="E170" s="17"/>
      <c r="F170" s="17"/>
      <c r="G170" s="22"/>
      <c r="H170" s="22"/>
      <c r="I170" s="22"/>
      <c r="J170" s="22"/>
      <c r="K170" s="27"/>
    </row>
    <row r="171" customFormat="false" ht="12.75" hidden="false" customHeight="false" outlineLevel="0" collapsed="false">
      <c r="A171" s="43"/>
      <c r="B171" s="13" t="s">
        <v>103</v>
      </c>
      <c r="C171" s="43"/>
      <c r="D171" s="43"/>
      <c r="E171" s="43"/>
      <c r="F171" s="68" t="n">
        <f aca="false">SUM(F164:F169)</f>
        <v>-51</v>
      </c>
      <c r="G171" s="69" t="n">
        <f aca="false">SUM(G164:G169)</f>
        <v>-14.3</v>
      </c>
      <c r="H171" s="69" t="n">
        <f aca="false">SUM(H164:H169)</f>
        <v>-103.3</v>
      </c>
      <c r="I171" s="69" t="n">
        <f aca="false">SUM(I164:I169)</f>
        <v>-76.4</v>
      </c>
      <c r="J171" s="69" t="n">
        <f aca="false">SUM(J164:J169)</f>
        <v>-20.4</v>
      </c>
      <c r="K171" s="70"/>
    </row>
    <row r="172" customFormat="false" ht="3.95" hidden="false" customHeight="true" outlineLevel="0" collapsed="false">
      <c r="A172" s="17"/>
      <c r="B172" s="17"/>
      <c r="C172" s="17"/>
      <c r="D172" s="17"/>
      <c r="E172" s="17"/>
      <c r="F172" s="17"/>
      <c r="G172" s="22"/>
      <c r="H172" s="22"/>
      <c r="I172" s="22"/>
      <c r="J172" s="22"/>
      <c r="K172" s="27"/>
    </row>
    <row r="173" customFormat="false" ht="12.75" hidden="false" customHeight="false" outlineLevel="0" collapsed="false">
      <c r="A173" s="13" t="s">
        <v>110</v>
      </c>
      <c r="B173" s="17"/>
      <c r="C173" s="17"/>
      <c r="D173" s="17"/>
      <c r="E173" s="17"/>
      <c r="F173" s="17"/>
      <c r="G173" s="22"/>
      <c r="H173" s="22"/>
      <c r="I173" s="22"/>
      <c r="J173" s="22"/>
      <c r="K173" s="27"/>
    </row>
    <row r="174" customFormat="false" ht="12.75" hidden="false" customHeight="false" outlineLevel="0" collapsed="false">
      <c r="A174" s="17"/>
      <c r="B174" s="14" t="s">
        <v>111</v>
      </c>
      <c r="C174" s="43"/>
      <c r="D174" s="43"/>
      <c r="E174" s="43"/>
      <c r="F174" s="18" t="n">
        <v>125.7</v>
      </c>
      <c r="G174" s="18" t="n">
        <v>0</v>
      </c>
      <c r="H174" s="18" t="n">
        <v>42.3</v>
      </c>
      <c r="I174" s="18" t="n">
        <v>20.1</v>
      </c>
      <c r="J174" s="18" t="n">
        <v>0</v>
      </c>
      <c r="K174" s="27"/>
    </row>
    <row r="175" customFormat="false" ht="12.75" hidden="false" customHeight="false" outlineLevel="0" collapsed="false">
      <c r="A175" s="17"/>
      <c r="B175" s="14" t="s">
        <v>112</v>
      </c>
      <c r="C175" s="43"/>
      <c r="D175" s="43"/>
      <c r="E175" s="43"/>
      <c r="F175" s="18" t="n">
        <v>-137.5</v>
      </c>
      <c r="G175" s="18" t="n">
        <v>-6.3</v>
      </c>
      <c r="H175" s="18" t="n">
        <v>-6.3</v>
      </c>
      <c r="I175" s="18" t="n">
        <v>0</v>
      </c>
      <c r="J175" s="18" t="n">
        <v>-9.6</v>
      </c>
      <c r="K175" s="27"/>
    </row>
    <row r="176" customFormat="false" ht="12.75" hidden="false" customHeight="false" outlineLevel="0" collapsed="false">
      <c r="A176" s="17"/>
      <c r="B176" s="14" t="s">
        <v>113</v>
      </c>
      <c r="C176" s="43"/>
      <c r="D176" s="43"/>
      <c r="E176" s="43"/>
      <c r="F176" s="18" t="n">
        <v>0</v>
      </c>
      <c r="G176" s="18" t="n">
        <v>0</v>
      </c>
      <c r="H176" s="18" t="n">
        <v>0</v>
      </c>
      <c r="I176" s="18" t="n">
        <v>0</v>
      </c>
      <c r="J176" s="18" t="n">
        <v>0</v>
      </c>
      <c r="K176" s="27"/>
    </row>
    <row r="177" customFormat="false" ht="12.75" hidden="false" customHeight="false" outlineLevel="0" collapsed="false">
      <c r="A177" s="17"/>
      <c r="B177" s="14" t="s">
        <v>114</v>
      </c>
      <c r="C177" s="43"/>
      <c r="D177" s="43"/>
      <c r="E177" s="43"/>
      <c r="F177" s="18" t="n">
        <v>0</v>
      </c>
      <c r="G177" s="18" t="n">
        <v>0</v>
      </c>
      <c r="H177" s="18" t="n">
        <v>0</v>
      </c>
      <c r="I177" s="18" t="n">
        <v>0</v>
      </c>
      <c r="J177" s="18" t="n">
        <v>0</v>
      </c>
      <c r="K177" s="27"/>
    </row>
    <row r="178" customFormat="false" ht="12.75" hidden="false" customHeight="false" outlineLevel="0" collapsed="false">
      <c r="A178" s="17"/>
      <c r="B178" s="14" t="s">
        <v>115</v>
      </c>
      <c r="C178" s="43"/>
      <c r="D178" s="43"/>
      <c r="E178" s="43"/>
      <c r="F178" s="18" t="n">
        <v>137.5</v>
      </c>
      <c r="G178" s="18" t="n">
        <v>0</v>
      </c>
      <c r="H178" s="18" t="n">
        <v>0</v>
      </c>
      <c r="I178" s="18" t="n">
        <v>0</v>
      </c>
      <c r="J178" s="18" t="n">
        <v>0</v>
      </c>
      <c r="K178" s="27"/>
    </row>
    <row r="179" customFormat="false" ht="12.75" hidden="false" customHeight="false" outlineLevel="0" collapsed="false">
      <c r="A179" s="17"/>
      <c r="B179" s="14" t="s">
        <v>116</v>
      </c>
      <c r="C179" s="43"/>
      <c r="D179" s="43"/>
      <c r="E179" s="43"/>
      <c r="F179" s="18" t="n">
        <v>0</v>
      </c>
      <c r="G179" s="18" t="n">
        <v>0</v>
      </c>
      <c r="H179" s="18" t="n">
        <v>0</v>
      </c>
      <c r="I179" s="18" t="n">
        <v>0</v>
      </c>
      <c r="J179" s="18" t="n">
        <v>0</v>
      </c>
      <c r="K179" s="27"/>
    </row>
    <row r="180" customFormat="false" ht="12.75" hidden="false" customHeight="false" outlineLevel="0" collapsed="false">
      <c r="A180" s="17"/>
      <c r="B180" s="14" t="s">
        <v>117</v>
      </c>
      <c r="C180" s="17"/>
      <c r="D180" s="17"/>
      <c r="E180" s="17"/>
      <c r="F180" s="18" t="n">
        <v>-187.1</v>
      </c>
      <c r="G180" s="18" t="n">
        <v>-64.5</v>
      </c>
      <c r="H180" s="18" t="n">
        <v>-32.3</v>
      </c>
      <c r="I180" s="18" t="n">
        <v>-53.3</v>
      </c>
      <c r="J180" s="18" t="n">
        <v>-77.4</v>
      </c>
      <c r="K180" s="27"/>
    </row>
    <row r="181" customFormat="false" ht="12.75" hidden="false" customHeight="false" outlineLevel="0" collapsed="false">
      <c r="A181" s="17"/>
      <c r="B181" s="14" t="s">
        <v>118</v>
      </c>
      <c r="C181" s="17"/>
      <c r="D181" s="17"/>
      <c r="E181" s="17"/>
      <c r="F181" s="18" t="n">
        <v>0</v>
      </c>
      <c r="G181" s="18" t="n">
        <v>0</v>
      </c>
      <c r="H181" s="18" t="n">
        <v>0</v>
      </c>
      <c r="I181" s="18" t="n">
        <v>0</v>
      </c>
      <c r="J181" s="18" t="n">
        <v>0</v>
      </c>
      <c r="K181" s="27"/>
    </row>
    <row r="182" customFormat="false" ht="12.75" hidden="false" customHeight="false" outlineLevel="0" collapsed="false">
      <c r="A182" s="17"/>
      <c r="B182" s="14" t="s">
        <v>119</v>
      </c>
      <c r="C182" s="17"/>
      <c r="D182" s="17"/>
      <c r="E182" s="17"/>
      <c r="F182" s="33" t="n">
        <v>18.1</v>
      </c>
      <c r="G182" s="33" t="n">
        <v>0</v>
      </c>
      <c r="H182" s="33" t="n">
        <v>0</v>
      </c>
      <c r="I182" s="33" t="n">
        <v>0</v>
      </c>
      <c r="J182" s="33" t="n">
        <v>0</v>
      </c>
      <c r="K182" s="27"/>
    </row>
    <row r="183" customFormat="false" ht="3.95" hidden="false" customHeight="true" outlineLevel="0" collapsed="false">
      <c r="A183" s="17"/>
      <c r="B183" s="17"/>
      <c r="C183" s="17"/>
      <c r="D183" s="17"/>
      <c r="E183" s="17"/>
      <c r="F183" s="17"/>
      <c r="G183" s="22"/>
      <c r="H183" s="22"/>
      <c r="I183" s="22"/>
      <c r="J183" s="22"/>
      <c r="K183" s="27"/>
    </row>
    <row r="184" customFormat="false" ht="12.75" hidden="false" customHeight="false" outlineLevel="0" collapsed="false">
      <c r="A184" s="43"/>
      <c r="B184" s="13" t="s">
        <v>110</v>
      </c>
      <c r="C184" s="43"/>
      <c r="D184" s="43"/>
      <c r="E184" s="43"/>
      <c r="F184" s="68" t="n">
        <f aca="false">SUM(F174:F182)</f>
        <v>-43.3</v>
      </c>
      <c r="G184" s="69" t="n">
        <f aca="false">SUM(G174:G182)</f>
        <v>-70.8</v>
      </c>
      <c r="H184" s="69" t="n">
        <f aca="false">SUM(H174:H182)</f>
        <v>3.7</v>
      </c>
      <c r="I184" s="69" t="n">
        <f aca="false">SUM(I174:I182)</f>
        <v>-33.2</v>
      </c>
      <c r="J184" s="69" t="n">
        <f aca="false">SUM(J174:J182)</f>
        <v>-87</v>
      </c>
      <c r="K184" s="70"/>
    </row>
    <row r="185" customFormat="false" ht="3.95" hidden="false" customHeight="true" outlineLevel="0" collapsed="false">
      <c r="A185" s="17"/>
      <c r="B185" s="17"/>
      <c r="C185" s="17"/>
      <c r="D185" s="17"/>
      <c r="E185" s="17"/>
      <c r="F185" s="17"/>
      <c r="G185" s="22"/>
      <c r="H185" s="22"/>
      <c r="I185" s="22"/>
      <c r="J185" s="22"/>
      <c r="K185" s="27"/>
    </row>
    <row r="186" customFormat="false" ht="12.75" hidden="false" customHeight="false" outlineLevel="0" collapsed="false">
      <c r="A186" s="13" t="s">
        <v>120</v>
      </c>
      <c r="B186" s="43"/>
      <c r="C186" s="43"/>
      <c r="D186" s="43"/>
      <c r="E186" s="43"/>
      <c r="F186" s="68" t="n">
        <f aca="false">F161+F171+F184</f>
        <v>4.30000000000003</v>
      </c>
      <c r="G186" s="69" t="n">
        <f aca="false">G161+G171+G184</f>
        <v>0</v>
      </c>
      <c r="H186" s="69" t="n">
        <f aca="false">H161+H171+H184</f>
        <v>-1.68753899743024E-014</v>
      </c>
      <c r="I186" s="69" t="n">
        <f aca="false">I161+I171+I184</f>
        <v>0</v>
      </c>
      <c r="J186" s="69" t="n">
        <f aca="false">J161+J171+J184</f>
        <v>0</v>
      </c>
      <c r="K186" s="70"/>
    </row>
    <row r="187" customFormat="false" ht="3.95" hidden="false" customHeight="true" outlineLevel="0" collapsed="false">
      <c r="A187" s="17"/>
      <c r="B187" s="17"/>
      <c r="C187" s="17"/>
      <c r="D187" s="17"/>
      <c r="E187" s="17"/>
      <c r="F187" s="17"/>
      <c r="G187" s="22"/>
      <c r="H187" s="22"/>
      <c r="I187" s="22"/>
      <c r="J187" s="22"/>
      <c r="K187" s="27"/>
    </row>
    <row r="188" customFormat="false" ht="12.75" hidden="false" customHeight="false" outlineLevel="0" collapsed="false">
      <c r="A188" s="17"/>
      <c r="B188" s="14"/>
      <c r="C188" s="17"/>
      <c r="D188" s="17"/>
      <c r="E188" s="17"/>
      <c r="F188" s="15"/>
      <c r="G188" s="16"/>
      <c r="H188" s="16"/>
      <c r="I188" s="16"/>
      <c r="J188" s="16"/>
      <c r="K188" s="27"/>
    </row>
  </sheetData>
  <conditionalFormatting sqref="C135">
    <cfRule type="cellIs" priority="2" operator="notEqual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2" right="0.2" top="0.5" bottom="0.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4" man="true" max="16383" min="0"/>
    <brk id="13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2002-03-12T18:06:20Z</dcterms:created>
  <dc:creator>Ben Thomason</dc:creator>
  <dc:description/>
  <dc:language>en-US</dc:language>
  <cp:lastModifiedBy>Tracy L. Geaccone</cp:lastModifiedBy>
  <cp:lastPrinted>2002-03-13T18:30:51Z</cp:lastPrinted>
  <dcterms:modified xsi:type="dcterms:W3CDTF">2002-03-15T17:56:32Z</dcterms:modified>
  <cp:revision>0</cp:revision>
  <dc:subject/>
  <dc:title/>
</cp:coreProperties>
</file>