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ZA0" vbProcedure="false">"Crystal Ball Data : Ver. 5.0"</definedName>
    <definedName function="false" hidden="false" localSheetId="0" name="ZA0A" vbProcedure="false">7+106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6+118</definedName>
    <definedName function="false" hidden="false" localSheetId="0" name="ZA0T" vbProcedure="false">241487+0</definedName>
    <definedName function="false" hidden="false" localSheetId="0" name="ZA100" vbProcedure="false">Sheet1!$D$7+"aSales Forecast"+41+1900000+80000</definedName>
    <definedName function="false" hidden="false" localSheetId="0" name="ZA101" vbProcedure="false">Sheet1!$E$7+"aE7"+16425+1800000+80000</definedName>
    <definedName function="false" hidden="false" localSheetId="0" name="ZA102" vbProcedure="false">Sheet1!$F$7+"aF7"+16425+2000000+100000</definedName>
    <definedName function="false" hidden="false" localSheetId="0" name="ZA103" vbProcedure="false">Sheet1!$G$7+"aG7"+16425+2250000+125000</definedName>
    <definedName function="false" hidden="false" localSheetId="0" name="ZA104" vbProcedure="false">Sheet1!$H$7+"aH7"+16425+2000000+120000</definedName>
    <definedName function="false" hidden="false" localSheetId="0" name="ZA105" vbProcedure="false">Sheet1!$I$7+"aI7"+16425+2500000+90000</definedName>
    <definedName function="false" hidden="false" localSheetId="0" name="ZA106" vbProcedure="false">Sheet1!$J$7+"aJ7"+16425+2700000+70000</definedName>
    <definedName function="false" hidden="false" localSheetId="0" name="ZF113" vbProcedure="false">Sheet1!$F$28+"Q1 - Ending Cash Balance--March"+"$"+545+545+411+95+100+380+559+4+3+"-"+"+"+2.6+50+2+4+95+12.5942699884154+5</definedName>
    <definedName function="false" hidden="false" localSheetId="0" name="ZF114" vbProcedure="false">Sheet1!$I$28+"Q2 - Ending Cash Balance--June"+"$"+545+545+409+72+40+357+499+4+3+"-"+"+"+2.6+50+2+4+95+26.5245750586444+5</definedName>
    <definedName function="false" hidden="false" localSheetId="0" name="ZF115" vbProcedure="false">Sheet1!$G$26+"Q5 - Cash Flow--April"+"$"+545+545+409+123+78+408+537+4+3+"-"+"+"+2.6+50+2+4+95+24.9506978536606+5</definedName>
    <definedName function="false" hidden="false" localSheetId="0" name="ZF116" vbProcedure="false">Sheet1!$I$27+"Q6 - Loan Amount--June"+"$"+545+545+409+102+84+387+543+4+3+"-"+"+"+2.6+50+258+4+95+0+5</definedName>
    <definedName function="false" hidden="false" localSheetId="0" name="ZF117" vbProcedure="false">Sheet1!$B$30+"Q7 &amp; 8 - Maximum Loan"+"$"+545+545+411+130+106+415+565+4+3+"-"+"+"+2.6+50+2+4+95+12.480081525424+5</definedName>
    <definedName function="false" hidden="false" localSheetId="0" name="ZF118" vbProcedure="false">Sheet1!$B$34+"Q3 &amp; 4 - Number of Months Loan Needed"+""+545+0+155+132+128+417+587+4+3+"-"+"+"+2.6+50+2+4+95+0.05+5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<sst xmlns="http://schemas.openxmlformats.org/spreadsheetml/2006/main" count="63" uniqueCount="46">
  <si>
    <t xml:space="preserve">Sales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</si>
  <si>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</si>
  <si>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</si>
  <si>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</si>
  <si>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</si>
  <si>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</si>
  <si>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</si>
  <si>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</si>
  <si>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</si>
  <si>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</si>
  <si>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Mean</t>
  </si>
  <si>
    <t xml:space="preserve">Standard Deviation</t>
  </si>
  <si>
    <t xml:space="preserve">Sales Forecast</t>
  </si>
  <si>
    <t xml:space="preserve">Assumptions</t>
  </si>
  <si>
    <t xml:space="preserve">Percentage</t>
  </si>
  <si>
    <t xml:space="preserve">Material &amp; Labor Factor</t>
  </si>
  <si>
    <t xml:space="preserve">Interest on Cash Flow</t>
  </si>
  <si>
    <t xml:space="preserve">Interest on Loan</t>
  </si>
  <si>
    <t xml:space="preserve">Ending Cash Balance Required</t>
  </si>
  <si>
    <t xml:space="preserve">Beginning Balance</t>
  </si>
  <si>
    <t xml:space="preserve">Receipts</t>
  </si>
  <si>
    <t xml:space="preserve">Fixed Costs</t>
  </si>
  <si>
    <t xml:space="preserve">Materials &amp; Labor</t>
  </si>
  <si>
    <t xml:space="preserve">Taxes</t>
  </si>
  <si>
    <t xml:space="preserve">Dividends</t>
  </si>
  <si>
    <t xml:space="preserve">Loan Repayment</t>
  </si>
  <si>
    <t xml:space="preserve">Cash Flow (Pre-Loan Decision)</t>
  </si>
  <si>
    <t xml:space="preserve">Loan</t>
  </si>
  <si>
    <t xml:space="preserve">Ending Cash Balance (Post Loan Decision)</t>
  </si>
  <si>
    <t xml:space="preserve">Maximum Loan</t>
  </si>
  <si>
    <t xml:space="preserve">Loan Needed for Month? (1=Yes, 0=No)</t>
  </si>
  <si>
    <t xml:space="preserve">Number of Months Loan Needed</t>
  </si>
  <si>
    <t xml:space="preserve">Answers to Questions</t>
  </si>
  <si>
    <t xml:space="preserve">(1) What is the mean and standard deviation of March's ending cash balance?</t>
  </si>
  <si>
    <t xml:space="preserve">Mean = $264,982, Standard Deviation = $41,626</t>
  </si>
  <si>
    <t xml:space="preserve">(2) What is the probability that June's ending cash balance will be greater than or equal to $300,000?</t>
  </si>
  <si>
    <t xml:space="preserve">(3) What is the mean and standard deviation of the number of months in which McGan will take out a one month loan?</t>
  </si>
  <si>
    <t xml:space="preserve">Mean = 2.12, Standard Deviation = 1.20</t>
  </si>
  <si>
    <t xml:space="preserve">(4) What is the probability that the number of months in which McGan will take out a one-month loan at the end of the month is greater than or equal to </t>
  </si>
  <si>
    <t xml:space="preserve">3 months?</t>
  </si>
  <si>
    <t xml:space="preserve">(5) What is the probability that, at the end of April, McGan will take out a one-month loan?</t>
  </si>
  <si>
    <t xml:space="preserve">(6) What dollar amount will the loan taken out at the end of June be less than or equal to 88% of the time?</t>
  </si>
  <si>
    <t xml:space="preserve">(7) What is the mean and standard deviation of the dollar value of the maximum one-month loan McGan will need to take out during the six-month period?</t>
  </si>
  <si>
    <t xml:space="preserve">Mean = $157,467, Standard Deviation = $103,837</t>
  </si>
  <si>
    <t xml:space="preserve">(8)  What is the probability that the dollar value of the maximum one-month loan McGan will need to take out during the six-month period is greater than </t>
  </si>
  <si>
    <t xml:space="preserve">or equal to $250,000?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</si>
</sst>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_(* #,##0.00_);_(* \(#,##0.00\);_(* \-??_);_(@_)"/>
    <numFmt numFmtId="170" formatCode="_(* #,##0_);_(* \(#,##0\);_(* \-??_);_(@_)"/>
    <numFmt numFmtId="171" formatCode="0.0%"/>
    <numFmt numFmtId="172" formatCode="\$#,##0.00_);[RED]&quot;($&quot;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41"/>
    <col collapsed="false" customWidth="true" hidden="false" outlineLevel="0" max="2" min="2" style="0" width="11.7"/>
    <col collapsed="false" customWidth="true" hidden="false" outlineLevel="0" max="4" min="3" style="0" width="10.85"/>
    <col collapsed="false" customWidth="true" hidden="false" outlineLevel="0" max="10" min="5" style="0" width="9.85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3.5" hidden="false" customHeight="false" outlineLevel="0" collapsed="false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1"/>
    </row>
    <row r="5" customFormat="false" ht="12.75" hidden="false" customHeight="false" outlineLevel="0" collapsed="false">
      <c r="A5" s="5" t="s">
        <v>10</v>
      </c>
      <c r="B5" s="6"/>
      <c r="C5" s="6"/>
      <c r="D5" s="7" t="n">
        <v>1900000</v>
      </c>
      <c r="E5" s="7" t="n">
        <v>1800000</v>
      </c>
      <c r="F5" s="7" t="n">
        <v>2000000</v>
      </c>
      <c r="G5" s="7" t="n">
        <v>2250000</v>
      </c>
      <c r="H5" s="7" t="n">
        <v>2000000</v>
      </c>
      <c r="I5" s="7" t="n">
        <v>2500000</v>
      </c>
      <c r="J5" s="8" t="n">
        <v>2700000</v>
      </c>
      <c r="K5" s="1"/>
    </row>
    <row r="6" customFormat="false" ht="12.75" hidden="false" customHeight="false" outlineLevel="0" collapsed="false">
      <c r="A6" s="9" t="s">
        <v>11</v>
      </c>
      <c r="B6" s="10"/>
      <c r="C6" s="10"/>
      <c r="D6" s="11" t="n">
        <v>80000</v>
      </c>
      <c r="E6" s="11" t="n">
        <v>80000</v>
      </c>
      <c r="F6" s="11" t="n">
        <v>100000</v>
      </c>
      <c r="G6" s="11" t="n">
        <v>125000</v>
      </c>
      <c r="H6" s="11" t="n">
        <v>120000</v>
      </c>
      <c r="I6" s="11" t="n">
        <v>90000</v>
      </c>
      <c r="J6" s="12" t="n">
        <v>70000</v>
      </c>
      <c r="K6" s="1"/>
    </row>
    <row r="7" customFormat="false" ht="13.5" hidden="false" customHeight="false" outlineLevel="0" collapsed="false">
      <c r="A7" s="13" t="s">
        <v>12</v>
      </c>
      <c r="B7" s="14" t="n">
        <v>1500000</v>
      </c>
      <c r="C7" s="14" t="n">
        <v>1600000</v>
      </c>
      <c r="D7" s="15" t="n">
        <v>1900000</v>
      </c>
      <c r="E7" s="15" t="n">
        <v>1800000</v>
      </c>
      <c r="F7" s="15" t="n">
        <v>2000000</v>
      </c>
      <c r="G7" s="15" t="n">
        <v>2250000</v>
      </c>
      <c r="H7" s="15" t="n">
        <v>2000000</v>
      </c>
      <c r="I7" s="15" t="n">
        <v>2500000</v>
      </c>
      <c r="J7" s="16" t="n">
        <v>2700000</v>
      </c>
      <c r="K7" s="17"/>
    </row>
    <row r="8" customFormat="false" ht="13.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customFormat="false" ht="13.5" hidden="false" customHeight="false" outlineLevel="0" collapsed="false">
      <c r="A9" s="2" t="s">
        <v>13</v>
      </c>
      <c r="B9" s="4" t="s">
        <v>14</v>
      </c>
      <c r="C9" s="1"/>
      <c r="D9" s="1"/>
      <c r="E9" s="1"/>
      <c r="F9" s="1"/>
      <c r="G9" s="1"/>
      <c r="H9" s="1"/>
      <c r="I9" s="1"/>
      <c r="J9" s="1"/>
      <c r="K9" s="1"/>
    </row>
    <row r="10" customFormat="false" ht="12.75" hidden="false" customHeight="false" outlineLevel="0" collapsed="false">
      <c r="A10" s="5" t="s">
        <v>15</v>
      </c>
      <c r="B10" s="18" t="n">
        <v>0.75</v>
      </c>
      <c r="C10" s="1"/>
      <c r="D10" s="1"/>
      <c r="E10" s="1"/>
      <c r="F10" s="1"/>
      <c r="G10" s="1"/>
      <c r="H10" s="1"/>
      <c r="I10" s="1"/>
      <c r="J10" s="1"/>
      <c r="K10" s="1"/>
    </row>
    <row r="11" customFormat="false" ht="12.75" hidden="false" customHeight="false" outlineLevel="0" collapsed="false">
      <c r="A11" s="19" t="s">
        <v>16</v>
      </c>
      <c r="B11" s="20" t="n">
        <v>0.005</v>
      </c>
      <c r="C11" s="1"/>
      <c r="D11" s="1"/>
      <c r="E11" s="1"/>
      <c r="F11" s="1"/>
      <c r="G11" s="1"/>
      <c r="H11" s="1"/>
      <c r="I11" s="1"/>
      <c r="J11" s="1"/>
      <c r="K11" s="1"/>
    </row>
    <row r="12" customFormat="false" ht="12.75" hidden="false" customHeight="false" outlineLevel="0" collapsed="false">
      <c r="A12" s="19" t="s">
        <v>17</v>
      </c>
      <c r="B12" s="20" t="n">
        <v>0.01</v>
      </c>
      <c r="C12" s="1"/>
      <c r="D12" s="1"/>
      <c r="E12" s="1"/>
      <c r="F12" s="1"/>
      <c r="G12" s="1"/>
      <c r="H12" s="1"/>
      <c r="I12" s="1"/>
      <c r="J12" s="1"/>
      <c r="K12" s="1"/>
    </row>
    <row r="13" customFormat="false" ht="13.5" hidden="false" customHeight="false" outlineLevel="0" collapsed="false">
      <c r="A13" s="21" t="s">
        <v>18</v>
      </c>
      <c r="B13" s="22" t="n">
        <v>250000</v>
      </c>
      <c r="C13" s="1"/>
      <c r="D13" s="1"/>
      <c r="E13" s="1"/>
      <c r="F13" s="1"/>
      <c r="G13" s="1"/>
      <c r="H13" s="1"/>
      <c r="I13" s="1"/>
      <c r="J13" s="1"/>
      <c r="K13" s="1"/>
    </row>
    <row r="14" customFormat="false" ht="13.5" hidden="false" customHeight="false" outlineLevel="0" collapsed="false">
      <c r="K14" s="1"/>
    </row>
    <row r="15" customFormat="false" ht="13.5" hidden="false" customHeight="false" outlineLevel="0" collapsed="false">
      <c r="A15" s="23"/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4" t="s">
        <v>9</v>
      </c>
      <c r="K15" s="1"/>
    </row>
    <row r="16" customFormat="false" ht="12.75" hidden="false" customHeight="false" outlineLevel="0" collapsed="false">
      <c r="A16" s="19" t="s">
        <v>19</v>
      </c>
      <c r="B16" s="24"/>
      <c r="C16" s="25"/>
      <c r="D16" s="25" t="n">
        <f aca="false">C28</f>
        <v>250000</v>
      </c>
      <c r="E16" s="25" t="n">
        <f aca="false">D28</f>
        <v>291250</v>
      </c>
      <c r="F16" s="25" t="n">
        <f aca="false">E28</f>
        <v>362706.25</v>
      </c>
      <c r="G16" s="25" t="n">
        <f aca="false">F28</f>
        <v>250000</v>
      </c>
      <c r="H16" s="25" t="n">
        <f aca="false">G28</f>
        <v>396575.07796875</v>
      </c>
      <c r="I16" s="25" t="n">
        <f aca="false">H28</f>
        <v>423557.953358594</v>
      </c>
      <c r="J16" s="26" t="n">
        <f aca="false">I28</f>
        <v>250000</v>
      </c>
      <c r="K16" s="1"/>
    </row>
    <row r="17" customFormat="false" ht="12.75" hidden="false" customHeight="false" outlineLevel="0" collapsed="false">
      <c r="A17" s="19" t="s">
        <v>20</v>
      </c>
      <c r="B17" s="24"/>
      <c r="C17" s="25"/>
      <c r="D17" s="25" t="n">
        <f aca="false">0.2*B7+0.6*C7+0.2*D7</f>
        <v>1640000</v>
      </c>
      <c r="E17" s="25" t="n">
        <f aca="false">0.2*C7+0.6*D7+0.2*E7</f>
        <v>1820000</v>
      </c>
      <c r="F17" s="25" t="n">
        <f aca="false">0.2*D7+0.6*E7+0.2*F7</f>
        <v>1860000</v>
      </c>
      <c r="G17" s="25" t="n">
        <f aca="false">0.2*E7+0.6*F7+0.2*G7</f>
        <v>2010000</v>
      </c>
      <c r="H17" s="25" t="n">
        <f aca="false">0.2*F7+0.6*G7+0.2*H7</f>
        <v>2150000</v>
      </c>
      <c r="I17" s="25" t="n">
        <f aca="false">0.2*G7+0.6*H7+0.2*I7</f>
        <v>2150000</v>
      </c>
      <c r="J17" s="26" t="n">
        <f aca="false">0.2*H7+0.6*I7+0.2*J7</f>
        <v>2440000</v>
      </c>
      <c r="K17" s="1"/>
    </row>
    <row r="18" customFormat="false" ht="12.75" hidden="false" customHeight="false" outlineLevel="0" collapsed="false">
      <c r="A18" s="19"/>
      <c r="B18" s="24"/>
      <c r="C18" s="25"/>
      <c r="D18" s="25"/>
      <c r="E18" s="25"/>
      <c r="F18" s="25"/>
      <c r="G18" s="25"/>
      <c r="H18" s="25"/>
      <c r="I18" s="25"/>
      <c r="J18" s="26"/>
      <c r="K18" s="1"/>
    </row>
    <row r="19" customFormat="false" ht="12.75" hidden="false" customHeight="false" outlineLevel="0" collapsed="false">
      <c r="A19" s="19" t="s">
        <v>21</v>
      </c>
      <c r="B19" s="24"/>
      <c r="C19" s="25"/>
      <c r="D19" s="25" t="n">
        <v>-250000</v>
      </c>
      <c r="E19" s="25" t="n">
        <v>-250000</v>
      </c>
      <c r="F19" s="25" t="n">
        <v>-250000</v>
      </c>
      <c r="G19" s="25" t="n">
        <v>-250000</v>
      </c>
      <c r="H19" s="25" t="n">
        <v>-250000</v>
      </c>
      <c r="I19" s="25" t="n">
        <v>-250000</v>
      </c>
      <c r="J19" s="26"/>
      <c r="K19" s="1"/>
    </row>
    <row r="20" customFormat="false" ht="12.75" hidden="false" customHeight="false" outlineLevel="0" collapsed="false">
      <c r="A20" s="19" t="s">
        <v>22</v>
      </c>
      <c r="B20" s="24"/>
      <c r="C20" s="25"/>
      <c r="D20" s="25" t="n">
        <f aca="false">-($B$10*E7)</f>
        <v>-1350000</v>
      </c>
      <c r="E20" s="25" t="n">
        <f aca="false">-($B$10*F7)</f>
        <v>-1500000</v>
      </c>
      <c r="F20" s="25" t="n">
        <f aca="false">-($B$10*G7)</f>
        <v>-1687500</v>
      </c>
      <c r="G20" s="25" t="n">
        <f aca="false">-($B$10*H7)</f>
        <v>-1500000</v>
      </c>
      <c r="H20" s="25" t="n">
        <f aca="false">-($B$10*I7)</f>
        <v>-1875000</v>
      </c>
      <c r="I20" s="25" t="n">
        <f aca="false">-($B$10*J7)</f>
        <v>-2025000</v>
      </c>
      <c r="J20" s="26"/>
      <c r="K20" s="1"/>
    </row>
    <row r="21" customFormat="false" ht="12.75" hidden="false" customHeight="false" outlineLevel="0" collapsed="false">
      <c r="A21" s="19" t="s">
        <v>23</v>
      </c>
      <c r="B21" s="24"/>
      <c r="C21" s="25"/>
      <c r="D21" s="25" t="n">
        <v>0</v>
      </c>
      <c r="E21" s="25" t="n">
        <v>0</v>
      </c>
      <c r="F21" s="25" t="n">
        <v>-150000</v>
      </c>
      <c r="G21" s="25" t="n">
        <v>0</v>
      </c>
      <c r="H21" s="25" t="n">
        <v>0</v>
      </c>
      <c r="I21" s="25" t="n">
        <v>-50000</v>
      </c>
      <c r="J21" s="26"/>
      <c r="K21" s="1"/>
    </row>
    <row r="22" customFormat="false" ht="12.75" hidden="false" customHeight="false" outlineLevel="0" collapsed="false">
      <c r="A22" s="19" t="s">
        <v>24</v>
      </c>
      <c r="B22" s="24"/>
      <c r="C22" s="25"/>
      <c r="D22" s="25" t="n">
        <v>0</v>
      </c>
      <c r="E22" s="25" t="n">
        <v>0</v>
      </c>
      <c r="F22" s="25" t="n">
        <v>0</v>
      </c>
      <c r="G22" s="25" t="n">
        <v>0</v>
      </c>
      <c r="H22" s="25" t="n">
        <v>0</v>
      </c>
      <c r="I22" s="25" t="n">
        <v>-50000</v>
      </c>
      <c r="J22" s="26"/>
      <c r="K22" s="1"/>
    </row>
    <row r="23" customFormat="false" ht="12.75" hidden="false" customHeight="false" outlineLevel="0" collapsed="false">
      <c r="A23" s="19" t="s">
        <v>25</v>
      </c>
      <c r="B23" s="24"/>
      <c r="C23" s="25"/>
      <c r="D23" s="25" t="n">
        <f aca="false">IF(C27&gt;0,-C27,0)</f>
        <v>0</v>
      </c>
      <c r="E23" s="25" t="n">
        <f aca="false">IF(D27&gt;0,-D27,0)</f>
        <v>0</v>
      </c>
      <c r="F23" s="25" t="n">
        <f aca="false">IF(E27&gt;0,-E27,0)</f>
        <v>0</v>
      </c>
      <c r="G23" s="25" t="n">
        <f aca="false">IF(F27&gt;0,-F27,0)</f>
        <v>-112980.21875</v>
      </c>
      <c r="H23" s="25" t="n">
        <f aca="false">IF(G27&gt;0,-G27,0)</f>
        <v>0</v>
      </c>
      <c r="I23" s="25" t="n">
        <f aca="false">IF(H27&gt;0,-H27,0)</f>
        <v>0</v>
      </c>
      <c r="J23" s="26"/>
      <c r="K23" s="1"/>
    </row>
    <row r="24" customFormat="false" ht="12.75" hidden="false" customHeight="false" outlineLevel="0" collapsed="false">
      <c r="A24" s="19" t="s">
        <v>17</v>
      </c>
      <c r="B24" s="24"/>
      <c r="C24" s="25"/>
      <c r="D24" s="25" t="n">
        <f aca="false">IF(D23&lt;0,D23*$B$12,0)</f>
        <v>0</v>
      </c>
      <c r="E24" s="25" t="n">
        <f aca="false">IF(E23&lt;0,E23*$B$12,0)</f>
        <v>0</v>
      </c>
      <c r="F24" s="25" t="n">
        <f aca="false">IF(F23&lt;0,F23*$B$12,0)</f>
        <v>0</v>
      </c>
      <c r="G24" s="25" t="n">
        <f aca="false">IF(G23&lt;0,G23*$B$12,0)</f>
        <v>-1129.8021875</v>
      </c>
      <c r="H24" s="25" t="n">
        <f aca="false">IF(H23&lt;0,H23*$B$12,0)</f>
        <v>0</v>
      </c>
      <c r="I24" s="25" t="n">
        <f aca="false">IF(I23&lt;0,I23*$B$12,0)</f>
        <v>0</v>
      </c>
      <c r="J24" s="26"/>
      <c r="K24" s="1"/>
    </row>
    <row r="25" customFormat="false" ht="12.75" hidden="false" customHeight="false" outlineLevel="0" collapsed="false">
      <c r="A25" s="27" t="s">
        <v>16</v>
      </c>
      <c r="B25" s="28"/>
      <c r="C25" s="29"/>
      <c r="D25" s="29" t="n">
        <f aca="false">C26*$B$11</f>
        <v>1250</v>
      </c>
      <c r="E25" s="29" t="n">
        <f aca="false">D26*$B$11</f>
        <v>1456.25</v>
      </c>
      <c r="F25" s="29" t="n">
        <f aca="false">E26*$B$11</f>
        <v>1813.53125</v>
      </c>
      <c r="G25" s="29" t="n">
        <f aca="false">F26*$B$11</f>
        <v>685.09890625</v>
      </c>
      <c r="H25" s="29" t="n">
        <f aca="false">G26*$B$11</f>
        <v>1982.87538984375</v>
      </c>
      <c r="I25" s="29" t="n">
        <f aca="false">H26*$B$11</f>
        <v>2117.78976679297</v>
      </c>
      <c r="J25" s="30"/>
      <c r="K25" s="1"/>
    </row>
    <row r="26" customFormat="false" ht="12.75" hidden="false" customHeight="false" outlineLevel="0" collapsed="false">
      <c r="A26" s="19" t="s">
        <v>26</v>
      </c>
      <c r="B26" s="24"/>
      <c r="C26" s="25" t="n">
        <f aca="false">B13</f>
        <v>250000</v>
      </c>
      <c r="D26" s="25" t="n">
        <f aca="false">SUM(D16:D25)</f>
        <v>291250</v>
      </c>
      <c r="E26" s="25" t="n">
        <f aca="false">SUM(E16:E25)</f>
        <v>362706.25</v>
      </c>
      <c r="F26" s="25" t="n">
        <f aca="false">SUM(F16:F25)</f>
        <v>137019.78125</v>
      </c>
      <c r="G26" s="31" t="n">
        <f aca="false">SUM(G16:G25)</f>
        <v>396575.07796875</v>
      </c>
      <c r="H26" s="25" t="n">
        <f aca="false">SUM(H16:H25)</f>
        <v>423557.953358594</v>
      </c>
      <c r="I26" s="25" t="n">
        <f aca="false">SUM(I16:I25)</f>
        <v>200675.743125387</v>
      </c>
      <c r="J26" s="26"/>
      <c r="K26" s="1"/>
    </row>
    <row r="27" customFormat="false" ht="12.75" hidden="false" customHeight="false" outlineLevel="0" collapsed="false">
      <c r="A27" s="19" t="s">
        <v>27</v>
      </c>
      <c r="B27" s="24"/>
      <c r="C27" s="25"/>
      <c r="D27" s="25" t="n">
        <f aca="false">IF(D26&gt;$B$13,0,250000-D26)</f>
        <v>0</v>
      </c>
      <c r="E27" s="25" t="n">
        <f aca="false">IF(E26&gt;$B$13,0,250000-E26)</f>
        <v>0</v>
      </c>
      <c r="F27" s="25" t="n">
        <f aca="false">IF(F26&gt;$B$13,0,250000-F26)</f>
        <v>112980.21875</v>
      </c>
      <c r="G27" s="25" t="n">
        <f aca="false">IF(G26&gt;$B$13,0,250000-G26)</f>
        <v>0</v>
      </c>
      <c r="H27" s="25" t="n">
        <f aca="false">IF(H26&gt;$B$13,0,250000-H26)</f>
        <v>0</v>
      </c>
      <c r="I27" s="31" t="n">
        <f aca="false">IF(I26&gt;$B$13,0,250000-I26)</f>
        <v>49324.2568746133</v>
      </c>
      <c r="J27" s="26"/>
      <c r="K27" s="1"/>
    </row>
    <row r="28" customFormat="false" ht="13.5" hidden="false" customHeight="false" outlineLevel="0" collapsed="false">
      <c r="A28" s="21" t="s">
        <v>28</v>
      </c>
      <c r="B28" s="32"/>
      <c r="C28" s="33" t="n">
        <f aca="false">SUM(C26:C27)</f>
        <v>250000</v>
      </c>
      <c r="D28" s="33" t="n">
        <f aca="false">SUM(D26:D27)</f>
        <v>291250</v>
      </c>
      <c r="E28" s="33" t="n">
        <f aca="false">SUM(E26:E27)</f>
        <v>362706.25</v>
      </c>
      <c r="F28" s="34" t="n">
        <f aca="false">SUM(F26:F27)</f>
        <v>250000</v>
      </c>
      <c r="G28" s="33" t="n">
        <f aca="false">SUM(G26:G27)</f>
        <v>396575.07796875</v>
      </c>
      <c r="H28" s="33" t="n">
        <f aca="false">SUM(H26:H27)</f>
        <v>423557.953358594</v>
      </c>
      <c r="I28" s="34" t="n">
        <f aca="false">SUM(I26:I27)</f>
        <v>250000</v>
      </c>
      <c r="J28" s="22"/>
      <c r="K28" s="1"/>
    </row>
    <row r="29" customFormat="false" ht="13.5" hidden="false" customHeight="false" outlineLevel="0" collapsed="false">
      <c r="K29" s="1"/>
    </row>
    <row r="30" customFormat="false" ht="13.5" hidden="false" customHeight="false" outlineLevel="0" collapsed="false">
      <c r="A30" s="2" t="s">
        <v>29</v>
      </c>
      <c r="B30" s="35" t="n">
        <f aca="false">MAX(D27:I27)</f>
        <v>112980.21875</v>
      </c>
      <c r="K30" s="1"/>
    </row>
    <row r="31" customFormat="false" ht="13.5" hidden="false" customHeight="false" outlineLevel="0" collapsed="false">
      <c r="D31" s="36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4" t="s">
        <v>8</v>
      </c>
      <c r="J31" s="1"/>
      <c r="K31" s="1"/>
    </row>
    <row r="32" customFormat="false" ht="13.5" hidden="false" customHeight="false" outlineLevel="0" collapsed="false">
      <c r="A32" s="2" t="s">
        <v>30</v>
      </c>
      <c r="B32" s="37"/>
      <c r="C32" s="37"/>
      <c r="D32" s="23" t="n">
        <f aca="false">IF(D27&gt;0,1,0)</f>
        <v>0</v>
      </c>
      <c r="E32" s="37" t="n">
        <f aca="false">IF(E27&gt;0,1,0)</f>
        <v>0</v>
      </c>
      <c r="F32" s="37" t="n">
        <f aca="false">IF(F27&gt;0,1,0)</f>
        <v>1</v>
      </c>
      <c r="G32" s="37" t="n">
        <f aca="false">IF(G27&gt;0,1,0)</f>
        <v>0</v>
      </c>
      <c r="H32" s="37" t="n">
        <f aca="false">IF(H27&gt;0,1,0)</f>
        <v>0</v>
      </c>
      <c r="I32" s="38" t="n">
        <f aca="false">IF(I27&gt;0,1,0)</f>
        <v>1</v>
      </c>
      <c r="J32" s="1"/>
      <c r="K32" s="1"/>
    </row>
    <row r="33" customFormat="false" ht="13.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</row>
    <row r="34" customFormat="false" ht="13.5" hidden="false" customHeight="false" outlineLevel="0" collapsed="false">
      <c r="A34" s="39" t="s">
        <v>31</v>
      </c>
      <c r="B34" s="40" t="n">
        <f aca="false">SUM(D32:I32)</f>
        <v>2</v>
      </c>
      <c r="C34" s="1"/>
      <c r="D34" s="1"/>
      <c r="E34" s="1"/>
      <c r="F34" s="1"/>
      <c r="G34" s="1"/>
      <c r="H34" s="1"/>
      <c r="I34" s="1"/>
      <c r="J34" s="1"/>
      <c r="K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7" customFormat="false" ht="12.75" hidden="false" customHeight="false" outlineLevel="0" collapsed="false">
      <c r="A37" s="41" t="s">
        <v>32</v>
      </c>
    </row>
    <row r="38" customFormat="false" ht="12.75" hidden="false" customHeight="false" outlineLevel="0" collapsed="false">
      <c r="A38" s="0" t="s">
        <v>33</v>
      </c>
    </row>
    <row r="39" customFormat="false" ht="12.75" hidden="false" customHeight="false" outlineLevel="0" collapsed="false">
      <c r="B39" s="42" t="s">
        <v>34</v>
      </c>
    </row>
    <row r="41" customFormat="false" ht="12.75" hidden="false" customHeight="false" outlineLevel="0" collapsed="false">
      <c r="A41" s="0" t="s">
        <v>35</v>
      </c>
    </row>
    <row r="42" customFormat="false" ht="12.75" hidden="false" customHeight="false" outlineLevel="0" collapsed="false">
      <c r="B42" s="43" t="n">
        <v>0.205</v>
      </c>
      <c r="C42" s="44"/>
    </row>
    <row r="44" customFormat="false" ht="12.75" hidden="false" customHeight="false" outlineLevel="0" collapsed="false">
      <c r="A44" s="0" t="s">
        <v>36</v>
      </c>
    </row>
    <row r="45" customFormat="false" ht="12.75" hidden="false" customHeight="false" outlineLevel="0" collapsed="false">
      <c r="B45" s="42" t="s">
        <v>37</v>
      </c>
    </row>
    <row r="47" customFormat="false" ht="12.75" hidden="false" customHeight="false" outlineLevel="0" collapsed="false">
      <c r="A47" s="0" t="s">
        <v>38</v>
      </c>
    </row>
    <row r="48" customFormat="false" ht="12.75" hidden="false" customHeight="false" outlineLevel="0" collapsed="false">
      <c r="A48" s="0" t="s">
        <v>39</v>
      </c>
    </row>
    <row r="49" customFormat="false" ht="12.75" hidden="false" customHeight="false" outlineLevel="0" collapsed="false">
      <c r="B49" s="43" t="n">
        <v>0.318</v>
      </c>
    </row>
    <row r="51" customFormat="false" ht="12.75" hidden="false" customHeight="false" outlineLevel="0" collapsed="false">
      <c r="A51" s="0" t="s">
        <v>40</v>
      </c>
    </row>
    <row r="52" customFormat="false" ht="12.75" hidden="false" customHeight="false" outlineLevel="0" collapsed="false">
      <c r="B52" s="43" t="n">
        <v>0.166</v>
      </c>
    </row>
    <row r="54" customFormat="false" ht="12.75" hidden="false" customHeight="false" outlineLevel="0" collapsed="false">
      <c r="A54" s="0" t="s">
        <v>41</v>
      </c>
    </row>
    <row r="55" customFormat="false" ht="12.75" hidden="false" customHeight="false" outlineLevel="0" collapsed="false">
      <c r="B55" s="45" t="n">
        <v>188677</v>
      </c>
    </row>
    <row r="57" customFormat="false" ht="12.75" hidden="false" customHeight="false" outlineLevel="0" collapsed="false">
      <c r="A57" s="0" t="s">
        <v>42</v>
      </c>
    </row>
    <row r="58" customFormat="false" ht="12.75" hidden="false" customHeight="false" outlineLevel="0" collapsed="false">
      <c r="B58" s="42" t="s">
        <v>43</v>
      </c>
    </row>
    <row r="60" customFormat="false" ht="12.75" hidden="false" customHeight="false" outlineLevel="0" collapsed="false">
      <c r="A60" s="0" t="s">
        <v>44</v>
      </c>
    </row>
    <row r="61" customFormat="false" ht="12.75" hidden="false" customHeight="false" outlineLevel="0" collapsed="false">
      <c r="A61" s="0" t="s">
        <v>45</v>
      </c>
    </row>
    <row r="62" customFormat="false" ht="12.75" hidden="false" customHeight="false" outlineLevel="0" collapsed="false">
      <c r="B62" s="43" t="n">
        <v>0.187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2000-05-06T00:34:05Z</dcterms:created>
  <dc:creator>jdasovic</dc:creator>
  <dc:description/>
  <dc:language>en-US</dc:language>
  <cp:lastModifiedBy>Prudential</cp:lastModifiedBy>
  <cp:revision>0</cp:revision>
  <dc:subject/>
  <dc:title/>
</cp:coreProperties>
</file>