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'Socal-Avg'!$A$1:$AN$25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<sst xmlns="http://schemas.openxmlformats.org/spreadsheetml/2006/main" count="70" uniqueCount="22">
  <si>
    <t xml:space="preserve">Permian</t>
  </si>
  <si>
    <t xml:space="preserve">San Juan Blanco</t>
  </si>
  <si>
    <t xml:space="preserve">SJ IG</t>
  </si>
  <si>
    <t xml:space="preserve">SoCal</t>
  </si>
  <si>
    <t xml:space="preserve">Waha*</t>
  </si>
  <si>
    <t xml:space="preserve">Eff 10/23</t>
  </si>
  <si>
    <t xml:space="preserve">Nymex</t>
  </si>
  <si>
    <t xml:space="preserve">Cash</t>
  </si>
  <si>
    <t xml:space="preserve">San Juan NB</t>
  </si>
  <si>
    <t xml:space="preserve">San Juan B</t>
  </si>
  <si>
    <t xml:space="preserve">Socal</t>
  </si>
  <si>
    <t xml:space="preserve">Waha</t>
  </si>
  <si>
    <t xml:space="preserve">Cal 2001</t>
  </si>
  <si>
    <t xml:space="preserve"> </t>
  </si>
  <si>
    <t xml:space="preserve">SPREADS:</t>
  </si>
  <si>
    <t xml:space="preserve">Perm-SoCal</t>
  </si>
  <si>
    <t xml:space="preserve">SJ-SoCal</t>
  </si>
  <si>
    <t xml:space="preserve">SJ-Perm</t>
  </si>
  <si>
    <t xml:space="preserve">Perm-Waha</t>
  </si>
  <si>
    <t xml:space="preserve">SJ NB-SJ B</t>
  </si>
  <si>
    <t xml:space="preserve">Cal 2002</t>
  </si>
  <si>
    <t xml:space="preserve">*Waha is Inside FERC.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</si>
</sst>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[$-409]mmm\-yy"/>
    <numFmt numFmtId="167" formatCode="0.0000"/>
    <numFmt numFmtId="168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true" hidden="false" outlineLevel="0" max="6" min="6" style="2" width="7.42"/>
    <col collapsed="false" customWidth="true" hidden="false" outlineLevel="0" max="7" min="7" style="2" width="2.7"/>
    <col collapsed="false" customWidth="true" hidden="false" outlineLevel="0" max="8" min="8" style="3" width="2.42"/>
    <col collapsed="false" customWidth="false" hidden="false" outlineLevel="0" max="9" min="9" style="3" width="9.14"/>
    <col collapsed="false" customWidth="true" hidden="false" outlineLevel="0" max="10" min="10" style="3" width="3.28"/>
    <col collapsed="false" customWidth="true" hidden="false" outlineLevel="0" max="11" min="11" style="3" width="12.42"/>
    <col collapsed="false" customWidth="true" hidden="false" outlineLevel="0" max="12" min="12" style="3" width="2.28"/>
    <col collapsed="false" customWidth="true" hidden="false" outlineLevel="0" max="13" min="13" style="3" width="7.99"/>
    <col collapsed="false" customWidth="true" hidden="false" outlineLevel="0" max="15" min="14" style="3" width="3.7"/>
    <col collapsed="false" customWidth="true" hidden="false" outlineLevel="0" max="16" min="16" style="3" width="8.56"/>
    <col collapsed="false" customWidth="true" hidden="false" outlineLevel="0" max="17" min="17" style="3" width="2.28"/>
    <col collapsed="false" customWidth="true" hidden="false" outlineLevel="0" max="18" min="18" style="3" width="10.71"/>
    <col collapsed="false" customWidth="true" hidden="false" outlineLevel="0" max="19" min="19" style="3" width="2.13"/>
    <col collapsed="false" customWidth="true" hidden="false" outlineLevel="0" max="20" min="20" style="3" width="8.28"/>
    <col collapsed="false" customWidth="true" hidden="false" outlineLevel="0" max="22" min="21" style="3" width="2.7"/>
    <col collapsed="false" customWidth="true" hidden="false" outlineLevel="0" max="23" min="23" style="3" width="8.28"/>
    <col collapsed="false" customWidth="true" hidden="false" outlineLevel="0" max="24" min="24" style="3" width="2.84"/>
    <col collapsed="false" customWidth="true" hidden="false" outlineLevel="0" max="25" min="25" style="3" width="7.99"/>
    <col collapsed="false" customWidth="true" hidden="false" outlineLevel="0" max="26" min="26" style="3" width="2.7"/>
    <col collapsed="false" customWidth="true" hidden="false" outlineLevel="0" max="27" min="27" style="3" width="7.85"/>
    <col collapsed="false" customWidth="true" hidden="false" outlineLevel="0" max="28" min="28" style="3" width="2.7"/>
    <col collapsed="false" customWidth="true" hidden="false" outlineLevel="0" max="29" min="29" style="3" width="2.84"/>
    <col collapsed="false" customWidth="true" hidden="false" outlineLevel="0" max="30" min="30" style="3" width="8.41"/>
    <col collapsed="false" customWidth="true" hidden="false" outlineLevel="0" max="31" min="31" style="3" width="2.42"/>
    <col collapsed="false" customWidth="true" hidden="false" outlineLevel="0" max="32" min="32" style="3" width="7.85"/>
    <col collapsed="false" customWidth="true" hidden="false" outlineLevel="0" max="33" min="33" style="3" width="2.7"/>
    <col collapsed="false" customWidth="true" hidden="false" outlineLevel="0" max="34" min="34" style="3" width="7.99"/>
    <col collapsed="false" customWidth="true" hidden="false" outlineLevel="0" max="35" min="35" style="3" width="8.99"/>
    <col collapsed="false" customWidth="true" hidden="false" outlineLevel="0" max="40" min="36" style="3" width="12.7"/>
    <col collapsed="false" customWidth="false" hidden="false" outlineLevel="0" max="257" min="41" style="3" width="9.14"/>
  </cols>
  <sheetData>
    <row r="1" customFormat="false" ht="12.75" hidden="false" customHeight="false" outlineLevel="0" collapsed="false">
      <c r="F1" s="2" t="s">
        <v>0</v>
      </c>
      <c r="M1" s="3" t="s">
        <v>1</v>
      </c>
      <c r="T1" s="3" t="s">
        <v>2</v>
      </c>
      <c r="AA1" s="3" t="s">
        <v>3</v>
      </c>
      <c r="AH1" s="3" t="s">
        <v>4</v>
      </c>
      <c r="AJ1" s="4"/>
    </row>
    <row r="2" customFormat="false" ht="12.75" hidden="false" customHeight="false" outlineLevel="0" collapsed="false">
      <c r="A2" s="5" t="s">
        <v>5</v>
      </c>
      <c r="B2" s="6" t="s">
        <v>6</v>
      </c>
      <c r="C2" s="6"/>
      <c r="D2" s="6" t="s">
        <v>0</v>
      </c>
      <c r="E2" s="6"/>
      <c r="F2" s="6" t="s">
        <v>7</v>
      </c>
      <c r="G2" s="6"/>
      <c r="H2" s="7"/>
      <c r="I2" s="6" t="s">
        <v>6</v>
      </c>
      <c r="J2" s="7"/>
      <c r="K2" s="6" t="s">
        <v>8</v>
      </c>
      <c r="L2" s="7"/>
      <c r="M2" s="6" t="s">
        <v>7</v>
      </c>
      <c r="N2" s="6"/>
      <c r="O2" s="6"/>
      <c r="P2" s="6" t="s">
        <v>6</v>
      </c>
      <c r="Q2" s="7"/>
      <c r="R2" s="6" t="s">
        <v>9</v>
      </c>
      <c r="S2" s="7"/>
      <c r="T2" s="6" t="s">
        <v>7</v>
      </c>
      <c r="U2" s="6"/>
      <c r="V2" s="7"/>
      <c r="W2" s="6" t="s">
        <v>6</v>
      </c>
      <c r="X2" s="7"/>
      <c r="Y2" s="6" t="s">
        <v>10</v>
      </c>
      <c r="Z2" s="7"/>
      <c r="AA2" s="6" t="s">
        <v>7</v>
      </c>
      <c r="AB2" s="7"/>
      <c r="AC2" s="7"/>
      <c r="AD2" s="6" t="s">
        <v>6</v>
      </c>
      <c r="AE2" s="7"/>
      <c r="AF2" s="6" t="s">
        <v>11</v>
      </c>
      <c r="AG2" s="7"/>
      <c r="AH2" s="6" t="s">
        <v>7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5"/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false" outlineLevel="0" collapsed="false">
      <c r="A4" s="10" t="n">
        <v>37196</v>
      </c>
      <c r="B4" s="2" t="n">
        <v>2.681</v>
      </c>
      <c r="D4" s="2" t="n">
        <v>-0.22</v>
      </c>
      <c r="F4" s="2" t="n">
        <f aca="false">B4+D4</f>
        <v>2.461</v>
      </c>
      <c r="I4" s="2" t="n">
        <f aca="false">B4</f>
        <v>2.681</v>
      </c>
      <c r="J4" s="2"/>
      <c r="K4" s="11" t="n">
        <v>-0.225</v>
      </c>
      <c r="L4" s="2"/>
      <c r="M4" s="2" t="n">
        <f aca="false">I4+K4</f>
        <v>2.456</v>
      </c>
      <c r="N4" s="2"/>
      <c r="O4" s="2"/>
      <c r="P4" s="2" t="n">
        <f aca="false">I4</f>
        <v>2.681</v>
      </c>
      <c r="Q4" s="2"/>
      <c r="R4" s="11" t="n">
        <f aca="false">K4-0.02</f>
        <v>-0.245</v>
      </c>
      <c r="S4" s="2"/>
      <c r="T4" s="2" t="n">
        <f aca="false">P4+R4</f>
        <v>2.436</v>
      </c>
      <c r="U4" s="2"/>
      <c r="W4" s="2" t="n">
        <f aca="false">I4</f>
        <v>2.681</v>
      </c>
      <c r="X4" s="2"/>
      <c r="Y4" s="11" t="n">
        <v>0.0625</v>
      </c>
      <c r="Z4" s="2"/>
      <c r="AA4" s="2" t="n">
        <f aca="false">W4+Y4</f>
        <v>2.7435</v>
      </c>
      <c r="AD4" s="2" t="n">
        <f aca="false">W4</f>
        <v>2.681</v>
      </c>
      <c r="AE4" s="2"/>
      <c r="AF4" s="11" t="n">
        <v>0.005</v>
      </c>
      <c r="AG4" s="2"/>
      <c r="AH4" s="2" t="n">
        <f aca="false">AD4+AF4</f>
        <v>2.686</v>
      </c>
    </row>
    <row r="5" customFormat="false" ht="12.75" hidden="false" customHeight="false" outlineLevel="0" collapsed="false">
      <c r="A5" s="10" t="n">
        <v>37226</v>
      </c>
      <c r="B5" s="2" t="n">
        <v>2.935</v>
      </c>
      <c r="D5" s="2" t="n">
        <v>-0.15</v>
      </c>
      <c r="F5" s="2" t="n">
        <f aca="false">B5+D5</f>
        <v>2.785</v>
      </c>
      <c r="I5" s="2" t="n">
        <f aca="false">B5</f>
        <v>2.935</v>
      </c>
      <c r="J5" s="2"/>
      <c r="K5" s="11" t="n">
        <v>-0.215</v>
      </c>
      <c r="L5" s="2"/>
      <c r="M5" s="2" t="n">
        <f aca="false">I5+K5</f>
        <v>2.72</v>
      </c>
      <c r="N5" s="2"/>
      <c r="O5" s="2"/>
      <c r="P5" s="2" t="n">
        <f aca="false">I5</f>
        <v>2.935</v>
      </c>
      <c r="Q5" s="2"/>
      <c r="R5" s="11" t="n">
        <f aca="false">K5-0.02</f>
        <v>-0.235</v>
      </c>
      <c r="S5" s="2"/>
      <c r="T5" s="2" t="n">
        <f aca="false">P5+R5</f>
        <v>2.7</v>
      </c>
      <c r="U5" s="2"/>
      <c r="W5" s="2" t="n">
        <f aca="false">I5</f>
        <v>2.935</v>
      </c>
      <c r="X5" s="2"/>
      <c r="Y5" s="11" t="n">
        <v>0.105</v>
      </c>
      <c r="Z5" s="2"/>
      <c r="AA5" s="2" t="n">
        <f aca="false">W5+Y5</f>
        <v>3.04</v>
      </c>
      <c r="AD5" s="2" t="n">
        <f aca="false">W5</f>
        <v>2.935</v>
      </c>
      <c r="AE5" s="2"/>
      <c r="AF5" s="11" t="n">
        <v>-0.0225</v>
      </c>
      <c r="AG5" s="2"/>
      <c r="AH5" s="2" t="n">
        <f aca="false">AD5+AF5</f>
        <v>2.9125</v>
      </c>
    </row>
    <row r="6" customFormat="false" ht="12.75" hidden="false" customHeight="false" outlineLevel="0" collapsed="false">
      <c r="A6" s="10"/>
      <c r="I6" s="2" t="n">
        <f aca="false">B6</f>
        <v>0</v>
      </c>
      <c r="J6" s="2"/>
      <c r="K6" s="11"/>
      <c r="L6" s="2"/>
      <c r="M6" s="2"/>
      <c r="N6" s="2"/>
      <c r="O6" s="2"/>
      <c r="P6" s="2" t="n">
        <f aca="false">I6</f>
        <v>0</v>
      </c>
      <c r="Q6" s="2"/>
      <c r="R6" s="11"/>
      <c r="S6" s="2"/>
      <c r="T6" s="2"/>
      <c r="U6" s="2"/>
      <c r="W6" s="2" t="n">
        <f aca="false">I6</f>
        <v>0</v>
      </c>
      <c r="X6" s="2"/>
      <c r="Y6" s="11"/>
      <c r="Z6" s="2"/>
      <c r="AA6" s="2"/>
      <c r="AD6" s="2" t="n">
        <f aca="false">W6</f>
        <v>0</v>
      </c>
      <c r="AE6" s="2"/>
      <c r="AF6" s="11"/>
      <c r="AG6" s="2"/>
      <c r="AH6" s="2"/>
    </row>
    <row r="7" customFormat="false" ht="12.75" hidden="false" customHeight="false" outlineLevel="0" collapsed="false">
      <c r="A7" s="10" t="s">
        <v>12</v>
      </c>
      <c r="B7" s="2" t="n">
        <f aca="false">AVERAGE(B4:B5)</f>
        <v>2.808</v>
      </c>
      <c r="D7" s="2" t="n">
        <f aca="false">AVERAGE(D4:D5)</f>
        <v>-0.185</v>
      </c>
      <c r="F7" s="2" t="n">
        <f aca="false">AVERAGE(F4:F5)</f>
        <v>2.623</v>
      </c>
      <c r="I7" s="2" t="n">
        <f aca="false">B7</f>
        <v>2.808</v>
      </c>
      <c r="J7" s="2"/>
      <c r="K7" s="11" t="n">
        <f aca="false">AVERAGE(K4:K5)</f>
        <v>-0.22</v>
      </c>
      <c r="L7" s="2"/>
      <c r="M7" s="2" t="n">
        <f aca="false">AVERAGE(M4:M5)</f>
        <v>2.588</v>
      </c>
      <c r="N7" s="2"/>
      <c r="O7" s="2"/>
      <c r="P7" s="2" t="n">
        <f aca="false">I7</f>
        <v>2.808</v>
      </c>
      <c r="Q7" s="2"/>
      <c r="R7" s="11" t="n">
        <f aca="false">AVERAGE(R4:R5)</f>
        <v>-0.24</v>
      </c>
      <c r="S7" s="2"/>
      <c r="T7" s="2" t="n">
        <f aca="false">AVERAGE(T4:T5)</f>
        <v>2.568</v>
      </c>
      <c r="U7" s="2"/>
      <c r="W7" s="2" t="n">
        <f aca="false">I7</f>
        <v>2.808</v>
      </c>
      <c r="X7" s="2"/>
      <c r="Y7" s="11" t="n">
        <f aca="false">AVERAGE(Y4:Y5)</f>
        <v>0.08375</v>
      </c>
      <c r="Z7" s="2"/>
      <c r="AA7" s="2" t="n">
        <f aca="false">AVERAGE(AA4:AA5)</f>
        <v>2.89175</v>
      </c>
      <c r="AD7" s="2" t="n">
        <f aca="false">W7</f>
        <v>2.808</v>
      </c>
      <c r="AE7" s="2"/>
      <c r="AF7" s="11" t="n">
        <f aca="false">AVERAGE(AF4:AF5)</f>
        <v>-0.00875</v>
      </c>
      <c r="AG7" s="2"/>
      <c r="AH7" s="2" t="n">
        <f aca="false">AVERAGE(AH4:AH5)</f>
        <v>2.79925</v>
      </c>
    </row>
    <row r="8" customFormat="false" ht="12.75" hidden="false" customHeight="false" outlineLevel="0" collapsed="false">
      <c r="A8" s="10"/>
      <c r="I8" s="2" t="s">
        <v>13</v>
      </c>
      <c r="J8" s="2"/>
      <c r="K8" s="11"/>
      <c r="L8" s="2"/>
      <c r="M8" s="2"/>
      <c r="N8" s="2"/>
      <c r="O8" s="2"/>
      <c r="P8" s="2" t="s">
        <v>13</v>
      </c>
      <c r="Q8" s="2"/>
      <c r="R8" s="11"/>
      <c r="S8" s="2"/>
      <c r="T8" s="2"/>
      <c r="U8" s="2"/>
      <c r="W8" s="2" t="s">
        <v>13</v>
      </c>
      <c r="X8" s="2"/>
      <c r="Y8" s="11"/>
      <c r="Z8" s="2"/>
      <c r="AA8" s="2"/>
      <c r="AD8" s="2" t="s">
        <v>13</v>
      </c>
      <c r="AE8" s="2"/>
      <c r="AF8" s="11"/>
      <c r="AG8" s="2"/>
      <c r="AH8" s="2"/>
      <c r="AJ8" s="4" t="s">
        <v>14</v>
      </c>
    </row>
    <row r="9" customFormat="false" ht="12.75" hidden="false" customHeight="false" outlineLevel="0" collapsed="false">
      <c r="A9" s="5"/>
      <c r="B9" s="8"/>
      <c r="C9" s="8"/>
      <c r="D9" s="8"/>
      <c r="E9" s="8"/>
      <c r="F9" s="8"/>
      <c r="G9" s="8"/>
      <c r="H9" s="9"/>
      <c r="I9" s="2" t="s">
        <v>13</v>
      </c>
      <c r="J9" s="8"/>
      <c r="K9" s="12"/>
      <c r="L9" s="8"/>
      <c r="M9" s="8"/>
      <c r="N9" s="8"/>
      <c r="O9" s="8"/>
      <c r="P9" s="2" t="s">
        <v>13</v>
      </c>
      <c r="Q9" s="8"/>
      <c r="R9" s="12"/>
      <c r="S9" s="8"/>
      <c r="T9" s="8"/>
      <c r="U9" s="8"/>
      <c r="V9" s="9"/>
      <c r="W9" s="2" t="s">
        <v>13</v>
      </c>
      <c r="X9" s="8"/>
      <c r="Y9" s="12"/>
      <c r="Z9" s="8"/>
      <c r="AA9" s="8"/>
      <c r="AB9" s="9"/>
      <c r="AC9" s="9"/>
      <c r="AD9" s="2" t="s">
        <v>13</v>
      </c>
      <c r="AE9" s="8"/>
      <c r="AF9" s="12"/>
      <c r="AG9" s="8"/>
      <c r="AH9" s="8"/>
      <c r="AI9" s="9"/>
      <c r="AJ9" s="7" t="s">
        <v>15</v>
      </c>
      <c r="AK9" s="7" t="s">
        <v>16</v>
      </c>
      <c r="AL9" s="7" t="s">
        <v>17</v>
      </c>
      <c r="AM9" s="7" t="s">
        <v>18</v>
      </c>
      <c r="AN9" s="7" t="s">
        <v>19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10" t="n">
        <v>37257</v>
      </c>
      <c r="B10" s="2" t="n">
        <v>3.11</v>
      </c>
      <c r="D10" s="2" t="n">
        <v>-0.155</v>
      </c>
      <c r="F10" s="2" t="n">
        <f aca="false">B10+D10</f>
        <v>2.955</v>
      </c>
      <c r="I10" s="2" t="n">
        <f aca="false">B10</f>
        <v>3.11</v>
      </c>
      <c r="J10" s="2"/>
      <c r="K10" s="11" t="n">
        <v>-0.21</v>
      </c>
      <c r="L10" s="2"/>
      <c r="M10" s="2" t="n">
        <f aca="false">I10+K10</f>
        <v>2.9</v>
      </c>
      <c r="N10" s="2"/>
      <c r="O10" s="2"/>
      <c r="P10" s="2" t="n">
        <f aca="false">I10</f>
        <v>3.11</v>
      </c>
      <c r="Q10" s="2"/>
      <c r="R10" s="11" t="n">
        <f aca="false">K10-0.02</f>
        <v>-0.23</v>
      </c>
      <c r="S10" s="2"/>
      <c r="T10" s="2" t="n">
        <f aca="false">P10+R10</f>
        <v>2.88</v>
      </c>
      <c r="U10" s="2"/>
      <c r="W10" s="2" t="n">
        <f aca="false">I10</f>
        <v>3.11</v>
      </c>
      <c r="X10" s="2"/>
      <c r="Y10" s="11" t="n">
        <v>0.135</v>
      </c>
      <c r="Z10" s="2"/>
      <c r="AA10" s="2" t="n">
        <f aca="false">W10+Y10</f>
        <v>3.245</v>
      </c>
      <c r="AD10" s="2" t="n">
        <f aca="false">W10</f>
        <v>3.11</v>
      </c>
      <c r="AE10" s="2"/>
      <c r="AF10" s="11" t="n">
        <v>-0.125</v>
      </c>
      <c r="AG10" s="2"/>
      <c r="AH10" s="2" t="n">
        <f aca="false">AD10+AF10</f>
        <v>2.985</v>
      </c>
      <c r="AI10" s="13" t="n">
        <v>37257</v>
      </c>
      <c r="AJ10" s="2" t="n">
        <f aca="false">(AA10-F10)-(F10*0.05)</f>
        <v>0.14225</v>
      </c>
      <c r="AK10" s="2" t="n">
        <f aca="false">(AA10-T10)-(T10*0.0475)</f>
        <v>0.2282</v>
      </c>
      <c r="AL10" s="2" t="n">
        <f aca="false">(F10-T10)-(T10*0.0025)</f>
        <v>0.0678000000000002</v>
      </c>
      <c r="AM10" s="2" t="n">
        <f aca="false">(AH10-F10)-(F10*0.0131)</f>
        <v>-0.0087105000000002</v>
      </c>
      <c r="AN10" s="2" t="n">
        <f aca="false">(M10-T10)-(T10*0.0025)</f>
        <v>0.0128</v>
      </c>
    </row>
    <row r="11" customFormat="false" ht="12.75" hidden="false" customHeight="false" outlineLevel="0" collapsed="false">
      <c r="A11" s="10" t="n">
        <v>37288</v>
      </c>
      <c r="B11" s="2" t="n">
        <v>3.117</v>
      </c>
      <c r="D11" s="2" t="n">
        <v>-0.15</v>
      </c>
      <c r="F11" s="2" t="n">
        <f aca="false">B11+D11</f>
        <v>2.967</v>
      </c>
      <c r="I11" s="2" t="n">
        <f aca="false">B11</f>
        <v>3.117</v>
      </c>
      <c r="J11" s="2"/>
      <c r="K11" s="11" t="n">
        <v>-0.23</v>
      </c>
      <c r="L11" s="2"/>
      <c r="M11" s="2" t="n">
        <f aca="false">I11+K11</f>
        <v>2.887</v>
      </c>
      <c r="N11" s="2"/>
      <c r="O11" s="2"/>
      <c r="P11" s="2" t="n">
        <f aca="false">I11</f>
        <v>3.117</v>
      </c>
      <c r="Q11" s="2"/>
      <c r="R11" s="11" t="n">
        <f aca="false">K11-0.02</f>
        <v>-0.25</v>
      </c>
      <c r="S11" s="2"/>
      <c r="T11" s="2" t="n">
        <f aca="false">P11+R11</f>
        <v>2.867</v>
      </c>
      <c r="U11" s="2"/>
      <c r="W11" s="2" t="n">
        <f aca="false">I11</f>
        <v>3.117</v>
      </c>
      <c r="X11" s="2"/>
      <c r="Y11" s="11" t="n">
        <v>0.09</v>
      </c>
      <c r="Z11" s="2"/>
      <c r="AA11" s="2" t="n">
        <f aca="false">W11+Y11</f>
        <v>3.207</v>
      </c>
      <c r="AD11" s="2" t="n">
        <f aca="false">W11</f>
        <v>3.117</v>
      </c>
      <c r="AE11" s="2"/>
      <c r="AF11" s="11" t="n">
        <v>-0.115</v>
      </c>
      <c r="AG11" s="2"/>
      <c r="AH11" s="2" t="n">
        <f aca="false">AD11+AF11</f>
        <v>3.002</v>
      </c>
      <c r="AI11" s="13" t="n">
        <v>37288</v>
      </c>
      <c r="AJ11" s="2" t="n">
        <f aca="false">(AA11-F11)-(F11*0.05)</f>
        <v>0.0916499999999998</v>
      </c>
      <c r="AK11" s="2" t="n">
        <f aca="false">(AA11-T11)-(T11*0.0475)</f>
        <v>0.2038175</v>
      </c>
      <c r="AL11" s="2" t="n">
        <f aca="false">(F11-T11)-(T11*0.0025)</f>
        <v>0.0928325000000001</v>
      </c>
      <c r="AM11" s="2" t="n">
        <f aca="false">(AH11-F11)-(F11*0.0131)</f>
        <v>-0.00386770000000031</v>
      </c>
      <c r="AN11" s="2" t="n">
        <f aca="false">(M11-T11)-(T11*0.0025)</f>
        <v>0.0128325</v>
      </c>
    </row>
    <row r="12" customFormat="false" ht="12.75" hidden="false" customHeight="false" outlineLevel="0" collapsed="false">
      <c r="A12" s="10" t="n">
        <v>37316</v>
      </c>
      <c r="B12" s="2" t="n">
        <v>3.074</v>
      </c>
      <c r="D12" s="2" t="n">
        <v>-0.14</v>
      </c>
      <c r="F12" s="2" t="n">
        <f aca="false">B12+D12</f>
        <v>2.934</v>
      </c>
      <c r="I12" s="2" t="n">
        <f aca="false">B12</f>
        <v>3.074</v>
      </c>
      <c r="J12" s="2"/>
      <c r="K12" s="11" t="n">
        <v>-0.26</v>
      </c>
      <c r="L12" s="2"/>
      <c r="M12" s="2" t="n">
        <f aca="false">I12+K12</f>
        <v>2.814</v>
      </c>
      <c r="N12" s="2"/>
      <c r="O12" s="2"/>
      <c r="P12" s="2" t="n">
        <f aca="false">I12</f>
        <v>3.074</v>
      </c>
      <c r="Q12" s="2"/>
      <c r="R12" s="11" t="n">
        <f aca="false">K12-0.02</f>
        <v>-0.28</v>
      </c>
      <c r="S12" s="2"/>
      <c r="T12" s="2" t="n">
        <f aca="false">P12+R12</f>
        <v>2.794</v>
      </c>
      <c r="U12" s="2"/>
      <c r="W12" s="2" t="n">
        <f aca="false">I12</f>
        <v>3.074</v>
      </c>
      <c r="X12" s="2"/>
      <c r="Y12" s="11" t="n">
        <v>0.07</v>
      </c>
      <c r="Z12" s="2"/>
      <c r="AA12" s="2" t="n">
        <f aca="false">W12+Y12</f>
        <v>3.144</v>
      </c>
      <c r="AD12" s="2" t="n">
        <f aca="false">W12</f>
        <v>3.074</v>
      </c>
      <c r="AE12" s="2"/>
      <c r="AF12" s="11" t="n">
        <v>-0.11</v>
      </c>
      <c r="AG12" s="2"/>
      <c r="AH12" s="2" t="n">
        <f aca="false">AD12+AF12</f>
        <v>2.964</v>
      </c>
      <c r="AI12" s="13" t="n">
        <v>37316</v>
      </c>
      <c r="AJ12" s="2" t="n">
        <f aca="false">(AA12-F12)-(F12*0.05)</f>
        <v>0.0633</v>
      </c>
      <c r="AK12" s="2" t="n">
        <f aca="false">(AA12-T12)-(T12*0.0475)</f>
        <v>0.217285</v>
      </c>
      <c r="AL12" s="2" t="n">
        <f aca="false">(F12-T12)-(T12*0.0025)</f>
        <v>0.133015</v>
      </c>
      <c r="AM12" s="2" t="n">
        <f aca="false">(AH12-F12)-(F12*0.0131)</f>
        <v>-0.00843539999999975</v>
      </c>
      <c r="AN12" s="2" t="n">
        <f aca="false">(M12-T12)-(T12*0.0025)</f>
        <v>0.0130150000000005</v>
      </c>
    </row>
    <row r="13" customFormat="false" ht="12.75" hidden="false" customHeight="false" outlineLevel="0" collapsed="false">
      <c r="A13" s="10" t="n">
        <v>37347</v>
      </c>
      <c r="B13" s="2" t="n">
        <v>2.982</v>
      </c>
      <c r="D13" s="2" t="n">
        <v>-0.1475</v>
      </c>
      <c r="F13" s="2" t="n">
        <f aca="false">B13+D13</f>
        <v>2.8345</v>
      </c>
      <c r="I13" s="2" t="n">
        <f aca="false">B13</f>
        <v>2.982</v>
      </c>
      <c r="J13" s="2"/>
      <c r="K13" s="11" t="n">
        <v>-0.31</v>
      </c>
      <c r="L13" s="2"/>
      <c r="M13" s="2" t="n">
        <f aca="false">I13+K13</f>
        <v>2.672</v>
      </c>
      <c r="N13" s="2"/>
      <c r="O13" s="2"/>
      <c r="P13" s="2" t="n">
        <f aca="false">I13</f>
        <v>2.982</v>
      </c>
      <c r="Q13" s="2"/>
      <c r="R13" s="11" t="n">
        <f aca="false">K13-0.02</f>
        <v>-0.33</v>
      </c>
      <c r="S13" s="2"/>
      <c r="T13" s="2" t="n">
        <f aca="false">P13+R13</f>
        <v>2.652</v>
      </c>
      <c r="U13" s="2"/>
      <c r="W13" s="2" t="n">
        <f aca="false">I13</f>
        <v>2.982</v>
      </c>
      <c r="X13" s="2" t="s">
        <v>13</v>
      </c>
      <c r="Y13" s="11" t="n">
        <v>0.07</v>
      </c>
      <c r="Z13" s="2"/>
      <c r="AA13" s="2" t="n">
        <f aca="false">W13+Y13</f>
        <v>3.052</v>
      </c>
      <c r="AD13" s="2" t="n">
        <f aca="false">W13</f>
        <v>2.982</v>
      </c>
      <c r="AE13" s="2" t="s">
        <v>13</v>
      </c>
      <c r="AF13" s="11" t="n">
        <v>-0.1175</v>
      </c>
      <c r="AG13" s="2"/>
      <c r="AH13" s="2" t="n">
        <f aca="false">AD13+AF13</f>
        <v>2.8645</v>
      </c>
      <c r="AI13" s="13" t="n">
        <v>37347</v>
      </c>
      <c r="AJ13" s="2" t="n">
        <f aca="false">(AA13-F13)-(F13*0.05)</f>
        <v>0.0757749999999998</v>
      </c>
      <c r="AK13" s="2" t="n">
        <f aca="false">(AA13-T13)-(T13*0.0475)</f>
        <v>0.27403</v>
      </c>
      <c r="AL13" s="2" t="n">
        <f aca="false">(F13-T13)-(T13*0.0025)</f>
        <v>0.17587</v>
      </c>
      <c r="AM13" s="2" t="n">
        <f aca="false">(AH13-F13)-(F13*0.0131)</f>
        <v>-0.0071319500000002</v>
      </c>
      <c r="AN13" s="2" t="n">
        <f aca="false">(M13-T13)-(T13*0.0025)</f>
        <v>0.01337</v>
      </c>
    </row>
    <row r="14" customFormat="false" ht="12.75" hidden="false" customHeight="false" outlineLevel="0" collapsed="false">
      <c r="A14" s="10" t="n">
        <v>37377</v>
      </c>
      <c r="B14" s="2" t="n">
        <v>3.013</v>
      </c>
      <c r="D14" s="2" t="n">
        <v>-0.1425</v>
      </c>
      <c r="F14" s="2" t="n">
        <f aca="false">B14+D14</f>
        <v>2.8705</v>
      </c>
      <c r="I14" s="2" t="n">
        <f aca="false">B14</f>
        <v>3.013</v>
      </c>
      <c r="J14" s="2"/>
      <c r="K14" s="11" t="n">
        <v>-0.31</v>
      </c>
      <c r="L14" s="2"/>
      <c r="M14" s="2" t="n">
        <f aca="false">I14+K14</f>
        <v>2.703</v>
      </c>
      <c r="N14" s="2"/>
      <c r="O14" s="2"/>
      <c r="P14" s="2" t="n">
        <f aca="false">I14</f>
        <v>3.013</v>
      </c>
      <c r="Q14" s="2"/>
      <c r="R14" s="11" t="n">
        <f aca="false">K14-0.02</f>
        <v>-0.33</v>
      </c>
      <c r="S14" s="2"/>
      <c r="T14" s="2" t="n">
        <f aca="false">P14+R14</f>
        <v>2.683</v>
      </c>
      <c r="U14" s="2"/>
      <c r="W14" s="2" t="n">
        <f aca="false">I14</f>
        <v>3.013</v>
      </c>
      <c r="X14" s="2" t="s">
        <v>13</v>
      </c>
      <c r="Y14" s="11" t="n">
        <v>0.1</v>
      </c>
      <c r="Z14" s="2"/>
      <c r="AA14" s="2" t="n">
        <f aca="false">W14+Y14</f>
        <v>3.113</v>
      </c>
      <c r="AD14" s="2" t="n">
        <f aca="false">W14</f>
        <v>3.013</v>
      </c>
      <c r="AE14" s="2" t="s">
        <v>13</v>
      </c>
      <c r="AF14" s="11" t="n">
        <v>-0.11</v>
      </c>
      <c r="AG14" s="2"/>
      <c r="AH14" s="2" t="n">
        <f aca="false">AD14+AF14</f>
        <v>2.903</v>
      </c>
      <c r="AI14" s="13" t="n">
        <v>37377</v>
      </c>
      <c r="AJ14" s="2" t="n">
        <f aca="false">(AA14-F14)-(F14*0.05)</f>
        <v>0.0989750000000002</v>
      </c>
      <c r="AK14" s="2" t="n">
        <f aca="false">(AA14-T14)-(T14*0.0475)</f>
        <v>0.3025575</v>
      </c>
      <c r="AL14" s="2" t="n">
        <f aca="false">(F14-T14)-(T14*0.0025)</f>
        <v>0.1807925</v>
      </c>
      <c r="AM14" s="2" t="n">
        <f aca="false">(AH14-F14)-(F14*0.0131)</f>
        <v>-0.0051035499999998</v>
      </c>
      <c r="AN14" s="2" t="n">
        <f aca="false">(M14-T14)-(T14*0.0025)</f>
        <v>0.0132925</v>
      </c>
    </row>
    <row r="15" customFormat="false" ht="12.75" hidden="false" customHeight="false" outlineLevel="0" collapsed="false">
      <c r="A15" s="10" t="n">
        <v>37408</v>
      </c>
      <c r="B15" s="2" t="n">
        <v>3.063</v>
      </c>
      <c r="D15" s="2" t="n">
        <v>-0.1325</v>
      </c>
      <c r="F15" s="2" t="n">
        <f aca="false">B15+D15</f>
        <v>2.9305</v>
      </c>
      <c r="I15" s="2" t="n">
        <f aca="false">B15</f>
        <v>3.063</v>
      </c>
      <c r="J15" s="2"/>
      <c r="K15" s="11" t="n">
        <v>-0.31</v>
      </c>
      <c r="L15" s="2"/>
      <c r="M15" s="2" t="n">
        <f aca="false">I15+K15</f>
        <v>2.753</v>
      </c>
      <c r="N15" s="2"/>
      <c r="O15" s="2"/>
      <c r="P15" s="2" t="n">
        <f aca="false">I15</f>
        <v>3.063</v>
      </c>
      <c r="Q15" s="2"/>
      <c r="R15" s="11" t="n">
        <f aca="false">K15-0.02</f>
        <v>-0.33</v>
      </c>
      <c r="S15" s="2"/>
      <c r="T15" s="2" t="n">
        <f aca="false">P15+R15</f>
        <v>2.733</v>
      </c>
      <c r="U15" s="2"/>
      <c r="W15" s="2" t="n">
        <f aca="false">I15</f>
        <v>3.063</v>
      </c>
      <c r="X15" s="2" t="s">
        <v>13</v>
      </c>
      <c r="Y15" s="11" t="n">
        <v>0.155</v>
      </c>
      <c r="Z15" s="2"/>
      <c r="AA15" s="2" t="n">
        <f aca="false">W15+Y15</f>
        <v>3.218</v>
      </c>
      <c r="AD15" s="2" t="n">
        <f aca="false">W15</f>
        <v>3.063</v>
      </c>
      <c r="AE15" s="2" t="s">
        <v>13</v>
      </c>
      <c r="AF15" s="11" t="n">
        <v>-0.095</v>
      </c>
      <c r="AG15" s="2"/>
      <c r="AH15" s="2" t="n">
        <f aca="false">AD15+AF15</f>
        <v>2.968</v>
      </c>
      <c r="AI15" s="13" t="n">
        <v>37408</v>
      </c>
      <c r="AJ15" s="2" t="n">
        <f aca="false">(AA15-F15)-(F15*0.05)</f>
        <v>0.140975</v>
      </c>
      <c r="AK15" s="2" t="n">
        <f aca="false">(AA15-T15)-(T15*0.0475)</f>
        <v>0.3551825</v>
      </c>
      <c r="AL15" s="2" t="n">
        <f aca="false">(F15-T15)-(T15*0.0025)</f>
        <v>0.1906675</v>
      </c>
      <c r="AM15" s="2" t="n">
        <f aca="false">(AH15-F15)-(F15*0.0131)</f>
        <v>-0.000889550000000364</v>
      </c>
      <c r="AN15" s="2" t="n">
        <f aca="false">(M15-T15)-(T15*0.0025)</f>
        <v>0.0131675</v>
      </c>
    </row>
    <row r="16" customFormat="false" ht="12.75" hidden="false" customHeight="false" outlineLevel="0" collapsed="false">
      <c r="A16" s="10" t="n">
        <v>37438</v>
      </c>
      <c r="B16" s="2" t="n">
        <v>3.103</v>
      </c>
      <c r="D16" s="2" t="n">
        <v>-0.1075</v>
      </c>
      <c r="F16" s="2" t="n">
        <f aca="false">B16+D16</f>
        <v>2.9955</v>
      </c>
      <c r="I16" s="2" t="n">
        <f aca="false">B16</f>
        <v>3.103</v>
      </c>
      <c r="J16" s="2"/>
      <c r="K16" s="11" t="n">
        <v>-0.26</v>
      </c>
      <c r="L16" s="2"/>
      <c r="M16" s="2" t="n">
        <f aca="false">I16+K16</f>
        <v>2.843</v>
      </c>
      <c r="N16" s="2"/>
      <c r="O16" s="2"/>
      <c r="P16" s="2" t="n">
        <f aca="false">I16</f>
        <v>3.103</v>
      </c>
      <c r="Q16" s="2"/>
      <c r="R16" s="11" t="n">
        <f aca="false">K16-0.02</f>
        <v>-0.28</v>
      </c>
      <c r="S16" s="2"/>
      <c r="T16" s="2" t="n">
        <f aca="false">P16+R16</f>
        <v>2.823</v>
      </c>
      <c r="U16" s="2"/>
      <c r="W16" s="2" t="n">
        <f aca="false">I16</f>
        <v>3.103</v>
      </c>
      <c r="X16" s="2" t="s">
        <v>13</v>
      </c>
      <c r="Y16" s="11" t="n">
        <v>0.24</v>
      </c>
      <c r="Z16" s="2"/>
      <c r="AA16" s="2" t="n">
        <f aca="false">W16+Y16</f>
        <v>3.343</v>
      </c>
      <c r="AD16" s="2" t="n">
        <f aca="false">W16</f>
        <v>3.103</v>
      </c>
      <c r="AE16" s="2" t="s">
        <v>13</v>
      </c>
      <c r="AF16" s="11" t="n">
        <v>-0.07</v>
      </c>
      <c r="AG16" s="2"/>
      <c r="AH16" s="2" t="n">
        <f aca="false">AD16+AF16</f>
        <v>3.033</v>
      </c>
      <c r="AI16" s="13" t="n">
        <v>37438</v>
      </c>
      <c r="AJ16" s="2" t="n">
        <f aca="false">(AA16-F16)-(F16*0.05)</f>
        <v>0.197725</v>
      </c>
      <c r="AK16" s="2" t="n">
        <f aca="false">(AA16-T16)-(T16*0.0475)</f>
        <v>0.3859075</v>
      </c>
      <c r="AL16" s="2" t="n">
        <f aca="false">(F16-T16)-(T16*0.0025)</f>
        <v>0.1654425</v>
      </c>
      <c r="AM16" s="2" t="n">
        <f aca="false">(AH16-F16)-(F16*0.0131)</f>
        <v>-0.00174104999999992</v>
      </c>
      <c r="AN16" s="2" t="n">
        <f aca="false">(M16-T16)-(T16*0.0025)</f>
        <v>0.0129424999999996</v>
      </c>
    </row>
    <row r="17" customFormat="false" ht="12.75" hidden="false" customHeight="false" outlineLevel="0" collapsed="false">
      <c r="A17" s="10" t="n">
        <v>37469</v>
      </c>
      <c r="B17" s="2" t="n">
        <v>3.145</v>
      </c>
      <c r="D17" s="2" t="n">
        <v>-0.1</v>
      </c>
      <c r="F17" s="2" t="n">
        <f aca="false">B17+D17</f>
        <v>3.045</v>
      </c>
      <c r="I17" s="2" t="n">
        <f aca="false">B17</f>
        <v>3.145</v>
      </c>
      <c r="J17" s="2"/>
      <c r="K17" s="11" t="n">
        <v>-0.26</v>
      </c>
      <c r="L17" s="2"/>
      <c r="M17" s="2" t="n">
        <f aca="false">I17+K17</f>
        <v>2.885</v>
      </c>
      <c r="N17" s="2"/>
      <c r="O17" s="2"/>
      <c r="P17" s="2" t="n">
        <f aca="false">I17</f>
        <v>3.145</v>
      </c>
      <c r="Q17" s="2"/>
      <c r="R17" s="11" t="n">
        <f aca="false">K17-0.02</f>
        <v>-0.28</v>
      </c>
      <c r="S17" s="2"/>
      <c r="T17" s="2" t="n">
        <f aca="false">P17+R17</f>
        <v>2.865</v>
      </c>
      <c r="U17" s="2"/>
      <c r="W17" s="2" t="n">
        <f aca="false">I17</f>
        <v>3.145</v>
      </c>
      <c r="X17" s="2" t="s">
        <v>13</v>
      </c>
      <c r="Y17" s="11" t="n">
        <v>0.255</v>
      </c>
      <c r="Z17" s="2"/>
      <c r="AA17" s="2" t="n">
        <f aca="false">W17+Y17</f>
        <v>3.4</v>
      </c>
      <c r="AD17" s="2" t="n">
        <f aca="false">W17</f>
        <v>3.145</v>
      </c>
      <c r="AE17" s="2" t="s">
        <v>13</v>
      </c>
      <c r="AF17" s="11" t="n">
        <v>-0.0625</v>
      </c>
      <c r="AG17" s="2"/>
      <c r="AH17" s="2" t="n">
        <f aca="false">AD17+AF17</f>
        <v>3.0825</v>
      </c>
      <c r="AI17" s="13" t="n">
        <v>37469</v>
      </c>
      <c r="AJ17" s="2" t="n">
        <f aca="false">(AA17-F17)-(F17*0.05)</f>
        <v>0.20275</v>
      </c>
      <c r="AK17" s="2" t="n">
        <f aca="false">(AA17-T17)-(T17*0.0475)</f>
        <v>0.3989125</v>
      </c>
      <c r="AL17" s="2" t="n">
        <f aca="false">(F17-T17)-(T17*0.0025)</f>
        <v>0.1728375</v>
      </c>
      <c r="AM17" s="2" t="n">
        <f aca="false">(AH17-F17)-(F17*0.0131)</f>
        <v>-0.00238949999999991</v>
      </c>
      <c r="AN17" s="2" t="n">
        <f aca="false">(M17-T17)-(T17*0.0025)</f>
        <v>0.0128374999999996</v>
      </c>
    </row>
    <row r="18" customFormat="false" ht="12.75" hidden="false" customHeight="false" outlineLevel="0" collapsed="false">
      <c r="A18" s="10" t="n">
        <v>37500</v>
      </c>
      <c r="B18" s="2" t="n">
        <v>3.145</v>
      </c>
      <c r="D18" s="2" t="n">
        <v>-0.11</v>
      </c>
      <c r="F18" s="2" t="n">
        <f aca="false">B18+D18</f>
        <v>3.035</v>
      </c>
      <c r="I18" s="2" t="n">
        <f aca="false">B18</f>
        <v>3.145</v>
      </c>
      <c r="J18" s="2"/>
      <c r="K18" s="11" t="n">
        <v>-0.26</v>
      </c>
      <c r="L18" s="2"/>
      <c r="M18" s="2" t="n">
        <f aca="false">I18+K18</f>
        <v>2.885</v>
      </c>
      <c r="N18" s="2"/>
      <c r="O18" s="2"/>
      <c r="P18" s="2" t="n">
        <f aca="false">I18</f>
        <v>3.145</v>
      </c>
      <c r="Q18" s="2"/>
      <c r="R18" s="11" t="n">
        <f aca="false">K18-0.02</f>
        <v>-0.28</v>
      </c>
      <c r="S18" s="2"/>
      <c r="T18" s="2" t="n">
        <f aca="false">P18+R18</f>
        <v>2.865</v>
      </c>
      <c r="U18" s="2"/>
      <c r="W18" s="2" t="n">
        <f aca="false">I18</f>
        <v>3.145</v>
      </c>
      <c r="X18" s="2" t="s">
        <v>13</v>
      </c>
      <c r="Y18" s="11" t="n">
        <v>0.24</v>
      </c>
      <c r="Z18" s="2"/>
      <c r="AA18" s="2" t="n">
        <f aca="false">W18+Y18</f>
        <v>3.385</v>
      </c>
      <c r="AD18" s="2" t="n">
        <f aca="false">W18</f>
        <v>3.145</v>
      </c>
      <c r="AE18" s="2" t="s">
        <v>13</v>
      </c>
      <c r="AF18" s="11" t="n">
        <v>-0.0725</v>
      </c>
      <c r="AG18" s="2"/>
      <c r="AH18" s="2" t="n">
        <f aca="false">AD18+AF18</f>
        <v>3.0725</v>
      </c>
      <c r="AI18" s="13" t="n">
        <v>37500</v>
      </c>
      <c r="AJ18" s="2" t="n">
        <f aca="false">(AA18-F18)-(F18*0.05)</f>
        <v>0.19825</v>
      </c>
      <c r="AK18" s="2" t="n">
        <f aca="false">(AA18-T18)-(T18*0.0475)</f>
        <v>0.3839125</v>
      </c>
      <c r="AL18" s="2" t="n">
        <f aca="false">(F18-T18)-(T18*0.0025)</f>
        <v>0.1628375</v>
      </c>
      <c r="AM18" s="2" t="n">
        <f aca="false">(AH18-F18)-(F18*0.0131)</f>
        <v>-0.00225849999999991</v>
      </c>
      <c r="AN18" s="2" t="n">
        <f aca="false">(M18-T18)-(T18*0.0025)</f>
        <v>0.0128374999999996</v>
      </c>
    </row>
    <row r="19" customFormat="false" ht="12.75" hidden="false" customHeight="false" outlineLevel="0" collapsed="false">
      <c r="A19" s="10" t="n">
        <v>37530</v>
      </c>
      <c r="B19" s="2" t="n">
        <v>3.175</v>
      </c>
      <c r="D19" s="2" t="n">
        <v>-0.1525</v>
      </c>
      <c r="F19" s="2" t="n">
        <f aca="false">B19+D19</f>
        <v>3.0225</v>
      </c>
      <c r="I19" s="2" t="n">
        <f aca="false">B19</f>
        <v>3.175</v>
      </c>
      <c r="J19" s="2"/>
      <c r="K19" s="11" t="n">
        <v>-0.28</v>
      </c>
      <c r="L19" s="2"/>
      <c r="M19" s="2" t="n">
        <f aca="false">I19+K19</f>
        <v>2.895</v>
      </c>
      <c r="N19" s="2"/>
      <c r="O19" s="2"/>
      <c r="P19" s="2" t="n">
        <f aca="false">I19</f>
        <v>3.175</v>
      </c>
      <c r="Q19" s="2"/>
      <c r="R19" s="11" t="n">
        <f aca="false">K19-0.02</f>
        <v>-0.3</v>
      </c>
      <c r="S19" s="2"/>
      <c r="T19" s="2" t="n">
        <f aca="false">P19+R19</f>
        <v>2.875</v>
      </c>
      <c r="U19" s="2"/>
      <c r="W19" s="2" t="n">
        <f aca="false">I19</f>
        <v>3.175</v>
      </c>
      <c r="X19" s="2" t="s">
        <v>13</v>
      </c>
      <c r="Y19" s="11" t="n">
        <v>0.14</v>
      </c>
      <c r="Z19" s="2"/>
      <c r="AA19" s="2" t="n">
        <f aca="false">W19+Y19</f>
        <v>3.315</v>
      </c>
      <c r="AD19" s="2" t="n">
        <f aca="false">W19</f>
        <v>3.175</v>
      </c>
      <c r="AE19" s="2" t="s">
        <v>13</v>
      </c>
      <c r="AF19" s="11" t="n">
        <v>-0.12</v>
      </c>
      <c r="AG19" s="2"/>
      <c r="AH19" s="2" t="n">
        <f aca="false">AD19+AF19</f>
        <v>3.055</v>
      </c>
      <c r="AI19" s="13" t="n">
        <v>37530</v>
      </c>
      <c r="AJ19" s="2" t="n">
        <f aca="false">(AA19-F19)-(F19*0.05)</f>
        <v>0.141375</v>
      </c>
      <c r="AK19" s="2" t="n">
        <f aca="false">(AA19-T19)-(T19*0.0475)</f>
        <v>0.3034375</v>
      </c>
      <c r="AL19" s="2" t="n">
        <f aca="false">(F19-T19)-(T19*0.0025)</f>
        <v>0.1403125</v>
      </c>
      <c r="AM19" s="2" t="n">
        <f aca="false">(AH19-F19)-(F19*0.0131)</f>
        <v>-0.00709475000000025</v>
      </c>
      <c r="AN19" s="2" t="n">
        <f aca="false">(M19-T19)-(T19*0.0025)</f>
        <v>0.0128124999999996</v>
      </c>
    </row>
    <row r="20" customFormat="false" ht="12.75" hidden="false" customHeight="false" outlineLevel="0" collapsed="false">
      <c r="A20" s="10" t="n">
        <v>37561</v>
      </c>
      <c r="B20" s="2" t="n">
        <v>3.36</v>
      </c>
      <c r="D20" s="2" t="n">
        <v>-0.14</v>
      </c>
      <c r="F20" s="2" t="n">
        <f aca="false">B20+D20</f>
        <v>3.22</v>
      </c>
      <c r="I20" s="2" t="n">
        <f aca="false">B20</f>
        <v>3.36</v>
      </c>
      <c r="J20" s="2"/>
      <c r="K20" s="11" t="n">
        <v>-0.19</v>
      </c>
      <c r="L20" s="2"/>
      <c r="M20" s="2" t="n">
        <f aca="false">I20+K20</f>
        <v>3.17</v>
      </c>
      <c r="N20" s="2"/>
      <c r="O20" s="2"/>
      <c r="P20" s="2" t="n">
        <f aca="false">I20</f>
        <v>3.36</v>
      </c>
      <c r="Q20" s="2"/>
      <c r="R20" s="11" t="n">
        <f aca="false">K20-0.02</f>
        <v>-0.21</v>
      </c>
      <c r="S20" s="2"/>
      <c r="T20" s="2" t="n">
        <f aca="false">P20+R20</f>
        <v>3.15</v>
      </c>
      <c r="U20" s="2"/>
      <c r="W20" s="2" t="n">
        <f aca="false">I20</f>
        <v>3.36</v>
      </c>
      <c r="X20" s="2" t="s">
        <v>13</v>
      </c>
      <c r="Y20" s="11" t="n">
        <v>0.175</v>
      </c>
      <c r="Z20" s="2"/>
      <c r="AA20" s="2" t="n">
        <f aca="false">W20+Y20</f>
        <v>3.535</v>
      </c>
      <c r="AD20" s="2" t="n">
        <f aca="false">W20</f>
        <v>3.36</v>
      </c>
      <c r="AE20" s="2" t="s">
        <v>13</v>
      </c>
      <c r="AF20" s="11" t="n">
        <v>-0.12</v>
      </c>
      <c r="AG20" s="2"/>
      <c r="AH20" s="2" t="n">
        <f aca="false">AD20+AF20</f>
        <v>3.24</v>
      </c>
      <c r="AI20" s="13" t="n">
        <v>37561</v>
      </c>
      <c r="AJ20" s="2" t="n">
        <f aca="false">(AA20-F20)-(F20*0.05)</f>
        <v>0.154</v>
      </c>
      <c r="AK20" s="2" t="n">
        <f aca="false">(AA20-T20)-(T20*0.0475)</f>
        <v>0.235375</v>
      </c>
      <c r="AL20" s="2" t="n">
        <f aca="false">(F20-T20)-(T20*0.0025)</f>
        <v>0.0621249999999998</v>
      </c>
      <c r="AM20" s="2" t="n">
        <f aca="false">(AH20-F20)-(F20*0.0131)</f>
        <v>-0.022182</v>
      </c>
      <c r="AN20" s="2" t="n">
        <f aca="false">(M20-T20)-(T20*0.0025)</f>
        <v>0.012125</v>
      </c>
    </row>
    <row r="21" customFormat="false" ht="12.75" hidden="false" customHeight="false" outlineLevel="0" collapsed="false">
      <c r="A21" s="10" t="n">
        <v>37591</v>
      </c>
      <c r="B21" s="2" t="n">
        <v>3.57</v>
      </c>
      <c r="D21" s="2" t="n">
        <v>-0.14</v>
      </c>
      <c r="F21" s="2" t="n">
        <f aca="false">B21+D21</f>
        <v>3.43</v>
      </c>
      <c r="I21" s="2" t="n">
        <f aca="false">B21</f>
        <v>3.57</v>
      </c>
      <c r="J21" s="2"/>
      <c r="K21" s="11" t="n">
        <v>-0.19</v>
      </c>
      <c r="L21" s="2"/>
      <c r="M21" s="2" t="n">
        <f aca="false">I21+K21</f>
        <v>3.38</v>
      </c>
      <c r="N21" s="2"/>
      <c r="O21" s="2"/>
      <c r="P21" s="2" t="n">
        <f aca="false">I21</f>
        <v>3.57</v>
      </c>
      <c r="Q21" s="2"/>
      <c r="R21" s="11" t="n">
        <f aca="false">K21-0.02</f>
        <v>-0.21</v>
      </c>
      <c r="S21" s="2"/>
      <c r="T21" s="2" t="n">
        <f aca="false">P21+R21</f>
        <v>3.36</v>
      </c>
      <c r="U21" s="2"/>
      <c r="W21" s="2" t="n">
        <f aca="false">I21</f>
        <v>3.57</v>
      </c>
      <c r="X21" s="2" t="s">
        <v>13</v>
      </c>
      <c r="Y21" s="11" t="n">
        <v>0.175</v>
      </c>
      <c r="Z21" s="2"/>
      <c r="AA21" s="2" t="n">
        <f aca="false">W21+Y21</f>
        <v>3.745</v>
      </c>
      <c r="AD21" s="2" t="n">
        <f aca="false">W21</f>
        <v>3.57</v>
      </c>
      <c r="AE21" s="2" t="s">
        <v>13</v>
      </c>
      <c r="AF21" s="11" t="n">
        <v>-0.12</v>
      </c>
      <c r="AG21" s="2"/>
      <c r="AH21" s="2" t="n">
        <f aca="false">AD21+AF21</f>
        <v>3.45</v>
      </c>
      <c r="AI21" s="13" t="n">
        <v>37591</v>
      </c>
      <c r="AJ21" s="2" t="n">
        <f aca="false">(AA21-F21)-(F21*0.05)</f>
        <v>0.1435</v>
      </c>
      <c r="AK21" s="2" t="n">
        <f aca="false">(AA21-T21)-(T21*0.0475)</f>
        <v>0.2254</v>
      </c>
      <c r="AL21" s="2" t="n">
        <f aca="false">(F21-T21)-(T21*0.0025)</f>
        <v>0.0615999999999998</v>
      </c>
      <c r="AM21" s="2" t="n">
        <f aca="false">(AH21-F21)-(F21*0.0131)</f>
        <v>-0.024933</v>
      </c>
      <c r="AN21" s="2" t="n">
        <f aca="false">(M21-T21)-(T21*0.0025)</f>
        <v>0.0116</v>
      </c>
    </row>
    <row r="22" customFormat="false" ht="12.75" hidden="false" customHeight="false" outlineLevel="0" collapsed="false">
      <c r="A22" s="10"/>
      <c r="B22" s="2" t="s">
        <v>13</v>
      </c>
      <c r="I22" s="2" t="s">
        <v>13</v>
      </c>
      <c r="J22" s="2"/>
      <c r="K22" s="11"/>
      <c r="L22" s="2"/>
      <c r="M22" s="2"/>
      <c r="N22" s="2"/>
      <c r="O22" s="2"/>
      <c r="P22" s="2" t="s">
        <v>13</v>
      </c>
      <c r="Q22" s="2"/>
      <c r="R22" s="11"/>
      <c r="S22" s="2"/>
      <c r="T22" s="2"/>
      <c r="U22" s="2"/>
      <c r="W22" s="2" t="s">
        <v>13</v>
      </c>
      <c r="X22" s="2"/>
      <c r="Y22" s="11"/>
      <c r="Z22" s="2"/>
      <c r="AA22" s="2"/>
      <c r="AD22" s="2" t="s">
        <v>13</v>
      </c>
      <c r="AE22" s="2"/>
      <c r="AF22" s="11"/>
      <c r="AG22" s="2"/>
      <c r="AH22" s="2"/>
      <c r="AJ22" s="2"/>
      <c r="AK22" s="2"/>
      <c r="AL22" s="2"/>
      <c r="AM22" s="2"/>
      <c r="AN22" s="2"/>
    </row>
    <row r="23" customFormat="false" ht="12.75" hidden="false" customHeight="false" outlineLevel="0" collapsed="false">
      <c r="A23" s="10" t="s">
        <v>20</v>
      </c>
      <c r="B23" s="2" t="n">
        <f aca="false">AVERAGE(B10:B22)</f>
        <v>3.15475</v>
      </c>
      <c r="D23" s="2" t="n">
        <f aca="false">AVERAGE(D10:D21)</f>
        <v>-0.134791666666667</v>
      </c>
      <c r="F23" s="2" t="n">
        <f aca="false">AVERAGE(F10:F21)</f>
        <v>3.01995833333333</v>
      </c>
      <c r="I23" s="2" t="n">
        <f aca="false">AVERAGE(I10:I22)</f>
        <v>3.15475</v>
      </c>
      <c r="J23" s="2"/>
      <c r="K23" s="2" t="n">
        <f aca="false">AVERAGE(K10:K21)</f>
        <v>-0.255833333333333</v>
      </c>
      <c r="L23" s="2"/>
      <c r="M23" s="2" t="n">
        <f aca="false">AVERAGE(M10:M21)</f>
        <v>2.89891666666667</v>
      </c>
      <c r="N23" s="2"/>
      <c r="O23" s="2"/>
      <c r="P23" s="2" t="n">
        <f aca="false">AVERAGE(P10:P22)</f>
        <v>3.15475</v>
      </c>
      <c r="Q23" s="2"/>
      <c r="R23" s="2" t="n">
        <f aca="false">AVERAGE(R10:R21)</f>
        <v>-0.275833333333333</v>
      </c>
      <c r="S23" s="2"/>
      <c r="T23" s="2" t="n">
        <f aca="false">AVERAGE(T10:T21)</f>
        <v>2.87891666666667</v>
      </c>
      <c r="U23" s="2"/>
      <c r="W23" s="2" t="n">
        <f aca="false">AVERAGE(W10:W22)</f>
        <v>3.15475</v>
      </c>
      <c r="X23" s="2"/>
      <c r="Y23" s="11" t="n">
        <f aca="false">AVERAGE(Y10:Y21)</f>
        <v>0.15375</v>
      </c>
      <c r="Z23" s="2"/>
      <c r="AA23" s="2" t="n">
        <f aca="false">AVERAGE(AA10:AA21)</f>
        <v>3.3085</v>
      </c>
      <c r="AD23" s="2" t="n">
        <f aca="false">AVERAGE(AD10:AD22)</f>
        <v>3.15475</v>
      </c>
      <c r="AE23" s="2"/>
      <c r="AF23" s="11" t="n">
        <f aca="false">AVERAGE(AF10:AF21)</f>
        <v>-0.103125</v>
      </c>
      <c r="AG23" s="2"/>
      <c r="AH23" s="2" t="n">
        <f aca="false">AVERAGE(AH10:AH21)</f>
        <v>3.051625</v>
      </c>
      <c r="AJ23" s="11" t="n">
        <f aca="false">AVERAGE(AJ10:AJ21)</f>
        <v>0.13754375</v>
      </c>
      <c r="AK23" s="11" t="n">
        <f aca="false">AVERAGE(AK10:AK21)</f>
        <v>0.292834791666667</v>
      </c>
      <c r="AL23" s="11" t="n">
        <f aca="false">AVERAGE(AL10:AL21)</f>
        <v>0.133844375</v>
      </c>
      <c r="AM23" s="11" t="n">
        <f aca="false">AVERAGE(AM10:AM21)</f>
        <v>-0.00789478750000005</v>
      </c>
      <c r="AN23" s="11" t="n">
        <f aca="false">AVERAGE(AN10:AN21)</f>
        <v>0.0128027083333332</v>
      </c>
    </row>
    <row r="24" customFormat="false" ht="12.75" hidden="false" customHeight="false" outlineLevel="0" collapsed="false">
      <c r="A24" s="10"/>
    </row>
    <row r="25" customFormat="false" ht="12.75" hidden="false" customHeight="false" outlineLevel="0" collapsed="false">
      <c r="A25" s="10"/>
      <c r="B25" s="2" t="s">
        <v>13</v>
      </c>
      <c r="AD25" s="3" t="s">
        <v>21</v>
      </c>
      <c r="AJ25" s="11"/>
      <c r="AK25" s="11"/>
      <c r="AL25" s="11"/>
      <c r="AM25" s="11"/>
      <c r="AN25" s="11" t="n">
        <f aca="false">SUM(AN16:AN18)/3</f>
        <v>0.0128724999999996</v>
      </c>
    </row>
    <row r="26" customFormat="false" ht="12.75" hidden="false" customHeight="false" outlineLevel="0" collapsed="false">
      <c r="A26" s="10"/>
      <c r="B26" s="2" t="s">
        <v>13</v>
      </c>
    </row>
    <row r="27" customFormat="false" ht="12.75" hidden="false" customHeight="false" outlineLevel="0" collapsed="false">
      <c r="A27" s="10"/>
      <c r="B27" s="2" t="s">
        <v>13</v>
      </c>
    </row>
    <row r="28" customFormat="false" ht="12.75" hidden="false" customHeight="false" outlineLevel="0" collapsed="false">
      <c r="A28" s="14"/>
      <c r="B28" s="2" t="s">
        <v>13</v>
      </c>
    </row>
    <row r="29" customFormat="false" ht="12.75" hidden="false" customHeight="false" outlineLevel="0" collapsed="false">
      <c r="A29" s="14"/>
      <c r="B29" s="2" t="s">
        <v>13</v>
      </c>
    </row>
    <row r="30" customFormat="false" ht="12.75" hidden="false" customHeight="false" outlineLevel="0" collapsed="false">
      <c r="A30" s="14"/>
      <c r="B30" s="2" t="s">
        <v>13</v>
      </c>
    </row>
    <row r="31" customFormat="false" ht="12.75" hidden="false" customHeight="false" outlineLevel="0" collapsed="false">
      <c r="A31" s="14"/>
      <c r="B31" s="2" t="s">
        <v>13</v>
      </c>
    </row>
    <row r="32" customFormat="false" ht="12.75" hidden="false" customHeight="false" outlineLevel="0" collapsed="false">
      <c r="A32" s="14"/>
      <c r="B32" s="2" t="s">
        <v>13</v>
      </c>
    </row>
    <row r="33" customFormat="false" ht="12.75" hidden="false" customHeight="false" outlineLevel="0" collapsed="false">
      <c r="A33" s="14"/>
      <c r="B33" s="2" t="s">
        <v>13</v>
      </c>
    </row>
    <row r="34" customFormat="false" ht="12.75" hidden="false" customHeight="false" outlineLevel="0" collapsed="false">
      <c r="A34" s="14"/>
    </row>
    <row r="35" customFormat="false" ht="12.75" hidden="false" customHeight="false" outlineLevel="0" collapsed="false">
      <c r="A35" s="14"/>
    </row>
    <row r="36" customFormat="false" ht="12.75" hidden="false" customHeight="false" outlineLevel="0" collapsed="false">
      <c r="A36" s="14"/>
    </row>
    <row r="37" customFormat="false" ht="12.75" hidden="false" customHeight="false" outlineLevel="0" collapsed="false">
      <c r="A37" s="14"/>
    </row>
    <row r="38" customFormat="false" ht="12.75" hidden="false" customHeight="false" outlineLevel="0" collapsed="false">
      <c r="A38" s="14"/>
    </row>
    <row r="39" customFormat="false" ht="12.75" hidden="false" customHeight="false" outlineLevel="0" collapsed="false">
      <c r="A39" s="14"/>
    </row>
    <row r="40" customFormat="false" ht="12.75" hidden="false" customHeight="false" outlineLevel="0" collapsed="false">
      <c r="A40" s="14"/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4"/>
    </row>
    <row r="43" customFormat="false" ht="12.75" hidden="false" customHeight="false" outlineLevel="0" collapsed="false">
      <c r="A43" s="14"/>
    </row>
    <row r="44" customFormat="false" ht="12.75" hidden="false" customHeight="false" outlineLevel="0" collapsed="false">
      <c r="A44" s="14"/>
    </row>
    <row r="45" customFormat="false" ht="12.75" hidden="false" customHeight="false" outlineLevel="0" collapsed="false">
      <c r="A45" s="14"/>
    </row>
    <row r="46" customFormat="false" ht="12.75" hidden="false" customHeight="false" outlineLevel="0" collapsed="false">
      <c r="A46" s="14"/>
    </row>
    <row r="47" customFormat="false" ht="12.75" hidden="false" customHeight="false" outlineLevel="0" collapsed="false">
      <c r="A47" s="14"/>
    </row>
    <row r="48" customFormat="false" ht="12.75" hidden="false" customHeight="false" outlineLevel="0" collapsed="false">
      <c r="A48" s="14"/>
    </row>
    <row r="49" customFormat="false" ht="12.75" hidden="false" customHeight="false" outlineLevel="0" collapsed="false">
      <c r="A49" s="14"/>
    </row>
    <row r="50" customFormat="false" ht="12.75" hidden="false" customHeight="false" outlineLevel="0" collapsed="false">
      <c r="A50" s="14"/>
    </row>
    <row r="51" customFormat="false" ht="12.75" hidden="false" customHeight="false" outlineLevel="0" collapsed="false">
      <c r="A51" s="14"/>
    </row>
    <row r="52" customFormat="false" ht="12.75" hidden="false" customHeight="false" outlineLevel="0" collapsed="false">
      <c r="A52" s="14"/>
    </row>
    <row r="53" customFormat="false" ht="12.75" hidden="false" customHeight="false" outlineLevel="0" collapsed="false">
      <c r="A53" s="14"/>
    </row>
    <row r="54" customFormat="false" ht="12.75" hidden="false" customHeight="false" outlineLevel="0" collapsed="false">
      <c r="A54" s="14"/>
    </row>
    <row r="55" customFormat="false" ht="12.75" hidden="false" customHeight="false" outlineLevel="0" collapsed="false">
      <c r="A55" s="14"/>
    </row>
    <row r="56" customFormat="false" ht="12.75" hidden="false" customHeight="false" outlineLevel="0" collapsed="false">
      <c r="A56" s="14"/>
    </row>
    <row r="57" customFormat="false" ht="12.75" hidden="false" customHeight="false" outlineLevel="0" collapsed="false">
      <c r="A57" s="14"/>
    </row>
    <row r="58" customFormat="false" ht="12.75" hidden="false" customHeight="false" outlineLevel="0" collapsed="false">
      <c r="A58" s="14"/>
    </row>
    <row r="59" customFormat="false" ht="12.75" hidden="false" customHeight="false" outlineLevel="0" collapsed="false">
      <c r="A59" s="14"/>
    </row>
    <row r="60" customFormat="false" ht="12.75" hidden="false" customHeight="false" outlineLevel="0" collapsed="false">
      <c r="A60" s="14"/>
    </row>
    <row r="61" customFormat="false" ht="12.75" hidden="false" customHeight="false" outlineLevel="0" collapsed="false">
      <c r="A61" s="14"/>
    </row>
    <row r="62" customFormat="false" ht="12.75" hidden="false" customHeight="false" outlineLevel="0" collapsed="false">
      <c r="A62" s="14"/>
    </row>
    <row r="63" customFormat="false" ht="12.75" hidden="false" customHeight="false" outlineLevel="0" collapsed="false">
      <c r="A63" s="14"/>
    </row>
    <row r="64" customFormat="false" ht="12.75" hidden="false" customHeight="false" outlineLevel="0" collapsed="false">
      <c r="A64" s="14"/>
    </row>
    <row r="65" customFormat="false" ht="12.75" hidden="false" customHeight="false" outlineLevel="0" collapsed="false">
      <c r="A65" s="14"/>
    </row>
    <row r="66" customFormat="false" ht="12.75" hidden="false" customHeight="false" outlineLevel="0" collapsed="false">
      <c r="A66" s="14"/>
    </row>
    <row r="67" customFormat="false" ht="12.75" hidden="false" customHeight="false" outlineLevel="0" collapsed="false">
      <c r="A67" s="14"/>
    </row>
    <row r="68" customFormat="false" ht="12.75" hidden="false" customHeight="false" outlineLevel="0" collapsed="false">
      <c r="A68" s="14"/>
    </row>
    <row r="69" customFormat="false" ht="12.75" hidden="false" customHeight="false" outlineLevel="0" collapsed="false">
      <c r="A69" s="14"/>
    </row>
    <row r="70" customFormat="false" ht="12.75" hidden="false" customHeight="false" outlineLevel="0" collapsed="false">
      <c r="A70" s="14"/>
    </row>
    <row r="71" customFormat="false" ht="12.75" hidden="false" customHeight="false" outlineLevel="0" collapsed="false">
      <c r="A71" s="14"/>
    </row>
    <row r="72" customFormat="false" ht="12.75" hidden="false" customHeight="false" outlineLevel="0" collapsed="false">
      <c r="A72" s="14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ldonoho</cp:lastModifiedBy>
  <cp:lastPrinted>2001-10-25T16:49:18Z</cp:lastPrinted>
  <dcterms:modified xsi:type="dcterms:W3CDTF">2001-10-25T16:49:31Z</dcterms:modified>
  <cp:revision>0</cp:revision>
  <dc:subject/>
  <dc:title/>
</cp:coreProperties>
</file>