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ta" sheetId="1" state="visible" r:id="rId3"/>
    <sheet name="Chart1" sheetId="2" state="visible" r:id="rId4"/>
    <sheet name="curve" sheetId="3" state="visible" r:id="rId5"/>
    <sheet name="Sheet3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<sst xmlns="http://schemas.openxmlformats.org/spreadsheetml/2006/main" count="67" uniqueCount="40">
  <si>
    <t xml:space="preserve">unit - new &amp; clean data</t>
  </si>
  <si>
    <t xml:space="preserve">special adjustments</t>
  </si>
  <si>
    <t xml:space="preserve">plant data new &amp; clean</t>
  </si>
  <si>
    <t xml:space="preserve">kW</t>
  </si>
  <si>
    <t xml:space="preserve">Btu/kWhr LHV</t>
  </si>
  <si>
    <t xml:space="preserve">delta kW%</t>
  </si>
  <si>
    <t xml:space="preserve">delta HR%</t>
  </si>
  <si>
    <t xml:space="preserve">Btu/kWhr</t>
  </si>
  <si>
    <t xml:space="preserve">E Sprint with chilling</t>
  </si>
  <si>
    <t xml:space="preserve">E Sprint without chilling</t>
  </si>
  <si>
    <t xml:space="preserve">ignore this line just to calc the next line!!!!</t>
  </si>
  <si>
    <t xml:space="preserve">this is the CTG adjusted with the chilling kW added back in.</t>
  </si>
  <si>
    <t xml:space="preserve">Sprint without chilling</t>
  </si>
  <si>
    <t xml:space="preserve">HP Sprint only</t>
  </si>
  <si>
    <t xml:space="preserve">no Sprint no chilling</t>
  </si>
  <si>
    <t xml:space="preserve">Altitude</t>
  </si>
  <si>
    <t xml:space="preserve">CIT</t>
  </si>
  <si>
    <t xml:space="preserve">Wet Bulb</t>
  </si>
  <si>
    <t xml:space="preserve">RH</t>
  </si>
  <si>
    <t xml:space="preserve">output</t>
  </si>
  <si>
    <t xml:space="preserve">heat rate</t>
  </si>
  <si>
    <t xml:space="preserve">ft asl</t>
  </si>
  <si>
    <t xml:space="preserve">F</t>
  </si>
  <si>
    <t xml:space="preserve">%</t>
  </si>
  <si>
    <t xml:space="preserve">S&amp;S Guar</t>
  </si>
  <si>
    <t xml:space="preserve"> -   </t>
  </si>
  <si>
    <t xml:space="preserve">ElectriCities</t>
  </si>
  <si>
    <t xml:space="preserve"> </t>
  </si>
  <si>
    <t xml:space="preserve">Chilling capacity control</t>
  </si>
  <si>
    <t xml:space="preserve">plant output</t>
  </si>
  <si>
    <t xml:space="preserve">unit 1</t>
  </si>
  <si>
    <t xml:space="preserve">unit 2</t>
  </si>
  <si>
    <t xml:space="preserve">unit 3</t>
  </si>
  <si>
    <t xml:space="preserve">unit 4</t>
  </si>
  <si>
    <t xml:space="preserve">plant net heat rate</t>
  </si>
  <si>
    <t xml:space="preserve">Btu/kWhr HHV net</t>
  </si>
  <si>
    <t xml:space="preserve">factor</t>
  </si>
  <si>
    <t xml:space="preserve">base heat rate</t>
  </si>
  <si>
    <t xml:space="preserve">margin adjustment</t>
  </si>
  <si>
    <t xml:space="preserve">combined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</si>
</sst>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* #,##0_);_(* \(#,##0\);_(* \-??_);_(@_)"/>
    <numFmt numFmtId="167" formatCode="0%"/>
    <numFmt numFmtId="168" formatCode="#,##0"/>
    <numFmt numFmtId="169" formatCode="0.0%"/>
    <numFmt numFmtId="170" formatCode="_(* #,##0.000_);_(* \(#,##0.000\);_(* \-??_);_(@_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color rgb="FF000000"/>
      <name val="Arial"/>
      <family val="2"/>
    </font>
    <font>
      <sz val="5.5"/>
      <color rgb="FF000000"/>
      <name val="Small Fonts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sz val="6"/>
      <name val="Small Font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Sand Hill Energy Facility
Expected Heat Rate vs. Power (Hot Day Performance: 101°F)</a:t>
            </a:r>
          </a:p>
        </c:rich>
      </c:tx>
      <c:layout>
        <c:manualLayout>
          <c:xMode val="edge"/>
          <c:yMode val="edge"/>
          <c:x val="0.345267937378802"/>
          <c:y val="0.012442763288871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84321051884785"/>
          <c:y val="0.104817837945451"/>
          <c:w val="0.926169417774204"/>
          <c:h val="0.85272745371292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550" strike="noStrike" u="none">
                    <a:solidFill>
                      <a:srgbClr val="000000"/>
                    </a:solidFill>
                    <a:uFillTx/>
                    <a:latin typeface="Small Font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curve!$C$10:$AF$10</c:f>
              <c:strCache>
                <c:ptCount val="30"/>
                <c:pt idx="0">
                  <c:v> 177,540 </c:v>
                </c:pt>
                <c:pt idx="1">
                  <c:v> 172,105 </c:v>
                </c:pt>
                <c:pt idx="2">
                  <c:v> 166,670 </c:v>
                </c:pt>
                <c:pt idx="3">
                  <c:v> 161,235 </c:v>
                </c:pt>
                <c:pt idx="4">
                  <c:v> 155,799 </c:v>
                </c:pt>
                <c:pt idx="5">
                  <c:v> 148,751 </c:v>
                </c:pt>
                <c:pt idx="6">
                  <c:v> 143,203 </c:v>
                </c:pt>
                <c:pt idx="7">
                  <c:v> 141,703 </c:v>
                </c:pt>
                <c:pt idx="8">
                  <c:v> 130,607 </c:v>
                </c:pt>
                <c:pt idx="9">
                  <c:v> 134,655 </c:v>
                </c:pt>
                <c:pt idx="10">
                  <c:v> 127,607 </c:v>
                </c:pt>
                <c:pt idx="11">
                  <c:v> 133,155 </c:v>
                </c:pt>
                <c:pt idx="12">
                  <c:v> 127,720 </c:v>
                </c:pt>
                <c:pt idx="13">
                  <c:v> 122,285 </c:v>
                </c:pt>
                <c:pt idx="14">
                  <c:v> 116,850 </c:v>
                </c:pt>
                <c:pt idx="15">
                  <c:v> 109,801 </c:v>
                </c:pt>
                <c:pt idx="16">
                  <c:v> 104,253 </c:v>
                </c:pt>
                <c:pt idx="17">
                  <c:v> 97,205 </c:v>
                </c:pt>
                <c:pt idx="18">
                  <c:v> 88,770 </c:v>
                </c:pt>
                <c:pt idx="19">
                  <c:v> 83,335 </c:v>
                </c:pt>
                <c:pt idx="20">
                  <c:v> 77,900 </c:v>
                </c:pt>
                <c:pt idx="21">
                  <c:v> 70,852 </c:v>
                </c:pt>
                <c:pt idx="22">
                  <c:v> 63,803 </c:v>
                </c:pt>
                <c:pt idx="23">
                  <c:v> 65,303 </c:v>
                </c:pt>
                <c:pt idx="24">
                  <c:v> 58,255 </c:v>
                </c:pt>
                <c:pt idx="25">
                  <c:v> 52,707 </c:v>
                </c:pt>
                <c:pt idx="26">
                  <c:v> 49,385 </c:v>
                </c:pt>
                <c:pt idx="27">
                  <c:v> 44,385 </c:v>
                </c:pt>
                <c:pt idx="28">
                  <c:v> 38,950 </c:v>
                </c:pt>
                <c:pt idx="29">
                  <c:v> 31,902 </c:v>
                </c:pt>
              </c:strCache>
            </c:strRef>
          </c:cat>
          <c:val>
            <c:numRef>
              <c:f>curve!$C$19:$AF$19</c:f>
              <c:numCache>
                <c:formatCode>_(* #,##0_);_(* \(#,##0\);_(* \-??_);_(@_)</c:formatCode>
                <c:ptCount val="30"/>
                <c:pt idx="0">
                  <c:v>10492</c:v>
                </c:pt>
                <c:pt idx="1">
                  <c:v>10503.6525775376</c:v>
                </c:pt>
                <c:pt idx="2">
                  <c:v>10516.065144256</c:v>
                </c:pt>
                <c:pt idx="3">
                  <c:v>10529.3145570154</c:v>
                </c:pt>
                <c:pt idx="4">
                  <c:v>10543.4883974699</c:v>
                </c:pt>
                <c:pt idx="5">
                  <c:v>10602.0567749761</c:v>
                </c:pt>
                <c:pt idx="6">
                  <c:v>10639.4533887107</c:v>
                </c:pt>
                <c:pt idx="7">
                  <c:v>10666.4513789076</c:v>
                </c:pt>
                <c:pt idx="8">
                  <c:v>10753.9288759864</c:v>
                </c:pt>
                <c:pt idx="9">
                  <c:v>10737.5870799812</c:v>
                </c:pt>
                <c:pt idx="10">
                  <c:v>10816.580873546</c:v>
                </c:pt>
                <c:pt idx="11">
                  <c:v>10492</c:v>
                </c:pt>
                <c:pt idx="12">
                  <c:v>10507.7020630272</c:v>
                </c:pt>
                <c:pt idx="13">
                  <c:v>10524.7999372185</c:v>
                </c:pt>
                <c:pt idx="14">
                  <c:v>10543.4883974699</c:v>
                </c:pt>
                <c:pt idx="15">
                  <c:v>10622.8327306808</c:v>
                </c:pt>
                <c:pt idx="16">
                  <c:v>10675.306662291</c:v>
                </c:pt>
                <c:pt idx="17">
                  <c:v>10774.4906083304</c:v>
                </c:pt>
                <c:pt idx="18">
                  <c:v>10492</c:v>
                </c:pt>
                <c:pt idx="19">
                  <c:v>10516.065144256</c:v>
                </c:pt>
                <c:pt idx="20">
                  <c:v>10543.4883974699</c:v>
                </c:pt>
                <c:pt idx="21">
                  <c:v>10666.4513789076</c:v>
                </c:pt>
                <c:pt idx="22">
                  <c:v>10816.580873546</c:v>
                </c:pt>
                <c:pt idx="23">
                  <c:v>10753.9288759864</c:v>
                </c:pt>
                <c:pt idx="24">
                  <c:v>10928.9400419151</c:v>
                </c:pt>
                <c:pt idx="25">
                  <c:v>11064.9537720461</c:v>
                </c:pt>
                <c:pt idx="26">
                  <c:v>12467.0936519186</c:v>
                </c:pt>
                <c:pt idx="27">
                  <c:v>10492</c:v>
                </c:pt>
                <c:pt idx="28">
                  <c:v>10543.4883974699</c:v>
                </c:pt>
                <c:pt idx="29">
                  <c:v>10816.580873546</c:v>
                </c:pt>
              </c:numCache>
            </c:numRef>
          </c:val>
        </c:ser>
        <c:gapWidth val="150"/>
        <c:overlap val="0"/>
        <c:axId val="94284764"/>
        <c:axId val="49556621"/>
      </c:barChart>
      <c:catAx>
        <c:axId val="9428476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Net Power, kW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556621"/>
        <c:crossesAt val="0"/>
        <c:auto val="1"/>
        <c:lblAlgn val="ctr"/>
        <c:lblOffset val="100"/>
        <c:noMultiLvlLbl val="0"/>
      </c:catAx>
      <c:valAx>
        <c:axId val="4955662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min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in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Net Heat Rate, Btu/kWh (HHV)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1"/>
        <c:majorTickMark val="out"/>
        <c:minorTickMark val="in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284764"/>
        <c:crossesAt val="1"/>
        <c:crossBetween val="midCat"/>
      </c:valAx>
      <c:spPr>
        <a:solidFill>
          <a:srgbClr val="c0c0c0"/>
        </a:solidFill>
        <a:ln w="0">
          <a:solidFill>
            <a:srgbClr val="000000"/>
          </a:solidFill>
        </a:ln>
      </c:spPr>
    </c:plotArea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45</xdr:row>
      <xdr:rowOff>97200</xdr:rowOff>
    </xdr:to>
    <xdr:graphicFrame>
      <xdr:nvGraphicFramePr>
        <xdr:cNvPr id="0" name=" 0"/>
        <xdr:cNvGraphicFramePr/>
      </xdr:nvGraphicFramePr>
      <xdr:xfrm>
        <a:off x="360360" y="179640"/>
        <a:ext cx="7611120" cy="723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426600</xdr:colOff>
      <xdr:row>10</xdr:row>
      <xdr:rowOff>360</xdr:rowOff>
    </xdr:from>
    <xdr:to>
      <xdr:col>1</xdr:col>
      <xdr:colOff>573120</xdr:colOff>
      <xdr:row>27</xdr:row>
      <xdr:rowOff>119520</xdr:rowOff>
    </xdr:to>
    <xdr:sp>
      <xdr:nvSpPr>
        <xdr:cNvPr id="1" name="Text 1"/>
        <xdr:cNvSpPr/>
      </xdr:nvSpPr>
      <xdr:spPr>
        <a:xfrm>
          <a:off x="1239480" y="1626120"/>
          <a:ext cx="146520" cy="28825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 anchorCtr="1" vert="eaVert" rot="-10800000">
          <a:noAutofit/>
        </a:bodyPr>
        <a:p>
          <a:r>
            <a:rPr b="0" lang="en-US" sz="600" strike="noStrike" u="none">
              <a:effectLst/>
              <a:uFillTx/>
              <a:latin typeface="Small Fonts"/>
            </a:rPr>
            <a:t>4 UNITS W/ FULL SPRINT, 4 UNITS W/ CHILLING (4 TOTAL)</a:t>
          </a:r>
          <a:endParaRPr b="0" lang="en-US" sz="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485640</xdr:colOff>
      <xdr:row>19</xdr:row>
      <xdr:rowOff>146880</xdr:rowOff>
    </xdr:from>
    <xdr:to>
      <xdr:col>1</xdr:col>
      <xdr:colOff>544680</xdr:colOff>
      <xdr:row>21</xdr:row>
      <xdr:rowOff>74880</xdr:rowOff>
    </xdr:to>
    <xdr:sp>
      <xdr:nvSpPr>
        <xdr:cNvPr id="2" name="Text 2"/>
        <xdr:cNvSpPr/>
      </xdr:nvSpPr>
      <xdr:spPr>
        <a:xfrm>
          <a:off x="1298520" y="3235680"/>
          <a:ext cx="59040" cy="2530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617040</xdr:colOff>
      <xdr:row>10</xdr:row>
      <xdr:rowOff>360</xdr:rowOff>
    </xdr:from>
    <xdr:to>
      <xdr:col>1</xdr:col>
      <xdr:colOff>763560</xdr:colOff>
      <xdr:row>27</xdr:row>
      <xdr:rowOff>119520</xdr:rowOff>
    </xdr:to>
    <xdr:sp>
      <xdr:nvSpPr>
        <xdr:cNvPr id="3" name="Text 3"/>
        <xdr:cNvSpPr/>
      </xdr:nvSpPr>
      <xdr:spPr>
        <a:xfrm>
          <a:off x="1429920" y="1626120"/>
          <a:ext cx="146520" cy="28825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 anchorCtr="1" vert="eaVert" rot="-10800000">
          <a:noAutofit/>
        </a:bodyPr>
        <a:p>
          <a:r>
            <a:rPr b="0" lang="en-US" sz="600" strike="noStrike" u="none">
              <a:effectLst/>
              <a:uFillTx/>
              <a:latin typeface="Small Fonts"/>
            </a:rPr>
            <a:t>4 UNITS W/ FULL SPRINT, 3 UNITS W/ CHILLING (4 TOTAL)</a:t>
          </a:r>
          <a:endParaRPr b="0" lang="en-US" sz="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</xdr:col>
      <xdr:colOff>1800</xdr:colOff>
      <xdr:row>10</xdr:row>
      <xdr:rowOff>360</xdr:rowOff>
    </xdr:from>
    <xdr:to>
      <xdr:col>2</xdr:col>
      <xdr:colOff>148320</xdr:colOff>
      <xdr:row>27</xdr:row>
      <xdr:rowOff>119520</xdr:rowOff>
    </xdr:to>
    <xdr:sp>
      <xdr:nvSpPr>
        <xdr:cNvPr id="4" name="Text 5"/>
        <xdr:cNvSpPr/>
      </xdr:nvSpPr>
      <xdr:spPr>
        <a:xfrm>
          <a:off x="1627560" y="1626120"/>
          <a:ext cx="146520" cy="28825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 anchorCtr="1" vert="eaVert" rot="-10800000">
          <a:noAutofit/>
        </a:bodyPr>
        <a:p>
          <a:r>
            <a:rPr b="0" lang="en-US" sz="600" strike="noStrike" u="none">
              <a:effectLst/>
              <a:uFillTx/>
              <a:latin typeface="Small Fonts"/>
            </a:rPr>
            <a:t>4 UNITS W/ FULL SPRINT 2 UNITS W/ CHILLING (4 TOTAL)</a:t>
          </a:r>
          <a:endParaRPr b="0" lang="en-US" sz="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</xdr:col>
      <xdr:colOff>226440</xdr:colOff>
      <xdr:row>10</xdr:row>
      <xdr:rowOff>16920</xdr:rowOff>
    </xdr:from>
    <xdr:to>
      <xdr:col>2</xdr:col>
      <xdr:colOff>372960</xdr:colOff>
      <xdr:row>27</xdr:row>
      <xdr:rowOff>126720</xdr:rowOff>
    </xdr:to>
    <xdr:sp>
      <xdr:nvSpPr>
        <xdr:cNvPr id="5" name="Text 6"/>
        <xdr:cNvSpPr/>
      </xdr:nvSpPr>
      <xdr:spPr>
        <a:xfrm>
          <a:off x="1852200" y="1642680"/>
          <a:ext cx="146520" cy="28731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 anchorCtr="1" vert="eaVert" rot="-10800000">
          <a:noAutofit/>
        </a:bodyPr>
        <a:p>
          <a:r>
            <a:rPr b="0" lang="en-US" sz="600" strike="noStrike" u="none">
              <a:effectLst/>
              <a:uFillTx/>
              <a:latin typeface="Small Fonts"/>
            </a:rPr>
            <a:t>4 UNITS W/ FULL SPRINT 1 UNIT W/ CHILLING (4 TOTAL)</a:t>
          </a:r>
          <a:endParaRPr b="0" lang="en-US" sz="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</xdr:col>
      <xdr:colOff>471960</xdr:colOff>
      <xdr:row>13</xdr:row>
      <xdr:rowOff>1440</xdr:rowOff>
    </xdr:from>
    <xdr:to>
      <xdr:col>2</xdr:col>
      <xdr:colOff>618480</xdr:colOff>
      <xdr:row>27</xdr:row>
      <xdr:rowOff>128520</xdr:rowOff>
    </xdr:to>
    <xdr:sp>
      <xdr:nvSpPr>
        <xdr:cNvPr id="6" name="Text 7"/>
        <xdr:cNvSpPr/>
      </xdr:nvSpPr>
      <xdr:spPr>
        <a:xfrm>
          <a:off x="2097720" y="2114640"/>
          <a:ext cx="146520" cy="24030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 anchorCtr="1" vert="eaVert" rot="-10800000">
          <a:noAutofit/>
        </a:bodyPr>
        <a:p>
          <a:r>
            <a:rPr b="0" lang="en-US" sz="600" strike="noStrike" u="none">
              <a:effectLst/>
              <a:uFillTx/>
              <a:latin typeface="Small Fonts"/>
            </a:rPr>
            <a:t>4 UNITS W/ FULL SPRINT NO CHILLING (4 TOTAL)</a:t>
          </a:r>
          <a:endParaRPr b="0" lang="en-US" sz="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</xdr:col>
      <xdr:colOff>700200</xdr:colOff>
      <xdr:row>8</xdr:row>
      <xdr:rowOff>5760</xdr:rowOff>
    </xdr:from>
    <xdr:to>
      <xdr:col>3</xdr:col>
      <xdr:colOff>34200</xdr:colOff>
      <xdr:row>26</xdr:row>
      <xdr:rowOff>94320</xdr:rowOff>
    </xdr:to>
    <xdr:sp>
      <xdr:nvSpPr>
        <xdr:cNvPr id="7" name="Text 8"/>
        <xdr:cNvSpPr/>
      </xdr:nvSpPr>
      <xdr:spPr>
        <a:xfrm>
          <a:off x="2325960" y="1306080"/>
          <a:ext cx="146520" cy="301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 anchorCtr="1" vert="eaVert" rot="-10800000">
          <a:noAutofit/>
        </a:bodyPr>
        <a:p>
          <a:r>
            <a:rPr b="0" lang="en-US" sz="600" strike="noStrike" u="none">
              <a:effectLst/>
              <a:uFillTx/>
              <a:latin typeface="Small Fonts"/>
            </a:rPr>
            <a:t>3 UNITS W/ FULL SPRINT, 1 UNIT W/ HP SPRINT ONLY, NO CHILLING (4 TOTAL)</a:t>
          </a:r>
          <a:endParaRPr b="0" lang="en-US" sz="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</xdr:col>
      <xdr:colOff>87480</xdr:colOff>
      <xdr:row>9</xdr:row>
      <xdr:rowOff>31320</xdr:rowOff>
    </xdr:from>
    <xdr:to>
      <xdr:col>3</xdr:col>
      <xdr:colOff>234000</xdr:colOff>
      <xdr:row>26</xdr:row>
      <xdr:rowOff>94320</xdr:rowOff>
    </xdr:to>
    <xdr:sp>
      <xdr:nvSpPr>
        <xdr:cNvPr id="8" name="Text 9"/>
        <xdr:cNvSpPr/>
      </xdr:nvSpPr>
      <xdr:spPr>
        <a:xfrm>
          <a:off x="2525760" y="1494360"/>
          <a:ext cx="146520" cy="2826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 anchorCtr="1" vert="eaVert" rot="-10800000">
          <a:noAutofit/>
        </a:bodyPr>
        <a:p>
          <a:r>
            <a:rPr b="0" lang="en-US" sz="600" strike="noStrike" u="none">
              <a:effectLst/>
              <a:uFillTx/>
              <a:latin typeface="Small Fonts"/>
            </a:rPr>
            <a:t>3 UNITS W/ FULL SPRINT, 1 UNIT W/ NO SPRINT, NO CHILLING (4 TOTAL)</a:t>
          </a:r>
          <a:endParaRPr b="0" lang="en-US" sz="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</xdr:col>
      <xdr:colOff>293040</xdr:colOff>
      <xdr:row>7</xdr:row>
      <xdr:rowOff>119520</xdr:rowOff>
    </xdr:from>
    <xdr:to>
      <xdr:col>3</xdr:col>
      <xdr:colOff>439560</xdr:colOff>
      <xdr:row>26</xdr:row>
      <xdr:rowOff>90720</xdr:rowOff>
    </xdr:to>
    <xdr:sp>
      <xdr:nvSpPr>
        <xdr:cNvPr id="9" name="Text 11"/>
        <xdr:cNvSpPr/>
      </xdr:nvSpPr>
      <xdr:spPr>
        <a:xfrm>
          <a:off x="2731320" y="1257480"/>
          <a:ext cx="146520" cy="3059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 anchorCtr="1" vert="eaVert" rot="-10800000">
          <a:noAutofit/>
        </a:bodyPr>
        <a:p>
          <a:r>
            <a:rPr b="0" lang="en-US" sz="600" strike="noStrike" u="none">
              <a:effectLst/>
              <a:uFillTx/>
              <a:latin typeface="Small Fonts"/>
            </a:rPr>
            <a:t>2 UNITS W/ FULL SPRINT, 2 UNITS W/ HP SPRINT ONLY, NO CHILLING (4 TOTAL)</a:t>
          </a:r>
          <a:endParaRPr b="0" lang="en-US" sz="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</xdr:col>
      <xdr:colOff>550080</xdr:colOff>
      <xdr:row>6</xdr:row>
      <xdr:rowOff>133920</xdr:rowOff>
    </xdr:from>
    <xdr:to>
      <xdr:col>3</xdr:col>
      <xdr:colOff>696600</xdr:colOff>
      <xdr:row>25</xdr:row>
      <xdr:rowOff>137160</xdr:rowOff>
    </xdr:to>
    <xdr:sp>
      <xdr:nvSpPr>
        <xdr:cNvPr id="10" name="Text 12"/>
        <xdr:cNvSpPr/>
      </xdr:nvSpPr>
      <xdr:spPr>
        <a:xfrm>
          <a:off x="2988360" y="1109160"/>
          <a:ext cx="146520" cy="30920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 anchorCtr="1" vert="eaVert" rot="-10800000">
          <a:noAutofit/>
        </a:bodyPr>
        <a:p>
          <a:r>
            <a:rPr b="0" lang="en-US" sz="600" strike="noStrike" u="none">
              <a:effectLst/>
              <a:uFillTx/>
              <a:latin typeface="Small Fonts"/>
            </a:rPr>
            <a:t>2 UNITS W/ FULL SPRINT, 2 UNITS W/ HP SPRINT ONLY, NO CHILLING (4 TOTAL)</a:t>
          </a:r>
          <a:endParaRPr b="0" lang="en-US" sz="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</xdr:col>
      <xdr:colOff>774360</xdr:colOff>
      <xdr:row>6</xdr:row>
      <xdr:rowOff>133920</xdr:rowOff>
    </xdr:from>
    <xdr:to>
      <xdr:col>4</xdr:col>
      <xdr:colOff>108000</xdr:colOff>
      <xdr:row>25</xdr:row>
      <xdr:rowOff>75600</xdr:rowOff>
    </xdr:to>
    <xdr:sp>
      <xdr:nvSpPr>
        <xdr:cNvPr id="11" name="Text 13"/>
        <xdr:cNvSpPr/>
      </xdr:nvSpPr>
      <xdr:spPr>
        <a:xfrm>
          <a:off x="3212640" y="1109160"/>
          <a:ext cx="146520" cy="30304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 anchorCtr="1" vert="eaVert" rot="-10800000">
          <a:noAutofit/>
        </a:bodyPr>
        <a:p>
          <a:r>
            <a:rPr b="0" lang="en-US" sz="600" strike="noStrike" u="none">
              <a:effectLst/>
              <a:uFillTx/>
              <a:latin typeface="Small Fonts"/>
            </a:rPr>
            <a:t>1 UNIT W/ FULL SPRINT, 3 UNITS W/ HP SPRINT ONLY, NO CHILLING (4 TOTAL)</a:t>
          </a:r>
          <a:endParaRPr b="0" lang="en-US" sz="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178560</xdr:colOff>
      <xdr:row>9</xdr:row>
      <xdr:rowOff>27720</xdr:rowOff>
    </xdr:from>
    <xdr:to>
      <xdr:col>4</xdr:col>
      <xdr:colOff>325080</xdr:colOff>
      <xdr:row>25</xdr:row>
      <xdr:rowOff>55800</xdr:rowOff>
    </xdr:to>
    <xdr:sp>
      <xdr:nvSpPr>
        <xdr:cNvPr id="12" name="Text 14"/>
        <xdr:cNvSpPr/>
      </xdr:nvSpPr>
      <xdr:spPr>
        <a:xfrm>
          <a:off x="3429720" y="1490760"/>
          <a:ext cx="146520" cy="2629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 anchorCtr="1" vert="eaVert" rot="-10800000">
          <a:noAutofit/>
        </a:bodyPr>
        <a:p>
          <a:r>
            <a:rPr b="0" lang="en-US" sz="600" strike="noStrike" u="none">
              <a:effectLst/>
              <a:uFillTx/>
              <a:latin typeface="Small Fonts"/>
            </a:rPr>
            <a:t>4 UNITS W/ HP SPRINT ONLY,  NO CHILLING (4 TOTAL)</a:t>
          </a:r>
          <a:endParaRPr b="0" lang="en-US" sz="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389880</xdr:colOff>
      <xdr:row>10</xdr:row>
      <xdr:rowOff>27720</xdr:rowOff>
    </xdr:from>
    <xdr:to>
      <xdr:col>4</xdr:col>
      <xdr:colOff>536400</xdr:colOff>
      <xdr:row>27</xdr:row>
      <xdr:rowOff>117720</xdr:rowOff>
    </xdr:to>
    <xdr:sp>
      <xdr:nvSpPr>
        <xdr:cNvPr id="13" name="Text 16"/>
        <xdr:cNvSpPr/>
      </xdr:nvSpPr>
      <xdr:spPr>
        <a:xfrm>
          <a:off x="3641040" y="1653480"/>
          <a:ext cx="146520" cy="2853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 anchorCtr="1" vert="eaVert" rot="-10800000">
          <a:noAutofit/>
        </a:bodyPr>
        <a:p>
          <a:r>
            <a:rPr b="0" lang="en-US" sz="600" strike="noStrike" u="none">
              <a:effectLst/>
              <a:uFillTx/>
              <a:latin typeface="Small Fonts"/>
            </a:rPr>
            <a:t>3 UNITS W/ FULL SPRINT, 3 UNITS W/ CHILLING (3 TOTAL)</a:t>
          </a:r>
          <a:endParaRPr b="0" lang="en-US" sz="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614160</xdr:colOff>
      <xdr:row>10</xdr:row>
      <xdr:rowOff>27720</xdr:rowOff>
    </xdr:from>
    <xdr:to>
      <xdr:col>4</xdr:col>
      <xdr:colOff>760680</xdr:colOff>
      <xdr:row>27</xdr:row>
      <xdr:rowOff>117720</xdr:rowOff>
    </xdr:to>
    <xdr:sp>
      <xdr:nvSpPr>
        <xdr:cNvPr id="14" name="Text 17"/>
        <xdr:cNvSpPr/>
      </xdr:nvSpPr>
      <xdr:spPr>
        <a:xfrm>
          <a:off x="3865320" y="1653480"/>
          <a:ext cx="146520" cy="2853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 anchorCtr="1" vert="eaVert" rot="-10800000">
          <a:noAutofit/>
        </a:bodyPr>
        <a:p>
          <a:r>
            <a:rPr b="0" lang="en-US" sz="600" strike="noStrike" u="none">
              <a:effectLst/>
              <a:uFillTx/>
              <a:latin typeface="Small Fonts"/>
            </a:rPr>
            <a:t>3 UNITS W/ FULL SPRINT, 2 UNITS W/ CHILLING (3 TOTAL)</a:t>
          </a:r>
          <a:endParaRPr b="0" lang="en-US" sz="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5</xdr:col>
      <xdr:colOff>20160</xdr:colOff>
      <xdr:row>10</xdr:row>
      <xdr:rowOff>27720</xdr:rowOff>
    </xdr:from>
    <xdr:to>
      <xdr:col>5</xdr:col>
      <xdr:colOff>166680</xdr:colOff>
      <xdr:row>27</xdr:row>
      <xdr:rowOff>117720</xdr:rowOff>
    </xdr:to>
    <xdr:sp>
      <xdr:nvSpPr>
        <xdr:cNvPr id="15" name="Text 18"/>
        <xdr:cNvSpPr/>
      </xdr:nvSpPr>
      <xdr:spPr>
        <a:xfrm>
          <a:off x="4084200" y="1653480"/>
          <a:ext cx="146520" cy="2853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 anchorCtr="1" vert="eaVert" rot="-10800000">
          <a:noAutofit/>
        </a:bodyPr>
        <a:p>
          <a:r>
            <a:rPr b="0" lang="en-US" sz="600" strike="noStrike" u="none">
              <a:effectLst/>
              <a:uFillTx/>
              <a:latin typeface="Small Fonts"/>
            </a:rPr>
            <a:t>3 UNITS W/ FULL SPRINT, 1 UNIT W/ CHILLING (3 TOTAL)</a:t>
          </a:r>
          <a:endParaRPr b="0" lang="en-US" sz="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5</xdr:col>
      <xdr:colOff>250560</xdr:colOff>
      <xdr:row>10</xdr:row>
      <xdr:rowOff>22320</xdr:rowOff>
    </xdr:from>
    <xdr:to>
      <xdr:col>5</xdr:col>
      <xdr:colOff>397080</xdr:colOff>
      <xdr:row>27</xdr:row>
      <xdr:rowOff>112320</xdr:rowOff>
    </xdr:to>
    <xdr:sp>
      <xdr:nvSpPr>
        <xdr:cNvPr id="16" name="Text 19"/>
        <xdr:cNvSpPr/>
      </xdr:nvSpPr>
      <xdr:spPr>
        <a:xfrm>
          <a:off x="4314600" y="1648080"/>
          <a:ext cx="146520" cy="2853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 anchorCtr="1" vert="eaVert" rot="-10800000">
          <a:noAutofit/>
        </a:bodyPr>
        <a:p>
          <a:r>
            <a:rPr b="0" lang="en-US" sz="600" strike="noStrike" u="none">
              <a:effectLst/>
              <a:uFillTx/>
              <a:latin typeface="Small Fonts"/>
            </a:rPr>
            <a:t>3 UNITS W/ FULL SPRINT, NO CHILLING (3 TOTAL)</a:t>
          </a:r>
          <a:endParaRPr b="0" lang="en-US" sz="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5</xdr:col>
      <xdr:colOff>459720</xdr:colOff>
      <xdr:row>8</xdr:row>
      <xdr:rowOff>114480</xdr:rowOff>
    </xdr:from>
    <xdr:to>
      <xdr:col>5</xdr:col>
      <xdr:colOff>606240</xdr:colOff>
      <xdr:row>27</xdr:row>
      <xdr:rowOff>123120</xdr:rowOff>
    </xdr:to>
    <xdr:sp>
      <xdr:nvSpPr>
        <xdr:cNvPr id="17" name="Text 20"/>
        <xdr:cNvSpPr/>
      </xdr:nvSpPr>
      <xdr:spPr>
        <a:xfrm>
          <a:off x="4523760" y="1414800"/>
          <a:ext cx="146520" cy="30974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 anchorCtr="1" vert="eaVert" rot="-10800000">
          <a:noAutofit/>
        </a:bodyPr>
        <a:p>
          <a:r>
            <a:rPr b="0" lang="en-US" sz="600" strike="noStrike" u="none">
              <a:effectLst/>
              <a:uFillTx/>
              <a:latin typeface="Small Fonts"/>
            </a:rPr>
            <a:t>2 UNITS W/ FULL SPRINT, 1 UNIT W/ HP SPRINT ONLY, NO CHILLING ( 3 TOTAL)</a:t>
          </a:r>
          <a:endParaRPr b="0" lang="en-US" sz="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5</xdr:col>
      <xdr:colOff>672840</xdr:colOff>
      <xdr:row>4</xdr:row>
      <xdr:rowOff>140760</xdr:rowOff>
    </xdr:from>
    <xdr:to>
      <xdr:col>6</xdr:col>
      <xdr:colOff>6480</xdr:colOff>
      <xdr:row>26</xdr:row>
      <xdr:rowOff>94320</xdr:rowOff>
    </xdr:to>
    <xdr:sp>
      <xdr:nvSpPr>
        <xdr:cNvPr id="18" name="Text 21"/>
        <xdr:cNvSpPr/>
      </xdr:nvSpPr>
      <xdr:spPr>
        <a:xfrm>
          <a:off x="4736880" y="790920"/>
          <a:ext cx="146520" cy="3529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 anchorCtr="1" vert="eaVert" rot="-10800000">
          <a:noAutofit/>
        </a:bodyPr>
        <a:p>
          <a:r>
            <a:rPr b="0" lang="en-US" sz="600" strike="noStrike" u="none">
              <a:effectLst/>
              <a:uFillTx/>
              <a:latin typeface="Small Fonts"/>
            </a:rPr>
            <a:t>2 UNITS W/ FULL SPRINT, 1 UNIT W/ NO SPRINT, NO CHILLING (3 TOTAL)</a:t>
          </a:r>
          <a:endParaRPr b="0" lang="en-US" sz="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6</xdr:col>
      <xdr:colOff>25560</xdr:colOff>
      <xdr:row>3</xdr:row>
      <xdr:rowOff>104040</xdr:rowOff>
    </xdr:from>
    <xdr:to>
      <xdr:col>6</xdr:col>
      <xdr:colOff>263520</xdr:colOff>
      <xdr:row>25</xdr:row>
      <xdr:rowOff>57600</xdr:rowOff>
    </xdr:to>
    <xdr:sp>
      <xdr:nvSpPr>
        <xdr:cNvPr id="19" name="Text 22"/>
        <xdr:cNvSpPr/>
      </xdr:nvSpPr>
      <xdr:spPr>
        <a:xfrm>
          <a:off x="4902480" y="591840"/>
          <a:ext cx="237960" cy="3529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 anchorCtr="1" vert="eaVert" rot="-10800000">
          <a:noAutofit/>
        </a:bodyPr>
        <a:p>
          <a:r>
            <a:rPr b="0" lang="en-US" sz="600" strike="noStrike" u="none">
              <a:effectLst/>
              <a:uFillTx/>
              <a:latin typeface="Small Fonts"/>
            </a:rPr>
            <a:t>1 UNIT W/ FULL SPRINT, 1 UNIT W/  HP SPRINT, 1 UNIT W/ NO SPRINT, NO CHILLING (3 TOTAL)</a:t>
          </a:r>
          <a:endParaRPr b="0" lang="en-US" sz="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6</xdr:col>
      <xdr:colOff>303480</xdr:colOff>
      <xdr:row>10</xdr:row>
      <xdr:rowOff>22320</xdr:rowOff>
    </xdr:from>
    <xdr:to>
      <xdr:col>6</xdr:col>
      <xdr:colOff>450000</xdr:colOff>
      <xdr:row>27</xdr:row>
      <xdr:rowOff>132120</xdr:rowOff>
    </xdr:to>
    <xdr:sp>
      <xdr:nvSpPr>
        <xdr:cNvPr id="20" name="Text 23"/>
        <xdr:cNvSpPr/>
      </xdr:nvSpPr>
      <xdr:spPr>
        <a:xfrm>
          <a:off x="5180400" y="1648080"/>
          <a:ext cx="146520" cy="28731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 anchorCtr="1" vert="eaVert" rot="-10800000">
          <a:noAutofit/>
        </a:bodyPr>
        <a:p>
          <a:r>
            <a:rPr b="0" lang="en-US" sz="600" strike="noStrike" u="none">
              <a:effectLst/>
              <a:uFillTx/>
              <a:latin typeface="Small Fonts"/>
            </a:rPr>
            <a:t>2 UNITS W/ FULL SPRINT 2 UNITS W/ CHILLING (2 TOTAL)</a:t>
          </a:r>
          <a:endParaRPr b="0" lang="en-US" sz="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6</xdr:col>
      <xdr:colOff>520200</xdr:colOff>
      <xdr:row>10</xdr:row>
      <xdr:rowOff>22320</xdr:rowOff>
    </xdr:from>
    <xdr:to>
      <xdr:col>6</xdr:col>
      <xdr:colOff>666720</xdr:colOff>
      <xdr:row>27</xdr:row>
      <xdr:rowOff>132120</xdr:rowOff>
    </xdr:to>
    <xdr:sp>
      <xdr:nvSpPr>
        <xdr:cNvPr id="21" name="Text 24"/>
        <xdr:cNvSpPr/>
      </xdr:nvSpPr>
      <xdr:spPr>
        <a:xfrm>
          <a:off x="5397120" y="1648080"/>
          <a:ext cx="146520" cy="28731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 anchorCtr="1" vert="eaVert" rot="-10800000">
          <a:noAutofit/>
        </a:bodyPr>
        <a:p>
          <a:r>
            <a:rPr b="0" lang="en-US" sz="600" strike="noStrike" u="none">
              <a:effectLst/>
              <a:uFillTx/>
              <a:latin typeface="Small Fonts"/>
            </a:rPr>
            <a:t>2 UNITS W/ FULL SPRINT, 1 UNIT W/ CHILLING (2 TOTAL)</a:t>
          </a:r>
          <a:endParaRPr b="0" lang="en-US" sz="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6</xdr:col>
      <xdr:colOff>725760</xdr:colOff>
      <xdr:row>9</xdr:row>
      <xdr:rowOff>157680</xdr:rowOff>
    </xdr:from>
    <xdr:to>
      <xdr:col>7</xdr:col>
      <xdr:colOff>59760</xdr:colOff>
      <xdr:row>27</xdr:row>
      <xdr:rowOff>105120</xdr:rowOff>
    </xdr:to>
    <xdr:sp>
      <xdr:nvSpPr>
        <xdr:cNvPr id="22" name="Text 25"/>
        <xdr:cNvSpPr/>
      </xdr:nvSpPr>
      <xdr:spPr>
        <a:xfrm>
          <a:off x="5602680" y="1620720"/>
          <a:ext cx="146520" cy="28735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 anchorCtr="1" vert="eaVert" rot="-10800000">
          <a:noAutofit/>
        </a:bodyPr>
        <a:p>
          <a:r>
            <a:rPr b="0" lang="en-US" sz="600" strike="noStrike" u="none">
              <a:effectLst/>
              <a:uFillTx/>
              <a:latin typeface="Small Fonts"/>
            </a:rPr>
            <a:t>2 UNITS W/ FULL SPRINT, NO CHILLING (2 TOTAL)</a:t>
          </a:r>
          <a:endParaRPr b="0" lang="en-US" sz="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7</xdr:col>
      <xdr:colOff>137880</xdr:colOff>
      <xdr:row>4</xdr:row>
      <xdr:rowOff>140760</xdr:rowOff>
    </xdr:from>
    <xdr:to>
      <xdr:col>7</xdr:col>
      <xdr:colOff>284400</xdr:colOff>
      <xdr:row>26</xdr:row>
      <xdr:rowOff>94320</xdr:rowOff>
    </xdr:to>
    <xdr:sp>
      <xdr:nvSpPr>
        <xdr:cNvPr id="23" name="Text 26"/>
        <xdr:cNvSpPr/>
      </xdr:nvSpPr>
      <xdr:spPr>
        <a:xfrm>
          <a:off x="5827320" y="790920"/>
          <a:ext cx="146520" cy="3529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 anchorCtr="1" vert="eaVert" rot="-10800000">
          <a:noAutofit/>
        </a:bodyPr>
        <a:p>
          <a:r>
            <a:rPr b="0" lang="en-US" sz="600" strike="noStrike" u="none">
              <a:effectLst/>
              <a:uFillTx/>
              <a:latin typeface="Small Fonts"/>
            </a:rPr>
            <a:t>1 UNIT W/ FULL SPRINT, 1 UNIT W/ HP SPRINT, NO CHILLING (2 TOTAL)</a:t>
          </a:r>
          <a:endParaRPr b="0" lang="en-US" sz="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7</xdr:col>
      <xdr:colOff>368280</xdr:colOff>
      <xdr:row>7</xdr:row>
      <xdr:rowOff>115920</xdr:rowOff>
    </xdr:from>
    <xdr:to>
      <xdr:col>7</xdr:col>
      <xdr:colOff>514800</xdr:colOff>
      <xdr:row>25</xdr:row>
      <xdr:rowOff>63000</xdr:rowOff>
    </xdr:to>
    <xdr:sp>
      <xdr:nvSpPr>
        <xdr:cNvPr id="24" name="Text 27"/>
        <xdr:cNvSpPr/>
      </xdr:nvSpPr>
      <xdr:spPr>
        <a:xfrm>
          <a:off x="6057720" y="1253880"/>
          <a:ext cx="146520" cy="28731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 anchorCtr="1" vert="eaVert" rot="-10800000">
          <a:noAutofit/>
        </a:bodyPr>
        <a:p>
          <a:r>
            <a:rPr b="0" lang="en-US" sz="600" strike="noStrike" u="none">
              <a:effectLst/>
              <a:uFillTx/>
              <a:latin typeface="Small Fonts"/>
            </a:rPr>
            <a:t>2 UNITS W/ HP SPRINT ONLY, NO CHILLING (2 TOTAL)</a:t>
          </a:r>
          <a:endParaRPr b="0" lang="en-US" sz="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7</xdr:col>
      <xdr:colOff>592560</xdr:colOff>
      <xdr:row>4</xdr:row>
      <xdr:rowOff>28440</xdr:rowOff>
    </xdr:from>
    <xdr:to>
      <xdr:col>7</xdr:col>
      <xdr:colOff>739080</xdr:colOff>
      <xdr:row>25</xdr:row>
      <xdr:rowOff>144360</xdr:rowOff>
    </xdr:to>
    <xdr:sp>
      <xdr:nvSpPr>
        <xdr:cNvPr id="25" name="Text 28"/>
        <xdr:cNvSpPr/>
      </xdr:nvSpPr>
      <xdr:spPr>
        <a:xfrm>
          <a:off x="6282000" y="678600"/>
          <a:ext cx="146520" cy="3529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 anchorCtr="1" vert="eaVert" rot="-10800000">
          <a:noAutofit/>
        </a:bodyPr>
        <a:p>
          <a:r>
            <a:rPr b="0" lang="en-US" sz="600" strike="noStrike" u="none">
              <a:effectLst/>
              <a:uFillTx/>
              <a:latin typeface="Small Fonts"/>
            </a:rPr>
            <a:t>1 UNITS W/ FULL SPRINT, 1 UNIT W/ NO SPRINT, NO CHILLING (2 TOTAL)</a:t>
          </a:r>
          <a:endParaRPr b="0" lang="en-US" sz="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7</xdr:col>
      <xdr:colOff>798120</xdr:colOff>
      <xdr:row>1</xdr:row>
      <xdr:rowOff>54720</xdr:rowOff>
    </xdr:from>
    <xdr:to>
      <xdr:col>8</xdr:col>
      <xdr:colOff>131760</xdr:colOff>
      <xdr:row>24</xdr:row>
      <xdr:rowOff>61200</xdr:rowOff>
    </xdr:to>
    <xdr:sp>
      <xdr:nvSpPr>
        <xdr:cNvPr id="26" name="Text 29"/>
        <xdr:cNvSpPr/>
      </xdr:nvSpPr>
      <xdr:spPr>
        <a:xfrm>
          <a:off x="6487560" y="217440"/>
          <a:ext cx="146520" cy="3745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 anchorCtr="1" vert="eaVert" rot="-10800000">
          <a:noAutofit/>
        </a:bodyPr>
        <a:p>
          <a:r>
            <a:rPr b="0" lang="en-US" sz="600" strike="noStrike" u="none">
              <a:effectLst/>
              <a:uFillTx/>
              <a:latin typeface="Small Fonts"/>
            </a:rPr>
            <a:t>1 UNITS W/ HP SPRINT ONLY, 1 UNIT W/ NO SPRINT, NO CHILLING (2 TOTAL)</a:t>
          </a:r>
          <a:endParaRPr b="0" lang="en-US" sz="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202320</xdr:colOff>
      <xdr:row>6</xdr:row>
      <xdr:rowOff>137520</xdr:rowOff>
    </xdr:from>
    <xdr:to>
      <xdr:col>8</xdr:col>
      <xdr:colOff>348840</xdr:colOff>
      <xdr:row>22</xdr:row>
      <xdr:rowOff>145800</xdr:rowOff>
    </xdr:to>
    <xdr:sp>
      <xdr:nvSpPr>
        <xdr:cNvPr id="27" name="Text 30"/>
        <xdr:cNvSpPr/>
      </xdr:nvSpPr>
      <xdr:spPr>
        <a:xfrm>
          <a:off x="6704640" y="1112760"/>
          <a:ext cx="146520" cy="2609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 anchorCtr="1" vert="eaVert" rot="-10800000">
          <a:noAutofit/>
        </a:bodyPr>
        <a:p>
          <a:r>
            <a:rPr b="0" lang="en-US" sz="600" strike="noStrike" u="none">
              <a:effectLst/>
              <a:uFillTx/>
              <a:latin typeface="Small Fonts"/>
            </a:rPr>
            <a:t>2 UNITS W/ NO SPRINT AND NO CHILLING (2 TOTAL)</a:t>
          </a:r>
          <a:endParaRPr b="0" lang="en-US" sz="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651240</xdr:colOff>
      <xdr:row>10</xdr:row>
      <xdr:rowOff>83520</xdr:rowOff>
    </xdr:from>
    <xdr:to>
      <xdr:col>8</xdr:col>
      <xdr:colOff>797760</xdr:colOff>
      <xdr:row>28</xdr:row>
      <xdr:rowOff>48960</xdr:rowOff>
    </xdr:to>
    <xdr:sp>
      <xdr:nvSpPr>
        <xdr:cNvPr id="28" name="Text 31"/>
        <xdr:cNvSpPr/>
      </xdr:nvSpPr>
      <xdr:spPr>
        <a:xfrm>
          <a:off x="7153560" y="1709280"/>
          <a:ext cx="146520" cy="28915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 anchorCtr="1" vert="eaVert" rot="-10800000">
          <a:noAutofit/>
        </a:bodyPr>
        <a:p>
          <a:r>
            <a:rPr b="0" lang="en-US" sz="600" strike="noStrike" u="none">
              <a:effectLst/>
              <a:uFillTx/>
              <a:latin typeface="Small Fonts"/>
            </a:rPr>
            <a:t>1 UNIT W/ FULL SPRINT AND CHILLING (1 TOTAL)</a:t>
          </a:r>
          <a:endParaRPr b="0" lang="en-US" sz="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55440</xdr:colOff>
      <xdr:row>9</xdr:row>
      <xdr:rowOff>125280</xdr:rowOff>
    </xdr:from>
    <xdr:to>
      <xdr:col>9</xdr:col>
      <xdr:colOff>201960</xdr:colOff>
      <xdr:row>27</xdr:row>
      <xdr:rowOff>99720</xdr:rowOff>
    </xdr:to>
    <xdr:sp>
      <xdr:nvSpPr>
        <xdr:cNvPr id="29" name="Text 32"/>
        <xdr:cNvSpPr/>
      </xdr:nvSpPr>
      <xdr:spPr>
        <a:xfrm>
          <a:off x="7370640" y="1588320"/>
          <a:ext cx="146520" cy="29005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 anchorCtr="1" vert="eaVert" rot="-10800000">
          <a:noAutofit/>
        </a:bodyPr>
        <a:p>
          <a:r>
            <a:rPr b="0" lang="en-US" sz="600" strike="noStrike" u="none">
              <a:effectLst/>
              <a:uFillTx/>
              <a:latin typeface="Small Fonts"/>
            </a:rPr>
            <a:t>1 UNIT W/ FULL SPRINT AND NO CHILLING (1 TOTAL)</a:t>
          </a:r>
          <a:endParaRPr b="0" lang="en-US" sz="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261000</xdr:colOff>
      <xdr:row>7</xdr:row>
      <xdr:rowOff>77760</xdr:rowOff>
    </xdr:from>
    <xdr:to>
      <xdr:col>9</xdr:col>
      <xdr:colOff>407520</xdr:colOff>
      <xdr:row>25</xdr:row>
      <xdr:rowOff>52200</xdr:rowOff>
    </xdr:to>
    <xdr:sp>
      <xdr:nvSpPr>
        <xdr:cNvPr id="30" name="Text 33"/>
        <xdr:cNvSpPr/>
      </xdr:nvSpPr>
      <xdr:spPr>
        <a:xfrm>
          <a:off x="7576200" y="1215720"/>
          <a:ext cx="146520" cy="29005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 anchorCtr="1" vert="eaVert" rot="-10800000">
          <a:noAutofit/>
        </a:bodyPr>
        <a:p>
          <a:r>
            <a:rPr b="0" lang="en-US" sz="600" strike="noStrike" u="none">
              <a:effectLst/>
              <a:uFillTx/>
              <a:latin typeface="Small Fonts"/>
            </a:rPr>
            <a:t>1 UNIT W/ HP SPRINT ONLY AND NO CHILLING (1 TOTAL)</a:t>
          </a:r>
          <a:endParaRPr b="0" lang="en-US" sz="6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4:M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99"/>
    <col collapsed="false" customWidth="true" hidden="false" outlineLevel="0" max="2" min="2" style="0" width="19.85"/>
    <col collapsed="false" customWidth="true" hidden="false" outlineLevel="0" max="3" min="3" style="0" width="10.13"/>
    <col collapsed="false" customWidth="true" hidden="false" outlineLevel="0" max="4" min="4" style="0" width="14.56"/>
    <col collapsed="false" customWidth="true" hidden="false" outlineLevel="0" max="5" min="5" style="0" width="6.7"/>
    <col collapsed="false" customWidth="true" hidden="false" outlineLevel="0" max="8" min="8" style="0" width="2.7"/>
    <col collapsed="false" customWidth="true" hidden="false" outlineLevel="0" max="11" min="9" style="0" width="10.28"/>
    <col collapsed="false" customWidth="true" hidden="false" outlineLevel="0" max="12" min="12" style="0" width="13.56"/>
  </cols>
  <sheetData>
    <row r="4" customFormat="false" ht="12.75" hidden="false" customHeight="false" outlineLevel="0" collapsed="false">
      <c r="C4" s="0" t="s">
        <v>0</v>
      </c>
      <c r="I4" s="0" t="s">
        <v>1</v>
      </c>
      <c r="K4" s="0" t="s">
        <v>2</v>
      </c>
    </row>
    <row r="5" customFormat="false" ht="12.75" hidden="false" customHeight="false" outlineLevel="0" collapsed="false">
      <c r="C5" s="0" t="s">
        <v>3</v>
      </c>
      <c r="D5" s="0" t="s">
        <v>4</v>
      </c>
      <c r="F5" s="0" t="s">
        <v>5</v>
      </c>
      <c r="G5" s="0" t="s">
        <v>6</v>
      </c>
      <c r="I5" s="0" t="s">
        <v>3</v>
      </c>
      <c r="J5" s="0" t="s">
        <v>7</v>
      </c>
      <c r="K5" s="0" t="s">
        <v>3</v>
      </c>
      <c r="L5" s="0" t="s">
        <v>4</v>
      </c>
    </row>
    <row r="6" customFormat="false" ht="12.75" hidden="false" customHeight="false" outlineLevel="0" collapsed="false">
      <c r="A6" s="0" t="s">
        <v>8</v>
      </c>
      <c r="C6" s="1" t="n">
        <v>48000</v>
      </c>
      <c r="D6" s="1" t="n">
        <v>8570</v>
      </c>
      <c r="I6" s="1" t="n">
        <v>0</v>
      </c>
      <c r="J6" s="1"/>
      <c r="K6" s="2" t="n">
        <v>177540</v>
      </c>
      <c r="L6" s="2" t="n">
        <v>10492</v>
      </c>
    </row>
    <row r="7" customFormat="false" ht="12.75" hidden="false" customHeight="false" outlineLevel="0" collapsed="false">
      <c r="A7" s="0" t="s">
        <v>9</v>
      </c>
      <c r="C7" s="1" t="n">
        <v>40500</v>
      </c>
      <c r="D7" s="1" t="n">
        <v>8957</v>
      </c>
      <c r="F7" s="3" t="n">
        <f aca="false">-(C6-C7)/C6</f>
        <v>-0.15625</v>
      </c>
      <c r="G7" s="3" t="n">
        <f aca="false">-(D6-D7)/D6</f>
        <v>0.0451575262543757</v>
      </c>
      <c r="I7" s="1" t="n">
        <v>0</v>
      </c>
      <c r="J7" s="1"/>
      <c r="K7" s="1" t="n">
        <f aca="false">K6*(1+F7)+I7</f>
        <v>149799.375</v>
      </c>
      <c r="L7" s="1" t="n">
        <f aca="false">L6*(1+G7)</f>
        <v>10965.7927654609</v>
      </c>
      <c r="M7" s="0" t="s">
        <v>10</v>
      </c>
    </row>
    <row r="8" customFormat="false" ht="12.75" hidden="false" customHeight="false" outlineLevel="0" collapsed="false">
      <c r="C8" s="1"/>
      <c r="D8" s="1"/>
      <c r="F8" s="3"/>
      <c r="G8" s="3"/>
      <c r="I8" s="1" t="n">
        <v>6000</v>
      </c>
      <c r="J8" s="1"/>
      <c r="K8" s="1" t="n">
        <f aca="false">K7*(1+F8)+I8</f>
        <v>155799.375</v>
      </c>
      <c r="L8" s="1" t="n">
        <f aca="false">K7*L7/K8</f>
        <v>10543.4883974699</v>
      </c>
      <c r="M8" s="0" t="s">
        <v>11</v>
      </c>
    </row>
    <row r="9" customFormat="false" ht="12.75" hidden="false" customHeight="false" outlineLevel="0" collapsed="false">
      <c r="A9" s="0" t="s">
        <v>12</v>
      </c>
      <c r="B9" s="0" t="s">
        <v>13</v>
      </c>
      <c r="C9" s="1" t="n">
        <v>34500</v>
      </c>
      <c r="D9" s="1" t="n">
        <v>9189</v>
      </c>
      <c r="F9" s="3" t="n">
        <f aca="false">-(C7-C9)/C7</f>
        <v>-0.148148148148148</v>
      </c>
      <c r="G9" s="3" t="n">
        <f aca="false">-(D7-D9)/D7</f>
        <v>0.0259015295299766</v>
      </c>
      <c r="I9" s="1" t="n">
        <v>0</v>
      </c>
      <c r="J9" s="1"/>
      <c r="K9" s="1" t="n">
        <f aca="false">K7*(1+F9)+I9</f>
        <v>127606.875</v>
      </c>
      <c r="L9" s="1" t="n">
        <f aca="false">L8*(1+G9)</f>
        <v>10816.580873546</v>
      </c>
    </row>
    <row r="10" customFormat="false" ht="12.75" hidden="false" customHeight="false" outlineLevel="0" collapsed="false">
      <c r="A10" s="0" t="s">
        <v>14</v>
      </c>
      <c r="C10" s="1" t="n">
        <v>28500</v>
      </c>
      <c r="D10" s="1" t="n">
        <v>9400</v>
      </c>
      <c r="F10" s="3" t="n">
        <f aca="false">-(C9-C10)/C9</f>
        <v>-0.173913043478261</v>
      </c>
      <c r="G10" s="3" t="n">
        <f aca="false">-(D9-D10)/D9</f>
        <v>0.02296223745783</v>
      </c>
      <c r="I10" s="1" t="n">
        <v>0</v>
      </c>
      <c r="J10" s="1"/>
      <c r="K10" s="1" t="n">
        <f aca="false">K9*(1+F10)+I10</f>
        <v>105414.375</v>
      </c>
      <c r="L10" s="1" t="n">
        <f aca="false">L9*(1+G10)</f>
        <v>11064.9537720461</v>
      </c>
    </row>
    <row r="12" customFormat="false" ht="12.75" hidden="false" customHeight="false" outlineLevel="0" collapsed="false">
      <c r="K12" s="1" t="n">
        <f aca="false">K6/4</f>
        <v>44385</v>
      </c>
    </row>
    <row r="13" customFormat="false" ht="12.75" hidden="false" customHeight="false" outlineLevel="0" collapsed="false">
      <c r="K13" s="1" t="n">
        <f aca="false">K7/4</f>
        <v>37449.84375</v>
      </c>
    </row>
    <row r="14" customFormat="false" ht="12.75" hidden="false" customHeight="false" outlineLevel="0" collapsed="false">
      <c r="K14" s="1" t="n">
        <f aca="false">K8/4</f>
        <v>38949.84375</v>
      </c>
    </row>
    <row r="15" customFormat="false" ht="12.75" hidden="false" customHeight="false" outlineLevel="0" collapsed="false">
      <c r="K15" s="1" t="n">
        <f aca="false">K9/4</f>
        <v>31901.71875</v>
      </c>
    </row>
    <row r="16" customFormat="false" ht="12.75" hidden="false" customHeight="false" outlineLevel="0" collapsed="false">
      <c r="K16" s="1" t="n">
        <f aca="false">K10/4</f>
        <v>26353.59375</v>
      </c>
    </row>
    <row r="21" customFormat="false" ht="12.75" hidden="false" customHeight="false" outlineLevel="0" collapsed="false">
      <c r="B21" s="0" t="s">
        <v>15</v>
      </c>
      <c r="C21" s="0" t="s">
        <v>16</v>
      </c>
      <c r="D21" s="0" t="s">
        <v>17</v>
      </c>
      <c r="E21" s="0" t="s">
        <v>18</v>
      </c>
      <c r="F21" s="0" t="s">
        <v>19</v>
      </c>
      <c r="G21" s="0" t="s">
        <v>20</v>
      </c>
    </row>
    <row r="22" customFormat="false" ht="12.75" hidden="false" customHeight="false" outlineLevel="0" collapsed="false">
      <c r="B22" s="0" t="s">
        <v>21</v>
      </c>
      <c r="C22" s="0" t="s">
        <v>22</v>
      </c>
      <c r="D22" s="0" t="s">
        <v>22</v>
      </c>
      <c r="E22" s="0" t="s">
        <v>23</v>
      </c>
      <c r="F22" s="0" t="s">
        <v>3</v>
      </c>
      <c r="G22" s="0" t="s">
        <v>4</v>
      </c>
    </row>
    <row r="23" customFormat="false" ht="12.75" hidden="false" customHeight="false" outlineLevel="0" collapsed="false">
      <c r="A23" s="0" t="s">
        <v>24</v>
      </c>
      <c r="B23" s="0" t="s">
        <v>25</v>
      </c>
      <c r="C23" s="0" t="n">
        <v>50</v>
      </c>
      <c r="E23" s="4" t="n">
        <v>0.95</v>
      </c>
      <c r="F23" s="5" t="n">
        <v>48580</v>
      </c>
      <c r="G23" s="5" t="n">
        <v>8570</v>
      </c>
    </row>
    <row r="24" customFormat="false" ht="12.75" hidden="false" customHeight="false" outlineLevel="0" collapsed="false">
      <c r="A24" s="0" t="s">
        <v>26</v>
      </c>
      <c r="B24" s="0" t="n">
        <v>150</v>
      </c>
      <c r="C24" s="0" t="n">
        <v>50</v>
      </c>
      <c r="E24" s="4" t="n">
        <v>0.95</v>
      </c>
      <c r="F24" s="5" t="n">
        <v>48316</v>
      </c>
      <c r="G24" s="5" t="n">
        <v>8570</v>
      </c>
    </row>
    <row r="25" customFormat="false" ht="12.75" hidden="false" customHeight="false" outlineLevel="0" collapsed="false">
      <c r="B25" s="0" t="n">
        <v>40</v>
      </c>
      <c r="C25" s="0" t="n">
        <v>96</v>
      </c>
      <c r="E25" s="4" t="n">
        <v>0.48</v>
      </c>
      <c r="F25" s="5" t="n">
        <v>40559</v>
      </c>
      <c r="G25" s="5" t="n">
        <v>8957</v>
      </c>
    </row>
    <row r="26" customFormat="false" ht="12.75" hidden="false" customHeight="false" outlineLevel="0" collapsed="false">
      <c r="B26" s="0" t="s">
        <v>25</v>
      </c>
      <c r="C26" s="0" t="n">
        <v>50</v>
      </c>
      <c r="E26" s="4" t="n">
        <v>0.95</v>
      </c>
      <c r="F26" s="5" t="n">
        <v>48580</v>
      </c>
      <c r="G26" s="5" t="n">
        <v>8570</v>
      </c>
    </row>
    <row r="27" customFormat="false" ht="12.75" hidden="false" customHeight="false" outlineLevel="0" collapsed="false">
      <c r="B27" s="0" t="s">
        <v>25</v>
      </c>
      <c r="C27" s="0" t="n">
        <v>50</v>
      </c>
      <c r="E27" s="4" t="n">
        <v>0.95</v>
      </c>
      <c r="F27" s="5" t="n">
        <v>48580</v>
      </c>
      <c r="G27" s="5" t="n">
        <v>8570</v>
      </c>
    </row>
    <row r="28" customFormat="false" ht="12.75" hidden="false" customHeight="false" outlineLevel="0" collapsed="false">
      <c r="B28" s="0" t="s">
        <v>25</v>
      </c>
      <c r="C28" s="0" t="n">
        <v>50</v>
      </c>
      <c r="E28" s="4" t="n">
        <v>0.95</v>
      </c>
      <c r="F28" s="5" t="n">
        <v>48580</v>
      </c>
      <c r="G28" s="5" t="n">
        <v>8570</v>
      </c>
    </row>
    <row r="29" customFormat="false" ht="12.75" hidden="false" customHeight="false" outlineLevel="0" collapsed="false">
      <c r="B29" s="0" t="s">
        <v>25</v>
      </c>
      <c r="C29" s="0" t="n">
        <v>50</v>
      </c>
      <c r="E29" s="4" t="n">
        <v>0.95</v>
      </c>
      <c r="F29" s="5" t="n">
        <v>48580</v>
      </c>
      <c r="G29" s="5" t="n">
        <v>8570</v>
      </c>
    </row>
    <row r="30" customFormat="false" ht="12.75" hidden="false" customHeight="false" outlineLevel="0" collapsed="false">
      <c r="B30" s="0" t="s">
        <v>25</v>
      </c>
      <c r="C30" s="0" t="n">
        <v>50</v>
      </c>
      <c r="E30" s="4" t="n">
        <v>0.95</v>
      </c>
      <c r="F30" s="5" t="n">
        <v>48580</v>
      </c>
      <c r="G30" s="5" t="n">
        <v>8570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5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B25" activeCellId="0" sqref="AB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56"/>
    <col collapsed="false" customWidth="true" hidden="false" outlineLevel="0" max="2" min="2" style="0" width="16.28"/>
    <col collapsed="false" customWidth="true" hidden="false" outlineLevel="0" max="3" min="3" style="0" width="12.28"/>
    <col collapsed="false" customWidth="true" hidden="false" outlineLevel="0" max="5" min="5" style="0" width="10.28"/>
  </cols>
  <sheetData>
    <row r="1" customFormat="false" ht="12.75" hidden="false" customHeight="false" outlineLevel="0" collapsed="false">
      <c r="A1" s="0" t="s">
        <v>27</v>
      </c>
    </row>
    <row r="3" customFormat="false" ht="12.75" hidden="false" customHeight="false" outlineLevel="0" collapsed="false">
      <c r="C3" s="1" t="n">
        <f aca="false">data!$K$12</f>
        <v>44385</v>
      </c>
      <c r="D3" s="1" t="n">
        <f aca="false">data!$L$6</f>
        <v>10492</v>
      </c>
    </row>
    <row r="4" customFormat="false" ht="12.75" hidden="false" customHeight="false" outlineLevel="0" collapsed="false">
      <c r="C4" s="1" t="n">
        <f aca="false">data!$K$14</f>
        <v>38949.84375</v>
      </c>
      <c r="D4" s="1" t="n">
        <f aca="false">data!$L$8</f>
        <v>10543.4883974699</v>
      </c>
    </row>
    <row r="5" customFormat="false" ht="12.75" hidden="false" customHeight="false" outlineLevel="0" collapsed="false">
      <c r="C5" s="1" t="n">
        <f aca="false">data!$K$15</f>
        <v>31901.71875</v>
      </c>
      <c r="D5" s="1" t="n">
        <f aca="false">data!$L$9</f>
        <v>10816.580873546</v>
      </c>
    </row>
    <row r="6" customFormat="false" ht="13.5" hidden="false" customHeight="false" outlineLevel="0" collapsed="false">
      <c r="C6" s="1" t="n">
        <f aca="false">data!$K$16</f>
        <v>26353.59375</v>
      </c>
      <c r="D6" s="1" t="n">
        <f aca="false">data!$L$10</f>
        <v>11064.9537720461</v>
      </c>
    </row>
    <row r="7" customFormat="false" ht="13.5" hidden="false" customHeight="false" outlineLevel="0" collapsed="false">
      <c r="C7" s="1" t="s">
        <v>27</v>
      </c>
      <c r="AB7" s="6"/>
      <c r="AC7" s="7"/>
    </row>
    <row r="8" customFormat="false" ht="12.75" hidden="false" customHeight="false" outlineLevel="0" collapsed="false">
      <c r="C8" s="6" t="s">
        <v>28</v>
      </c>
      <c r="D8" s="8"/>
      <c r="E8" s="8"/>
      <c r="F8" s="8"/>
      <c r="G8" s="7"/>
      <c r="I8" s="9"/>
      <c r="J8" s="10"/>
      <c r="K8" s="9"/>
      <c r="L8" s="10"/>
      <c r="AB8" s="11"/>
      <c r="AC8" s="12"/>
    </row>
    <row r="9" customFormat="false" ht="12.75" hidden="false" customHeight="false" outlineLevel="0" collapsed="false">
      <c r="C9" s="11"/>
      <c r="D9" s="13"/>
      <c r="E9" s="13"/>
      <c r="F9" s="13"/>
      <c r="G9" s="12"/>
      <c r="I9" s="14"/>
      <c r="J9" s="15"/>
      <c r="K9" s="14"/>
      <c r="L9" s="15"/>
      <c r="AB9" s="11"/>
      <c r="AC9" s="12"/>
    </row>
    <row r="10" customFormat="false" ht="12.75" hidden="false" customHeight="false" outlineLevel="0" collapsed="false">
      <c r="A10" s="0" t="s">
        <v>29</v>
      </c>
      <c r="B10" s="0" t="s">
        <v>3</v>
      </c>
      <c r="C10" s="16" t="n">
        <f aca="false">SUM(C13:C16)</f>
        <v>177540</v>
      </c>
      <c r="D10" s="17" t="n">
        <f aca="false">SUM(D13:D16)</f>
        <v>172104.84375</v>
      </c>
      <c r="E10" s="17" t="n">
        <f aca="false">SUM(E13:E16)</f>
        <v>166669.6875</v>
      </c>
      <c r="F10" s="17" t="n">
        <f aca="false">SUM(F13:F16)</f>
        <v>161234.53125</v>
      </c>
      <c r="G10" s="18" t="n">
        <f aca="false">SUM(G13:G16)</f>
        <v>155799.375</v>
      </c>
      <c r="H10" s="19" t="n">
        <f aca="false">SUM(H13:H16)</f>
        <v>148751.25</v>
      </c>
      <c r="I10" s="20" t="n">
        <f aca="false">SUM(I13:I16)</f>
        <v>143203.125</v>
      </c>
      <c r="J10" s="21" t="n">
        <f aca="false">SUM(J13:J16)</f>
        <v>141703.125</v>
      </c>
      <c r="K10" s="22" t="n">
        <f aca="false">SUM(K13:K16)</f>
        <v>130606.875</v>
      </c>
      <c r="L10" s="21" t="n">
        <f aca="false">SUM(L13:L16)</f>
        <v>134655</v>
      </c>
      <c r="M10" s="23" t="n">
        <f aca="false">SUM(M13:M16)</f>
        <v>127606.875</v>
      </c>
      <c r="N10" s="19" t="n">
        <f aca="false">SUM(N13:N16)</f>
        <v>133155</v>
      </c>
      <c r="O10" s="19" t="n">
        <f aca="false">SUM(O13:O16)</f>
        <v>127719.84375</v>
      </c>
      <c r="P10" s="19" t="n">
        <f aca="false">SUM(P13:P16)</f>
        <v>122284.6875</v>
      </c>
      <c r="Q10" s="19" t="n">
        <f aca="false">SUM(Q13:Q16)</f>
        <v>116849.53125</v>
      </c>
      <c r="R10" s="19" t="n">
        <f aca="false">SUM(R13:R16)</f>
        <v>109801.40625</v>
      </c>
      <c r="S10" s="19" t="n">
        <f aca="false">SUM(S13:S16)</f>
        <v>104253.28125</v>
      </c>
      <c r="T10" s="19" t="n">
        <f aca="false">SUM(T13:T16)</f>
        <v>97205.15625</v>
      </c>
      <c r="U10" s="19" t="n">
        <f aca="false">SUM(U13:U16)</f>
        <v>88770</v>
      </c>
      <c r="V10" s="19" t="n">
        <f aca="false">SUM(V13:V16)</f>
        <v>83334.84375</v>
      </c>
      <c r="W10" s="19" t="n">
        <f aca="false">SUM(W13:W16)</f>
        <v>77899.6875</v>
      </c>
      <c r="X10" s="19" t="n">
        <f aca="false">SUM(X13:X16)</f>
        <v>70851.5625</v>
      </c>
      <c r="Y10" s="24" t="n">
        <f aca="false">SUM(Y13:Y16)</f>
        <v>63803.4375</v>
      </c>
      <c r="Z10" s="19" t="n">
        <f aca="false">SUM(Z13:Z16)</f>
        <v>65303.4375</v>
      </c>
      <c r="AA10" s="19" t="n">
        <f aca="false">SUM(AA13:AA16)</f>
        <v>58255.3125</v>
      </c>
      <c r="AB10" s="16" t="n">
        <f aca="false">SUM(AB13:AB16)</f>
        <v>52707.1875</v>
      </c>
      <c r="AC10" s="18" t="n">
        <f aca="false">SUM(AC13:AC16)</f>
        <v>49385</v>
      </c>
      <c r="AD10" s="19" t="n">
        <f aca="false">SUM(AD13:AD16)</f>
        <v>44385</v>
      </c>
      <c r="AE10" s="19" t="n">
        <f aca="false">SUM(AE13:AE16)</f>
        <v>38949.84375</v>
      </c>
      <c r="AF10" s="19" t="n">
        <f aca="false">SUM(AF13:AF16)</f>
        <v>31901.71875</v>
      </c>
    </row>
    <row r="11" customFormat="false" ht="12.75" hidden="false" customHeight="false" outlineLevel="0" collapsed="false">
      <c r="B11" s="0" t="s">
        <v>23</v>
      </c>
      <c r="C11" s="25" t="n">
        <f aca="false">C10/$C$10</f>
        <v>1</v>
      </c>
      <c r="D11" s="26" t="n">
        <f aca="false">D10/$C$10</f>
        <v>0.969386300270362</v>
      </c>
      <c r="E11" s="26" t="n">
        <f aca="false">E10/$C$10</f>
        <v>0.938772600540723</v>
      </c>
      <c r="F11" s="26" t="n">
        <f aca="false">F10/$C$10</f>
        <v>0.908158900811085</v>
      </c>
      <c r="G11" s="27" t="n">
        <f aca="false">G10/$C$10</f>
        <v>0.877545201081446</v>
      </c>
      <c r="H11" s="26" t="n">
        <f aca="false">H10/$C$10</f>
        <v>0.837846400811085</v>
      </c>
      <c r="I11" s="28" t="n">
        <f aca="false">I10/$C$10</f>
        <v>0.806596400811085</v>
      </c>
      <c r="J11" s="29" t="n">
        <f aca="false">J10/$C$10</f>
        <v>0.798147600540723</v>
      </c>
      <c r="K11" s="30" t="n">
        <f aca="false">K10/$C$10</f>
        <v>0.735647600540723</v>
      </c>
      <c r="L11" s="29" t="n">
        <f aca="false">L10/$C$10</f>
        <v>0.758448800270362</v>
      </c>
      <c r="M11" s="3" t="n">
        <f aca="false">M10/$C$10</f>
        <v>0.71875</v>
      </c>
      <c r="N11" s="26" t="n">
        <f aca="false">N10/$C$10</f>
        <v>0.75</v>
      </c>
      <c r="O11" s="26" t="n">
        <f aca="false">O10/$C$10</f>
        <v>0.719386300270362</v>
      </c>
      <c r="P11" s="26" t="n">
        <f aca="false">P10/$C$10</f>
        <v>0.688772600540723</v>
      </c>
      <c r="Q11" s="26" t="n">
        <f aca="false">Q10/$C$10</f>
        <v>0.658158900811085</v>
      </c>
      <c r="R11" s="26" t="n">
        <f aca="false">R10/$C$10</f>
        <v>0.618460100540723</v>
      </c>
      <c r="S11" s="26" t="n">
        <f aca="false">S10/$C$10</f>
        <v>0.587210100540723</v>
      </c>
      <c r="T11" s="26" t="n">
        <f aca="false">T10/$C$10</f>
        <v>0.547511300270362</v>
      </c>
      <c r="U11" s="26" t="n">
        <f aca="false">U10/$C$10</f>
        <v>0.5</v>
      </c>
      <c r="V11" s="26" t="n">
        <f aca="false">V10/$C$10</f>
        <v>0.469386300270362</v>
      </c>
      <c r="W11" s="26" t="n">
        <f aca="false">W10/$C$10</f>
        <v>0.438772600540723</v>
      </c>
      <c r="X11" s="26" t="n">
        <f aca="false">X10/$C$10</f>
        <v>0.399073800270362</v>
      </c>
      <c r="Y11" s="3" t="n">
        <f aca="false">Y10/$C$10</f>
        <v>0.359375</v>
      </c>
      <c r="Z11" s="26" t="n">
        <f aca="false">Z10/$C$10</f>
        <v>0.367823800270362</v>
      </c>
      <c r="AA11" s="26" t="n">
        <f aca="false">AA10/$C$10</f>
        <v>0.328125</v>
      </c>
      <c r="AB11" s="25" t="n">
        <f aca="false">AB10/$C$10</f>
        <v>0.296875</v>
      </c>
      <c r="AC11" s="27" t="n">
        <f aca="false">AC10/$C$10</f>
        <v>0.278162667567872</v>
      </c>
      <c r="AD11" s="26" t="n">
        <f aca="false">AD10/$C$10</f>
        <v>0.25</v>
      </c>
      <c r="AE11" s="26" t="n">
        <f aca="false">AE10/$C$10</f>
        <v>0.219386300270362</v>
      </c>
      <c r="AF11" s="26" t="n">
        <f aca="false">AF10/$C$10</f>
        <v>0.1796875</v>
      </c>
    </row>
    <row r="12" customFormat="false" ht="12.75" hidden="false" customHeight="false" outlineLevel="0" collapsed="false">
      <c r="C12" s="31"/>
      <c r="D12" s="32"/>
      <c r="E12" s="32"/>
      <c r="F12" s="32"/>
      <c r="G12" s="33"/>
      <c r="H12" s="34"/>
      <c r="I12" s="35"/>
      <c r="J12" s="15"/>
      <c r="K12" s="36"/>
      <c r="L12" s="15"/>
      <c r="N12" s="34"/>
      <c r="O12" s="34"/>
      <c r="P12" s="34"/>
      <c r="Q12" s="34"/>
      <c r="R12" s="34"/>
      <c r="S12" s="34"/>
      <c r="T12" s="32"/>
      <c r="U12" s="34"/>
      <c r="V12" s="34"/>
      <c r="W12" s="34"/>
      <c r="X12" s="34"/>
      <c r="Y12" s="37"/>
      <c r="Z12" s="34"/>
      <c r="AA12" s="34"/>
      <c r="AB12" s="31"/>
      <c r="AC12" s="33"/>
      <c r="AD12" s="34"/>
      <c r="AE12" s="34"/>
      <c r="AF12" s="34"/>
    </row>
    <row r="13" customFormat="false" ht="12.75" hidden="false" customHeight="false" outlineLevel="0" collapsed="false">
      <c r="A13" s="0" t="s">
        <v>30</v>
      </c>
      <c r="B13" s="0" t="s">
        <v>3</v>
      </c>
      <c r="C13" s="38" t="n">
        <f aca="false">data!$K$12</f>
        <v>44385</v>
      </c>
      <c r="D13" s="39" t="n">
        <f aca="false">$C$4</f>
        <v>38949.84375</v>
      </c>
      <c r="E13" s="39" t="n">
        <f aca="false">$C$4</f>
        <v>38949.84375</v>
      </c>
      <c r="F13" s="39" t="n">
        <f aca="false">$C$4</f>
        <v>38949.84375</v>
      </c>
      <c r="G13" s="40" t="n">
        <f aca="false">$C$4</f>
        <v>38949.84375</v>
      </c>
      <c r="H13" s="39" t="n">
        <f aca="false">$C$5</f>
        <v>31901.71875</v>
      </c>
      <c r="I13" s="41" t="n">
        <f aca="false">$C$6</f>
        <v>26353.59375</v>
      </c>
      <c r="J13" s="42" t="n">
        <f aca="false">$C$5</f>
        <v>31901.71875</v>
      </c>
      <c r="K13" s="43" t="n">
        <f aca="false">$C$6</f>
        <v>26353.59375</v>
      </c>
      <c r="L13" s="42" t="n">
        <f aca="false">$C$5</f>
        <v>31901.71875</v>
      </c>
      <c r="M13" s="1" t="n">
        <f aca="false">$C$5</f>
        <v>31901.71875</v>
      </c>
      <c r="N13" s="39" t="n">
        <v>0</v>
      </c>
      <c r="O13" s="39" t="n">
        <v>0</v>
      </c>
      <c r="P13" s="39" t="n">
        <v>0</v>
      </c>
      <c r="Q13" s="39" t="n">
        <v>0</v>
      </c>
      <c r="R13" s="39" t="n">
        <v>0</v>
      </c>
      <c r="S13" s="39" t="n">
        <v>0</v>
      </c>
      <c r="T13" s="39" t="n">
        <v>0</v>
      </c>
      <c r="U13" s="39" t="n">
        <v>0</v>
      </c>
      <c r="V13" s="39" t="n">
        <v>0</v>
      </c>
      <c r="W13" s="39" t="n">
        <v>0</v>
      </c>
      <c r="X13" s="39" t="n">
        <v>0</v>
      </c>
      <c r="Y13" s="1" t="n">
        <v>0</v>
      </c>
      <c r="Z13" s="39" t="n">
        <v>0</v>
      </c>
      <c r="AA13" s="39" t="n">
        <v>0</v>
      </c>
      <c r="AB13" s="38" t="n">
        <v>0</v>
      </c>
      <c r="AC13" s="40" t="n">
        <v>0</v>
      </c>
      <c r="AD13" s="39" t="n">
        <v>0</v>
      </c>
      <c r="AE13" s="39" t="n">
        <v>0</v>
      </c>
      <c r="AF13" s="39" t="n">
        <v>0</v>
      </c>
    </row>
    <row r="14" customFormat="false" ht="12.75" hidden="false" customHeight="false" outlineLevel="0" collapsed="false">
      <c r="A14" s="0" t="s">
        <v>31</v>
      </c>
      <c r="B14" s="0" t="s">
        <v>3</v>
      </c>
      <c r="C14" s="38" t="n">
        <f aca="false">data!$K$12</f>
        <v>44385</v>
      </c>
      <c r="D14" s="39" t="n">
        <f aca="false">data!$K$12</f>
        <v>44385</v>
      </c>
      <c r="E14" s="39" t="n">
        <f aca="false">$C$4</f>
        <v>38949.84375</v>
      </c>
      <c r="F14" s="39" t="n">
        <f aca="false">$C$4</f>
        <v>38949.84375</v>
      </c>
      <c r="G14" s="40" t="n">
        <f aca="false">$C$4</f>
        <v>38949.84375</v>
      </c>
      <c r="H14" s="39" t="n">
        <f aca="false">$C$4</f>
        <v>38949.84375</v>
      </c>
      <c r="I14" s="41" t="n">
        <f aca="false">$C$4</f>
        <v>38949.84375</v>
      </c>
      <c r="J14" s="42" t="n">
        <f aca="false">$C$5</f>
        <v>31901.71875</v>
      </c>
      <c r="K14" s="43" t="n">
        <f aca="false">$C$6</f>
        <v>26353.59375</v>
      </c>
      <c r="L14" s="42" t="n">
        <f aca="false">$C$5</f>
        <v>31901.71875</v>
      </c>
      <c r="M14" s="1" t="n">
        <f aca="false">$C$5</f>
        <v>31901.71875</v>
      </c>
      <c r="N14" s="39" t="n">
        <f aca="false">data!$K$12</f>
        <v>44385</v>
      </c>
      <c r="O14" s="39" t="n">
        <f aca="false">$C$4</f>
        <v>38949.84375</v>
      </c>
      <c r="P14" s="39" t="n">
        <f aca="false">$C$4</f>
        <v>38949.84375</v>
      </c>
      <c r="Q14" s="39" t="n">
        <f aca="false">$C$4</f>
        <v>38949.84375</v>
      </c>
      <c r="R14" s="39" t="n">
        <f aca="false">$C$5</f>
        <v>31901.71875</v>
      </c>
      <c r="S14" s="39" t="n">
        <f aca="false">$C$6</f>
        <v>26353.59375</v>
      </c>
      <c r="T14" s="39" t="n">
        <f aca="false">$C$6</f>
        <v>26353.59375</v>
      </c>
      <c r="U14" s="39" t="n">
        <v>0</v>
      </c>
      <c r="V14" s="39" t="n">
        <v>0</v>
      </c>
      <c r="W14" s="39" t="n">
        <v>0</v>
      </c>
      <c r="X14" s="39" t="n">
        <v>0</v>
      </c>
      <c r="Y14" s="1" t="n">
        <v>0</v>
      </c>
      <c r="Z14" s="39" t="n">
        <v>0</v>
      </c>
      <c r="AA14" s="39" t="n">
        <v>0</v>
      </c>
      <c r="AB14" s="38" t="n">
        <v>0</v>
      </c>
      <c r="AC14" s="40" t="n">
        <v>0</v>
      </c>
      <c r="AD14" s="39" t="n">
        <v>0</v>
      </c>
      <c r="AE14" s="39" t="n">
        <v>0</v>
      </c>
      <c r="AF14" s="39" t="n">
        <v>0</v>
      </c>
    </row>
    <row r="15" customFormat="false" ht="12.75" hidden="false" customHeight="false" outlineLevel="0" collapsed="false">
      <c r="A15" s="0" t="s">
        <v>32</v>
      </c>
      <c r="B15" s="0" t="s">
        <v>3</v>
      </c>
      <c r="C15" s="38" t="n">
        <f aca="false">data!$K$12</f>
        <v>44385</v>
      </c>
      <c r="D15" s="39" t="n">
        <f aca="false">data!$K$12</f>
        <v>44385</v>
      </c>
      <c r="E15" s="39" t="n">
        <f aca="false">data!$K$12</f>
        <v>44385</v>
      </c>
      <c r="F15" s="39" t="n">
        <f aca="false">$C$4</f>
        <v>38949.84375</v>
      </c>
      <c r="G15" s="40" t="n">
        <f aca="false">$C$4</f>
        <v>38949.84375</v>
      </c>
      <c r="H15" s="39" t="n">
        <f aca="false">$C$4</f>
        <v>38949.84375</v>
      </c>
      <c r="I15" s="41" t="n">
        <f aca="false">$C$4</f>
        <v>38949.84375</v>
      </c>
      <c r="J15" s="42" t="n">
        <f aca="false">$C$4</f>
        <v>38949.84375</v>
      </c>
      <c r="K15" s="43" t="n">
        <f aca="false">$C$4</f>
        <v>38949.84375</v>
      </c>
      <c r="L15" s="42" t="n">
        <f aca="false">$C$5</f>
        <v>31901.71875</v>
      </c>
      <c r="M15" s="1" t="n">
        <f aca="false">$C$5</f>
        <v>31901.71875</v>
      </c>
      <c r="N15" s="39" t="n">
        <f aca="false">data!$K$12</f>
        <v>44385</v>
      </c>
      <c r="O15" s="39" t="n">
        <f aca="false">data!$K$12</f>
        <v>44385</v>
      </c>
      <c r="P15" s="39" t="n">
        <f aca="false">$C$4</f>
        <v>38949.84375</v>
      </c>
      <c r="Q15" s="39" t="n">
        <f aca="false">$C$4</f>
        <v>38949.84375</v>
      </c>
      <c r="R15" s="39" t="n">
        <f aca="false">$C$4</f>
        <v>38949.84375</v>
      </c>
      <c r="S15" s="39" t="n">
        <f aca="false">$C$4</f>
        <v>38949.84375</v>
      </c>
      <c r="T15" s="39" t="n">
        <f aca="false">$C$5</f>
        <v>31901.71875</v>
      </c>
      <c r="U15" s="39" t="n">
        <f aca="false">data!$K$12</f>
        <v>44385</v>
      </c>
      <c r="V15" s="39" t="n">
        <f aca="false">$C$4</f>
        <v>38949.84375</v>
      </c>
      <c r="W15" s="39" t="n">
        <f aca="false">$C$4</f>
        <v>38949.84375</v>
      </c>
      <c r="X15" s="39" t="n">
        <f aca="false">$C$5</f>
        <v>31901.71875</v>
      </c>
      <c r="Y15" s="1" t="n">
        <f aca="false">$C$5</f>
        <v>31901.71875</v>
      </c>
      <c r="Z15" s="39" t="n">
        <f aca="false">$C$6</f>
        <v>26353.59375</v>
      </c>
      <c r="AA15" s="39" t="n">
        <f aca="false">$C$6</f>
        <v>26353.59375</v>
      </c>
      <c r="AB15" s="38" t="n">
        <f aca="false">$C$6</f>
        <v>26353.59375</v>
      </c>
      <c r="AC15" s="40" t="n">
        <f aca="false">data!$K$12</f>
        <v>44385</v>
      </c>
      <c r="AD15" s="39" t="n">
        <f aca="false">data!$K$12</f>
        <v>44385</v>
      </c>
      <c r="AE15" s="39" t="n">
        <f aca="false">$C$4</f>
        <v>38949.84375</v>
      </c>
      <c r="AF15" s="39" t="n">
        <f aca="false">$C$5</f>
        <v>31901.71875</v>
      </c>
    </row>
    <row r="16" customFormat="false" ht="12.75" hidden="false" customHeight="false" outlineLevel="0" collapsed="false">
      <c r="A16" s="0" t="s">
        <v>33</v>
      </c>
      <c r="B16" s="0" t="s">
        <v>3</v>
      </c>
      <c r="C16" s="38" t="n">
        <f aca="false">data!$K$12</f>
        <v>44385</v>
      </c>
      <c r="D16" s="39" t="n">
        <f aca="false">data!$K$12</f>
        <v>44385</v>
      </c>
      <c r="E16" s="39" t="n">
        <f aca="false">data!$K$12</f>
        <v>44385</v>
      </c>
      <c r="F16" s="39" t="n">
        <f aca="false">data!$K$12</f>
        <v>44385</v>
      </c>
      <c r="G16" s="40" t="n">
        <f aca="false">$C$4</f>
        <v>38949.84375</v>
      </c>
      <c r="H16" s="39" t="n">
        <f aca="false">$C$4</f>
        <v>38949.84375</v>
      </c>
      <c r="I16" s="41" t="n">
        <f aca="false">$C$4</f>
        <v>38949.84375</v>
      </c>
      <c r="J16" s="42" t="n">
        <f aca="false">$C$4</f>
        <v>38949.84375</v>
      </c>
      <c r="K16" s="43" t="n">
        <f aca="false">$C$4</f>
        <v>38949.84375</v>
      </c>
      <c r="L16" s="42" t="n">
        <f aca="false">$C$4</f>
        <v>38949.84375</v>
      </c>
      <c r="M16" s="1" t="n">
        <f aca="false">$C$5</f>
        <v>31901.71875</v>
      </c>
      <c r="N16" s="39" t="n">
        <f aca="false">data!$K$12</f>
        <v>44385</v>
      </c>
      <c r="O16" s="39" t="n">
        <f aca="false">data!$K$12</f>
        <v>44385</v>
      </c>
      <c r="P16" s="39" t="n">
        <f aca="false">data!$K$12</f>
        <v>44385</v>
      </c>
      <c r="Q16" s="39" t="n">
        <f aca="false">$C$4</f>
        <v>38949.84375</v>
      </c>
      <c r="R16" s="39" t="n">
        <f aca="false">$C$4</f>
        <v>38949.84375</v>
      </c>
      <c r="S16" s="39" t="n">
        <f aca="false">$C$4</f>
        <v>38949.84375</v>
      </c>
      <c r="T16" s="39" t="n">
        <f aca="false">$C$4</f>
        <v>38949.84375</v>
      </c>
      <c r="U16" s="39" t="n">
        <f aca="false">data!$K$12</f>
        <v>44385</v>
      </c>
      <c r="V16" s="39" t="n">
        <f aca="false">data!$K$12</f>
        <v>44385</v>
      </c>
      <c r="W16" s="39" t="n">
        <f aca="false">$C$4</f>
        <v>38949.84375</v>
      </c>
      <c r="X16" s="39" t="n">
        <f aca="false">$C$4</f>
        <v>38949.84375</v>
      </c>
      <c r="Y16" s="1" t="n">
        <f aca="false">$C$5</f>
        <v>31901.71875</v>
      </c>
      <c r="Z16" s="39" t="n">
        <f aca="false">$C$4</f>
        <v>38949.84375</v>
      </c>
      <c r="AA16" s="39" t="n">
        <f aca="false">$C$5</f>
        <v>31901.71875</v>
      </c>
      <c r="AB16" s="38" t="n">
        <f aca="false">$C$6</f>
        <v>26353.59375</v>
      </c>
      <c r="AC16" s="40" t="n">
        <v>5000</v>
      </c>
      <c r="AD16" s="39" t="n">
        <v>0</v>
      </c>
      <c r="AE16" s="39" t="n">
        <v>0</v>
      </c>
      <c r="AF16" s="39" t="n">
        <v>0</v>
      </c>
    </row>
    <row r="17" customFormat="false" ht="12.75" hidden="false" customHeight="false" outlineLevel="0" collapsed="false">
      <c r="C17" s="31"/>
      <c r="D17" s="32"/>
      <c r="E17" s="32"/>
      <c r="F17" s="32"/>
      <c r="G17" s="33"/>
      <c r="H17" s="34"/>
      <c r="I17" s="35"/>
      <c r="J17" s="15"/>
      <c r="K17" s="36"/>
      <c r="L17" s="15"/>
      <c r="N17" s="34"/>
      <c r="O17" s="34"/>
      <c r="P17" s="34"/>
      <c r="Q17" s="34"/>
      <c r="R17" s="32"/>
      <c r="S17" s="34"/>
      <c r="T17" s="32"/>
      <c r="U17" s="34"/>
      <c r="V17" s="34"/>
      <c r="W17" s="34"/>
      <c r="X17" s="34"/>
      <c r="Y17" s="37"/>
      <c r="Z17" s="34"/>
      <c r="AA17" s="34"/>
      <c r="AB17" s="31"/>
      <c r="AC17" s="33"/>
      <c r="AD17" s="34"/>
      <c r="AE17" s="34"/>
      <c r="AF17" s="34"/>
    </row>
    <row r="18" customFormat="false" ht="12.75" hidden="false" customHeight="false" outlineLevel="0" collapsed="false">
      <c r="C18" s="31"/>
      <c r="D18" s="32"/>
      <c r="E18" s="32"/>
      <c r="F18" s="32"/>
      <c r="G18" s="33"/>
      <c r="H18" s="34"/>
      <c r="I18" s="35"/>
      <c r="J18" s="15"/>
      <c r="K18" s="36"/>
      <c r="L18" s="15"/>
      <c r="N18" s="34"/>
      <c r="O18" s="34"/>
      <c r="P18" s="34"/>
      <c r="Q18" s="34"/>
      <c r="R18" s="32"/>
      <c r="S18" s="34"/>
      <c r="T18" s="32"/>
      <c r="U18" s="34"/>
      <c r="V18" s="34"/>
      <c r="W18" s="34"/>
      <c r="X18" s="34"/>
      <c r="Y18" s="37"/>
      <c r="Z18" s="34"/>
      <c r="AA18" s="34"/>
      <c r="AB18" s="31"/>
      <c r="AC18" s="33"/>
      <c r="AD18" s="34"/>
      <c r="AE18" s="34"/>
      <c r="AF18" s="34"/>
    </row>
    <row r="19" customFormat="false" ht="12.75" hidden="false" customHeight="false" outlineLevel="0" collapsed="false">
      <c r="A19" s="0" t="s">
        <v>34</v>
      </c>
      <c r="B19" s="0" t="s">
        <v>35</v>
      </c>
      <c r="C19" s="16" t="n">
        <f aca="false">((C13*C22)+(C14*C23)+(C15*C24)+(C16*C25))/C10</f>
        <v>10492</v>
      </c>
      <c r="D19" s="17" t="n">
        <f aca="false">((D13*D22)+(D14*D23)+(D15*D24)+(D16*D25))/D10</f>
        <v>10503.6525775376</v>
      </c>
      <c r="E19" s="17" t="n">
        <f aca="false">((E13*E22)+(E14*E23)+(E15*E24)+(E16*E25))/E10</f>
        <v>10516.065144256</v>
      </c>
      <c r="F19" s="17" t="n">
        <f aca="false">((F13*F22)+(F14*F23)+(F15*F24)+(F16*F25))/F10</f>
        <v>10529.3145570154</v>
      </c>
      <c r="G19" s="18" t="n">
        <f aca="false">((G13*G22)+(G14*G23)+(G15*G24)+(G16*G25))/G10</f>
        <v>10543.4883974699</v>
      </c>
      <c r="H19" s="19" t="n">
        <f aca="false">((H13*H22)+(H14*H23)+(H15*H24)+(H16*H25))/H10</f>
        <v>10602.0567749761</v>
      </c>
      <c r="I19" s="20" t="n">
        <f aca="false">((I13*I22)+(I14*I23)+(I15*I24)+(I16*I25))/I10</f>
        <v>10639.4533887107</v>
      </c>
      <c r="J19" s="21" t="n">
        <f aca="false">((J13*J22)+(J14*J23)+(J15*J24)+(J16*J25))/J10</f>
        <v>10666.4513789076</v>
      </c>
      <c r="K19" s="22" t="n">
        <f aca="false">((K13*K22)+(K14*K23)+(K15*K24)+(K16*K25))/K10</f>
        <v>10753.9288759864</v>
      </c>
      <c r="L19" s="21" t="n">
        <f aca="false">((L13*L22)+(L14*L23)+(L15*L24)+(L16*L25))/L10</f>
        <v>10737.5870799812</v>
      </c>
      <c r="M19" s="23" t="n">
        <f aca="false">((M13*M22)+(M14*M23)+(M15*M24)+(M16*M25))/M10</f>
        <v>10816.580873546</v>
      </c>
      <c r="N19" s="19" t="n">
        <f aca="false">((N13*N22)+(N14*N23)+(N15*N24)+(N16*N25))/N10</f>
        <v>10492</v>
      </c>
      <c r="O19" s="19" t="n">
        <f aca="false">((O13*O22)+(O14*O23)+(O15*O24)+(O16*O25))/O10</f>
        <v>10507.7020630272</v>
      </c>
      <c r="P19" s="19" t="n">
        <f aca="false">((P13*P22)+(P14*P23)+(P15*P24)+(P16*P25))/P10</f>
        <v>10524.7999372185</v>
      </c>
      <c r="Q19" s="19" t="n">
        <f aca="false">((Q13*Q22)+(Q14*Q23)+(Q15*Q24)+(Q16*Q25))/Q10</f>
        <v>10543.4883974699</v>
      </c>
      <c r="R19" s="17" t="n">
        <f aca="false">((R13*R22)+(R14*R23)+(R15*R24)+(R16*R25))/R10</f>
        <v>10622.8327306808</v>
      </c>
      <c r="S19" s="19" t="n">
        <f aca="false">((S13*S22)+(S14*S23)+(S15*S24)+(S16*S25))/S10</f>
        <v>10675.306662291</v>
      </c>
      <c r="T19" s="17" t="n">
        <f aca="false">((T13*T22)+(T14*T23)+(T15*T24)+(T16*T25))/T10</f>
        <v>10774.4906083304</v>
      </c>
      <c r="U19" s="19" t="n">
        <f aca="false">((U13*U22)+(U14*U23)+(U15*U24)+(U16*U25))/U10</f>
        <v>10492</v>
      </c>
      <c r="V19" s="19" t="n">
        <f aca="false">((V13*V22)+(V14*V23)+(V15*V24)+(V16*V25))/V10</f>
        <v>10516.065144256</v>
      </c>
      <c r="W19" s="19" t="n">
        <f aca="false">((W13*W22)+(W14*W23)+(W15*W24)+(W16*W25))/W10</f>
        <v>10543.4883974699</v>
      </c>
      <c r="X19" s="19" t="n">
        <f aca="false">((X13*X22)+(X14*X23)+(X15*X24)+(X16*X25))/X10</f>
        <v>10666.4513789076</v>
      </c>
      <c r="Y19" s="24" t="n">
        <f aca="false">((Y13*Y22)+(Y14*Y23)+(Y15*Y24)+(Y16*Y25))/Y10</f>
        <v>10816.580873546</v>
      </c>
      <c r="Z19" s="19" t="n">
        <f aca="false">((Z13*Z22)+(Z14*Z23)+(Z15*Z24)+(Z16*Z25))/Z10</f>
        <v>10753.9288759864</v>
      </c>
      <c r="AA19" s="19" t="n">
        <f aca="false">((AA13*AA22)+(AA14*AA23)+(AA15*AA24)+(AA16*AA25))/AA10</f>
        <v>10928.9400419151</v>
      </c>
      <c r="AB19" s="16" t="n">
        <f aca="false">((AB13*AB22)+(AB14*AB23)+(AB15*AB24)+(AB16*AB25))/AB10</f>
        <v>11064.9537720461</v>
      </c>
      <c r="AC19" s="18" t="n">
        <f aca="false">((AC13*AC22)+(AC14*AC23)+(AC15*AC24)+(AC16*AC25))/AC10</f>
        <v>12467.0936519186</v>
      </c>
      <c r="AD19" s="19" t="n">
        <f aca="false">((AD13*AD22)+(AD14*AD23)+(AD15*AD24)+(AD16*AD25))/AD10</f>
        <v>10492</v>
      </c>
      <c r="AE19" s="19" t="n">
        <f aca="false">((AE13*AE22)+(AE14*AE23)+(AE15*AE24)+(AE16*AE25))/AE10</f>
        <v>10543.4883974699</v>
      </c>
      <c r="AF19" s="19" t="n">
        <f aca="false">((AF13*AF22)+(AF14*AF23)+(AF15*AF24)+(AF16*AF25))/AF10</f>
        <v>10816.580873546</v>
      </c>
    </row>
    <row r="20" customFormat="false" ht="12.75" hidden="false" customHeight="false" outlineLevel="0" collapsed="false">
      <c r="B20" s="0" t="s">
        <v>23</v>
      </c>
      <c r="C20" s="25" t="n">
        <f aca="false">C19/$C$19</f>
        <v>1</v>
      </c>
      <c r="D20" s="26" t="n">
        <f aca="false">D19/$C$19</f>
        <v>1.00111061547251</v>
      </c>
      <c r="E20" s="26" t="n">
        <f aca="false">E19/$C$19</f>
        <v>1.00229366605566</v>
      </c>
      <c r="F20" s="26" t="n">
        <f aca="false">F19/$C$19</f>
        <v>1.00355647703158</v>
      </c>
      <c r="G20" s="27" t="n">
        <f aca="false">G19/$C$19</f>
        <v>1.00490739587018</v>
      </c>
      <c r="H20" s="26" t="n">
        <f aca="false">H19/$C$19</f>
        <v>1.01048958968511</v>
      </c>
      <c r="I20" s="28" t="n">
        <f aca="false">I19/$C$19</f>
        <v>1.01405388760109</v>
      </c>
      <c r="J20" s="29" t="n">
        <f aca="false">J19/$C$19</f>
        <v>1.01662708529428</v>
      </c>
      <c r="K20" s="30" t="n">
        <f aca="false">K19/$C$19</f>
        <v>1.02496462790568</v>
      </c>
      <c r="L20" s="29" t="n">
        <f aca="false">L19/$C$19</f>
        <v>1.02340707967796</v>
      </c>
      <c r="M20" s="3" t="n">
        <f aca="false">M19/$C$19</f>
        <v>1.0309360344592</v>
      </c>
      <c r="N20" s="26" t="n">
        <f aca="false">N19/$C$19</f>
        <v>1</v>
      </c>
      <c r="O20" s="26" t="n">
        <f aca="false">O19/$C$19</f>
        <v>1.00149657482151</v>
      </c>
      <c r="P20" s="26" t="n">
        <f aca="false">P19/$C$19</f>
        <v>1.00312618540016</v>
      </c>
      <c r="Q20" s="26" t="n">
        <f aca="false">Q19/$C$19</f>
        <v>1.00490739587018</v>
      </c>
      <c r="R20" s="26" t="n">
        <f aca="false">R19/$C$19</f>
        <v>1.01246976083499</v>
      </c>
      <c r="S20" s="26" t="n">
        <f aca="false">S19/$C$19</f>
        <v>1.01747108866669</v>
      </c>
      <c r="T20" s="26" t="n">
        <f aca="false">T19/$C$19</f>
        <v>1.02692438127435</v>
      </c>
      <c r="U20" s="26" t="n">
        <f aca="false">U19/$C$19</f>
        <v>1</v>
      </c>
      <c r="V20" s="26" t="n">
        <f aca="false">V19/$C$19</f>
        <v>1.00229366605566</v>
      </c>
      <c r="W20" s="26" t="n">
        <f aca="false">W19/$C$19</f>
        <v>1.00490739587018</v>
      </c>
      <c r="X20" s="26" t="n">
        <f aca="false">X19/$C$19</f>
        <v>1.01662708529428</v>
      </c>
      <c r="Y20" s="3" t="n">
        <f aca="false">Y19/$C$19</f>
        <v>1.0309360344592</v>
      </c>
      <c r="Z20" s="26" t="n">
        <f aca="false">Z19/$C$19</f>
        <v>1.02496462790568</v>
      </c>
      <c r="AA20" s="26" t="n">
        <f aca="false">AA19/$C$19</f>
        <v>1.04164506690003</v>
      </c>
      <c r="AB20" s="25" t="n">
        <f aca="false">AB19/$C$19</f>
        <v>1.05460863248629</v>
      </c>
      <c r="AC20" s="27" t="n">
        <f aca="false">AC19/$C$19</f>
        <v>1.18824758405629</v>
      </c>
      <c r="AD20" s="26" t="n">
        <f aca="false">AD19/$C$19</f>
        <v>1</v>
      </c>
      <c r="AE20" s="26" t="n">
        <f aca="false">AE19/$C$19</f>
        <v>1.00490739587018</v>
      </c>
      <c r="AF20" s="26" t="n">
        <f aca="false">AF19/$C$19</f>
        <v>1.0309360344592</v>
      </c>
    </row>
    <row r="21" customFormat="false" ht="12.75" hidden="false" customHeight="false" outlineLevel="0" collapsed="false">
      <c r="C21" s="31"/>
      <c r="D21" s="32"/>
      <c r="E21" s="32"/>
      <c r="F21" s="32"/>
      <c r="G21" s="33"/>
      <c r="H21" s="34"/>
      <c r="I21" s="35"/>
      <c r="J21" s="15"/>
      <c r="K21" s="36"/>
      <c r="L21" s="15"/>
      <c r="N21" s="34"/>
      <c r="O21" s="34"/>
      <c r="P21" s="34"/>
      <c r="Q21" s="34"/>
      <c r="R21" s="32"/>
      <c r="S21" s="34"/>
      <c r="T21" s="32"/>
      <c r="U21" s="34"/>
      <c r="V21" s="34"/>
      <c r="W21" s="34"/>
      <c r="X21" s="34"/>
      <c r="Y21" s="37"/>
      <c r="Z21" s="34"/>
      <c r="AA21" s="34"/>
      <c r="AB21" s="31"/>
      <c r="AC21" s="33"/>
      <c r="AD21" s="34"/>
      <c r="AE21" s="34"/>
      <c r="AF21" s="34"/>
    </row>
    <row r="22" customFormat="false" ht="12.75" hidden="false" customHeight="false" outlineLevel="0" collapsed="false">
      <c r="A22" s="0" t="s">
        <v>30</v>
      </c>
      <c r="B22" s="0" t="s">
        <v>35</v>
      </c>
      <c r="C22" s="38" t="n">
        <f aca="false">$D$3</f>
        <v>10492</v>
      </c>
      <c r="D22" s="39" t="n">
        <f aca="false">$D$4</f>
        <v>10543.4883974699</v>
      </c>
      <c r="E22" s="39" t="n">
        <f aca="false">$D$4</f>
        <v>10543.4883974699</v>
      </c>
      <c r="F22" s="39" t="n">
        <f aca="false">$D$4</f>
        <v>10543.4883974699</v>
      </c>
      <c r="G22" s="40" t="n">
        <f aca="false">$D$4</f>
        <v>10543.4883974699</v>
      </c>
      <c r="H22" s="39" t="n">
        <f aca="false">$D$5</f>
        <v>10816.580873546</v>
      </c>
      <c r="I22" s="41" t="n">
        <f aca="false">$D$6</f>
        <v>11064.9537720461</v>
      </c>
      <c r="J22" s="42" t="n">
        <f aca="false">$D$5</f>
        <v>10816.580873546</v>
      </c>
      <c r="K22" s="43" t="n">
        <f aca="false">$D$6</f>
        <v>11064.9537720461</v>
      </c>
      <c r="L22" s="42" t="n">
        <f aca="false">$D$5</f>
        <v>10816.580873546</v>
      </c>
      <c r="M22" s="1" t="n">
        <f aca="false">$D$5</f>
        <v>10816.580873546</v>
      </c>
      <c r="N22" s="39" t="n">
        <v>0</v>
      </c>
      <c r="O22" s="39" t="n">
        <v>0</v>
      </c>
      <c r="P22" s="39" t="n">
        <v>0</v>
      </c>
      <c r="Q22" s="39" t="n">
        <v>0</v>
      </c>
      <c r="R22" s="39" t="n">
        <v>0</v>
      </c>
      <c r="S22" s="39" t="n">
        <v>0</v>
      </c>
      <c r="T22" s="39" t="n">
        <v>0</v>
      </c>
      <c r="U22" s="39" t="n">
        <v>0</v>
      </c>
      <c r="V22" s="39" t="n">
        <v>0</v>
      </c>
      <c r="W22" s="39" t="n">
        <v>0</v>
      </c>
      <c r="X22" s="39" t="n">
        <v>0</v>
      </c>
      <c r="Y22" s="1" t="n">
        <v>0</v>
      </c>
      <c r="Z22" s="39" t="n">
        <v>0</v>
      </c>
      <c r="AA22" s="39" t="n">
        <v>0</v>
      </c>
      <c r="AB22" s="38" t="n">
        <v>0</v>
      </c>
      <c r="AC22" s="40" t="n">
        <v>0</v>
      </c>
      <c r="AD22" s="39" t="n">
        <v>0</v>
      </c>
      <c r="AE22" s="39" t="n">
        <v>0</v>
      </c>
      <c r="AF22" s="39" t="n">
        <v>0</v>
      </c>
    </row>
    <row r="23" customFormat="false" ht="12.75" hidden="false" customHeight="false" outlineLevel="0" collapsed="false">
      <c r="A23" s="0" t="s">
        <v>31</v>
      </c>
      <c r="B23" s="0" t="s">
        <v>35</v>
      </c>
      <c r="C23" s="38" t="n">
        <f aca="false">$D$3</f>
        <v>10492</v>
      </c>
      <c r="D23" s="39" t="n">
        <f aca="false">$D$3</f>
        <v>10492</v>
      </c>
      <c r="E23" s="39" t="n">
        <f aca="false">$D$4</f>
        <v>10543.4883974699</v>
      </c>
      <c r="F23" s="39" t="n">
        <f aca="false">$D$4</f>
        <v>10543.4883974699</v>
      </c>
      <c r="G23" s="40" t="n">
        <f aca="false">$D$4</f>
        <v>10543.4883974699</v>
      </c>
      <c r="H23" s="39" t="n">
        <f aca="false">$D$4</f>
        <v>10543.4883974699</v>
      </c>
      <c r="I23" s="41" t="n">
        <f aca="false">$D$4</f>
        <v>10543.4883974699</v>
      </c>
      <c r="J23" s="42" t="n">
        <f aca="false">$D$5</f>
        <v>10816.580873546</v>
      </c>
      <c r="K23" s="43" t="n">
        <f aca="false">$D$6</f>
        <v>11064.9537720461</v>
      </c>
      <c r="L23" s="42" t="n">
        <f aca="false">$D$5</f>
        <v>10816.580873546</v>
      </c>
      <c r="M23" s="1" t="n">
        <f aca="false">$D$5</f>
        <v>10816.580873546</v>
      </c>
      <c r="N23" s="39" t="n">
        <f aca="false">$D$3</f>
        <v>10492</v>
      </c>
      <c r="O23" s="39" t="n">
        <f aca="false">$D$4</f>
        <v>10543.4883974699</v>
      </c>
      <c r="P23" s="39" t="n">
        <f aca="false">$D$4</f>
        <v>10543.4883974699</v>
      </c>
      <c r="Q23" s="39" t="n">
        <f aca="false">$D$4</f>
        <v>10543.4883974699</v>
      </c>
      <c r="R23" s="39" t="n">
        <f aca="false">$D$5</f>
        <v>10816.580873546</v>
      </c>
      <c r="S23" s="39" t="n">
        <f aca="false">$D$6</f>
        <v>11064.9537720461</v>
      </c>
      <c r="T23" s="39" t="n">
        <f aca="false">$D$6</f>
        <v>11064.9537720461</v>
      </c>
      <c r="U23" s="39" t="n">
        <v>0</v>
      </c>
      <c r="V23" s="39" t="n">
        <v>0</v>
      </c>
      <c r="W23" s="39" t="n">
        <v>0</v>
      </c>
      <c r="X23" s="39" t="n">
        <v>0</v>
      </c>
      <c r="Y23" s="1" t="n">
        <v>0</v>
      </c>
      <c r="Z23" s="39" t="n">
        <v>0</v>
      </c>
      <c r="AA23" s="39" t="n">
        <v>0</v>
      </c>
      <c r="AB23" s="38" t="n">
        <v>0</v>
      </c>
      <c r="AC23" s="40" t="n">
        <v>0</v>
      </c>
      <c r="AD23" s="39" t="n">
        <v>0</v>
      </c>
      <c r="AE23" s="39" t="n">
        <v>0</v>
      </c>
      <c r="AF23" s="39" t="n">
        <v>0</v>
      </c>
    </row>
    <row r="24" customFormat="false" ht="12.75" hidden="false" customHeight="false" outlineLevel="0" collapsed="false">
      <c r="A24" s="0" t="s">
        <v>32</v>
      </c>
      <c r="B24" s="0" t="s">
        <v>35</v>
      </c>
      <c r="C24" s="38" t="n">
        <f aca="false">$D$3</f>
        <v>10492</v>
      </c>
      <c r="D24" s="39" t="n">
        <f aca="false">$D$3</f>
        <v>10492</v>
      </c>
      <c r="E24" s="39" t="n">
        <f aca="false">$D$3</f>
        <v>10492</v>
      </c>
      <c r="F24" s="39" t="n">
        <f aca="false">$D$4</f>
        <v>10543.4883974699</v>
      </c>
      <c r="G24" s="40" t="n">
        <f aca="false">$D$4</f>
        <v>10543.4883974699</v>
      </c>
      <c r="H24" s="39" t="n">
        <f aca="false">$D$4</f>
        <v>10543.4883974699</v>
      </c>
      <c r="I24" s="41" t="n">
        <f aca="false">$D$4</f>
        <v>10543.4883974699</v>
      </c>
      <c r="J24" s="42" t="n">
        <f aca="false">$D$4</f>
        <v>10543.4883974699</v>
      </c>
      <c r="K24" s="43" t="n">
        <f aca="false">$D$4</f>
        <v>10543.4883974699</v>
      </c>
      <c r="L24" s="42" t="n">
        <f aca="false">$D$5</f>
        <v>10816.580873546</v>
      </c>
      <c r="M24" s="1" t="n">
        <f aca="false">$D$5</f>
        <v>10816.580873546</v>
      </c>
      <c r="N24" s="39" t="n">
        <f aca="false">$D$3</f>
        <v>10492</v>
      </c>
      <c r="O24" s="39" t="n">
        <f aca="false">$D$3</f>
        <v>10492</v>
      </c>
      <c r="P24" s="39" t="n">
        <f aca="false">$D$4</f>
        <v>10543.4883974699</v>
      </c>
      <c r="Q24" s="39" t="n">
        <f aca="false">$D$4</f>
        <v>10543.4883974699</v>
      </c>
      <c r="R24" s="39" t="n">
        <f aca="false">$D$4</f>
        <v>10543.4883974699</v>
      </c>
      <c r="S24" s="39" t="n">
        <f aca="false">$D$4</f>
        <v>10543.4883974699</v>
      </c>
      <c r="T24" s="39" t="n">
        <f aca="false">$D$5</f>
        <v>10816.580873546</v>
      </c>
      <c r="U24" s="39" t="n">
        <f aca="false">$D$3</f>
        <v>10492</v>
      </c>
      <c r="V24" s="39" t="n">
        <f aca="false">$D$4</f>
        <v>10543.4883974699</v>
      </c>
      <c r="W24" s="39" t="n">
        <f aca="false">$D$4</f>
        <v>10543.4883974699</v>
      </c>
      <c r="X24" s="39" t="n">
        <f aca="false">$D$5</f>
        <v>10816.580873546</v>
      </c>
      <c r="Y24" s="1" t="n">
        <f aca="false">$D$5</f>
        <v>10816.580873546</v>
      </c>
      <c r="Z24" s="39" t="n">
        <f aca="false">$D$6</f>
        <v>11064.9537720461</v>
      </c>
      <c r="AA24" s="39" t="n">
        <f aca="false">$D$6</f>
        <v>11064.9537720461</v>
      </c>
      <c r="AB24" s="38" t="n">
        <f aca="false">$D$6</f>
        <v>11064.9537720461</v>
      </c>
      <c r="AC24" s="40" t="n">
        <f aca="false">$D$3</f>
        <v>10492</v>
      </c>
      <c r="AD24" s="39" t="n">
        <f aca="false">$D$3</f>
        <v>10492</v>
      </c>
      <c r="AE24" s="39" t="n">
        <f aca="false">$D$4</f>
        <v>10543.4883974699</v>
      </c>
      <c r="AF24" s="39" t="n">
        <f aca="false">$D$5</f>
        <v>10816.580873546</v>
      </c>
    </row>
    <row r="25" customFormat="false" ht="13.5" hidden="false" customHeight="false" outlineLevel="0" collapsed="false">
      <c r="A25" s="0" t="s">
        <v>33</v>
      </c>
      <c r="B25" s="0" t="s">
        <v>35</v>
      </c>
      <c r="C25" s="44" t="n">
        <f aca="false">$D$3</f>
        <v>10492</v>
      </c>
      <c r="D25" s="45" t="n">
        <f aca="false">$D$3</f>
        <v>10492</v>
      </c>
      <c r="E25" s="45" t="n">
        <f aca="false">$D$3</f>
        <v>10492</v>
      </c>
      <c r="F25" s="45" t="n">
        <f aca="false">$D$3</f>
        <v>10492</v>
      </c>
      <c r="G25" s="46" t="n">
        <f aca="false">$D$4</f>
        <v>10543.4883974699</v>
      </c>
      <c r="H25" s="39" t="n">
        <f aca="false">$D$4</f>
        <v>10543.4883974699</v>
      </c>
      <c r="I25" s="47" t="n">
        <f aca="false">$D$4</f>
        <v>10543.4883974699</v>
      </c>
      <c r="J25" s="48" t="n">
        <f aca="false">$D$4</f>
        <v>10543.4883974699</v>
      </c>
      <c r="K25" s="49" t="n">
        <f aca="false">$D$4</f>
        <v>10543.4883974699</v>
      </c>
      <c r="L25" s="48" t="n">
        <f aca="false">$D$4</f>
        <v>10543.4883974699</v>
      </c>
      <c r="M25" s="1" t="n">
        <f aca="false">$D$5</f>
        <v>10816.580873546</v>
      </c>
      <c r="N25" s="39" t="n">
        <f aca="false">$D$3</f>
        <v>10492</v>
      </c>
      <c r="O25" s="39" t="n">
        <f aca="false">$D$3</f>
        <v>10492</v>
      </c>
      <c r="P25" s="39" t="n">
        <f aca="false">$D$3</f>
        <v>10492</v>
      </c>
      <c r="Q25" s="39" t="n">
        <f aca="false">$D$4</f>
        <v>10543.4883974699</v>
      </c>
      <c r="R25" s="39" t="n">
        <f aca="false">$D$4</f>
        <v>10543.4883974699</v>
      </c>
      <c r="S25" s="39" t="n">
        <f aca="false">$D$4</f>
        <v>10543.4883974699</v>
      </c>
      <c r="T25" s="39" t="n">
        <f aca="false">$D$4</f>
        <v>10543.4883974699</v>
      </c>
      <c r="U25" s="39" t="n">
        <f aca="false">$D$3</f>
        <v>10492</v>
      </c>
      <c r="V25" s="39" t="n">
        <f aca="false">$D$3</f>
        <v>10492</v>
      </c>
      <c r="W25" s="39" t="n">
        <f aca="false">$D$4</f>
        <v>10543.4883974699</v>
      </c>
      <c r="X25" s="39" t="n">
        <f aca="false">$D$4</f>
        <v>10543.4883974699</v>
      </c>
      <c r="Y25" s="1" t="n">
        <f aca="false">$D$5</f>
        <v>10816.580873546</v>
      </c>
      <c r="Z25" s="39" t="n">
        <f aca="false">$D$4</f>
        <v>10543.4883974699</v>
      </c>
      <c r="AA25" s="39" t="n">
        <f aca="false">$D$5</f>
        <v>10816.580873546</v>
      </c>
      <c r="AB25" s="38" t="n">
        <f aca="false">$D$6</f>
        <v>11064.9537720461</v>
      </c>
      <c r="AC25" s="40" t="n">
        <v>30000</v>
      </c>
      <c r="AD25" s="39" t="n">
        <v>0</v>
      </c>
      <c r="AE25" s="39" t="n">
        <v>0</v>
      </c>
      <c r="AF25" s="39" t="n">
        <v>0</v>
      </c>
    </row>
    <row r="26" customFormat="false" ht="12.75" hidden="false" customHeight="false" outlineLevel="0" collapsed="false">
      <c r="AB26" s="11"/>
      <c r="AC26" s="12"/>
    </row>
    <row r="27" customFormat="false" ht="12.75" hidden="false" customHeight="false" outlineLevel="0" collapsed="false">
      <c r="F27" s="0" t="s">
        <v>36</v>
      </c>
      <c r="AB27" s="11"/>
      <c r="AC27" s="12"/>
    </row>
    <row r="28" customFormat="false" ht="12.75" hidden="false" customHeight="false" outlineLevel="0" collapsed="false">
      <c r="B28" s="0" t="s">
        <v>37</v>
      </c>
      <c r="E28" s="2" t="n">
        <v>10492</v>
      </c>
      <c r="F28" s="1" t="n">
        <f aca="false">E28/10492</f>
        <v>1</v>
      </c>
      <c r="AB28" s="11"/>
      <c r="AC28" s="12"/>
    </row>
    <row r="29" customFormat="false" ht="12.75" hidden="false" customHeight="false" outlineLevel="0" collapsed="false">
      <c r="B29" s="0" t="s">
        <v>38</v>
      </c>
      <c r="E29" s="50" t="n">
        <v>0.035</v>
      </c>
      <c r="F29" s="51" t="n">
        <f aca="false">1-E29</f>
        <v>0.965</v>
      </c>
      <c r="AB29" s="11"/>
      <c r="AC29" s="12"/>
    </row>
    <row r="30" customFormat="false" ht="12.75" hidden="false" customHeight="false" outlineLevel="0" collapsed="false">
      <c r="B30" s="0" t="s">
        <v>39</v>
      </c>
      <c r="F30" s="52" t="n">
        <f aca="false">F28*F29</f>
        <v>0.965</v>
      </c>
      <c r="AB30" s="11"/>
      <c r="AC30" s="12"/>
    </row>
    <row r="31" customFormat="false" ht="13.5" hidden="false" customHeight="false" outlineLevel="0" collapsed="false">
      <c r="B31" s="1" t="n">
        <f aca="false">C31+4*1250</f>
        <v>182540</v>
      </c>
      <c r="C31" s="23" t="n">
        <f aca="false">C10</f>
        <v>177540</v>
      </c>
      <c r="E31" s="23" t="n">
        <f aca="false">C19*$F$30</f>
        <v>10124.78</v>
      </c>
      <c r="AB31" s="53"/>
      <c r="AC31" s="54"/>
    </row>
    <row r="32" customFormat="false" ht="12.75" hidden="false" customHeight="false" outlineLevel="0" collapsed="false">
      <c r="C32" s="23" t="n">
        <f aca="false">D10</f>
        <v>172104.84375</v>
      </c>
      <c r="D32" s="3" t="n">
        <f aca="false">C32/$C$31</f>
        <v>0.969386300270362</v>
      </c>
      <c r="E32" s="23" t="n">
        <f aca="false">D19*$F$30</f>
        <v>10136.0247373238</v>
      </c>
    </row>
    <row r="33" customFormat="false" ht="12.75" hidden="false" customHeight="false" outlineLevel="0" collapsed="false">
      <c r="C33" s="23" t="n">
        <f aca="false">E10</f>
        <v>166669.6875</v>
      </c>
      <c r="D33" s="3" t="n">
        <f aca="false">C33/$C$31</f>
        <v>0.938772600540723</v>
      </c>
      <c r="E33" s="23" t="n">
        <f aca="false">E19*$F$30</f>
        <v>10148.002864207</v>
      </c>
    </row>
    <row r="34" customFormat="false" ht="12.75" hidden="false" customHeight="false" outlineLevel="0" collapsed="false">
      <c r="C34" s="23" t="n">
        <f aca="false">F10</f>
        <v>161234.53125</v>
      </c>
      <c r="D34" s="3" t="n">
        <f aca="false">C34/$C$31</f>
        <v>0.908158900811085</v>
      </c>
      <c r="E34" s="23" t="n">
        <f aca="false">F19*$F$30</f>
        <v>10160.7885475198</v>
      </c>
    </row>
    <row r="35" customFormat="false" ht="12.75" hidden="false" customHeight="false" outlineLevel="0" collapsed="false">
      <c r="C35" s="23" t="n">
        <f aca="false">G10</f>
        <v>155799.375</v>
      </c>
      <c r="D35" s="3" t="n">
        <f aca="false">C35/$C$31</f>
        <v>0.877545201081446</v>
      </c>
      <c r="E35" s="23" t="n">
        <f aca="false">G19*$F$30</f>
        <v>10174.4663035585</v>
      </c>
    </row>
    <row r="36" customFormat="false" ht="12.75" hidden="false" customHeight="false" outlineLevel="0" collapsed="false">
      <c r="C36" s="23" t="n">
        <f aca="false">H10</f>
        <v>148751.25</v>
      </c>
      <c r="D36" s="3" t="n">
        <f aca="false">C36/$C$31</f>
        <v>0.837846400811085</v>
      </c>
      <c r="E36" s="23" t="n">
        <f aca="false">H19*$F$30</f>
        <v>10230.984787852</v>
      </c>
    </row>
    <row r="37" customFormat="false" ht="12.75" hidden="false" customHeight="false" outlineLevel="0" collapsed="false">
      <c r="C37" s="23" t="n">
        <f aca="false">I10</f>
        <v>143203.125</v>
      </c>
      <c r="D37" s="3" t="n">
        <f aca="false">C37/$C$31</f>
        <v>0.806596400811085</v>
      </c>
      <c r="E37" s="23" t="n">
        <f aca="false">I19*$F$30</f>
        <v>10267.0725201058</v>
      </c>
    </row>
    <row r="38" customFormat="false" ht="12.75" hidden="false" customHeight="false" outlineLevel="0" collapsed="false">
      <c r="C38" s="23" t="n">
        <f aca="false">N10</f>
        <v>133155</v>
      </c>
      <c r="D38" s="3" t="n">
        <f aca="false">C38/$C$31</f>
        <v>0.75</v>
      </c>
      <c r="E38" s="23" t="n">
        <f aca="false">N19*$F$30</f>
        <v>10124.78</v>
      </c>
    </row>
    <row r="39" customFormat="false" ht="12.75" hidden="false" customHeight="false" outlineLevel="0" collapsed="false">
      <c r="C39" s="23" t="n">
        <f aca="false">O10</f>
        <v>127719.84375</v>
      </c>
      <c r="D39" s="3" t="n">
        <f aca="false">C39/$C$31</f>
        <v>0.719386300270362</v>
      </c>
      <c r="E39" s="23" t="n">
        <f aca="false">O19*$F$30</f>
        <v>10139.9324908213</v>
      </c>
    </row>
    <row r="40" customFormat="false" ht="12.75" hidden="false" customHeight="false" outlineLevel="0" collapsed="false">
      <c r="C40" s="23" t="n">
        <f aca="false">P10</f>
        <v>122284.6875</v>
      </c>
      <c r="D40" s="3" t="n">
        <f aca="false">C40/$C$31</f>
        <v>0.688772600540723</v>
      </c>
      <c r="E40" s="23" t="n">
        <f aca="false">P19*$F$30</f>
        <v>10156.4319394158</v>
      </c>
    </row>
    <row r="41" customFormat="false" ht="12.75" hidden="false" customHeight="false" outlineLevel="0" collapsed="false">
      <c r="C41" s="23" t="n">
        <f aca="false">Q10</f>
        <v>116849.53125</v>
      </c>
      <c r="D41" s="3" t="n">
        <f aca="false">C41/$C$31</f>
        <v>0.658158900811085</v>
      </c>
      <c r="E41" s="23" t="n">
        <f aca="false">Q19*$F$30</f>
        <v>10174.4663035585</v>
      </c>
    </row>
    <row r="42" customFormat="false" ht="12.75" hidden="false" customHeight="false" outlineLevel="0" collapsed="false">
      <c r="C42" s="23" t="n">
        <f aca="false">R10</f>
        <v>109801.40625</v>
      </c>
      <c r="D42" s="3" t="n">
        <f aca="false">C42/$C$31</f>
        <v>0.618460100540723</v>
      </c>
      <c r="E42" s="23" t="n">
        <f aca="false">R19*$F$30</f>
        <v>10251.0335851069</v>
      </c>
    </row>
    <row r="43" customFormat="false" ht="12.75" hidden="false" customHeight="false" outlineLevel="0" collapsed="false">
      <c r="C43" s="23" t="n">
        <f aca="false">S10</f>
        <v>104253.28125</v>
      </c>
      <c r="D43" s="3" t="n">
        <f aca="false">C43/$C$31</f>
        <v>0.587210100540723</v>
      </c>
      <c r="E43" s="23" t="n">
        <f aca="false">S19*$F$30</f>
        <v>10301.6709291108</v>
      </c>
    </row>
    <row r="44" customFormat="false" ht="12.75" hidden="false" customHeight="false" outlineLevel="0" collapsed="false">
      <c r="C44" s="23" t="n">
        <f aca="false">T10</f>
        <v>97205.15625</v>
      </c>
      <c r="D44" s="3" t="n">
        <f aca="false">C44/$C$31</f>
        <v>0.547511300270362</v>
      </c>
      <c r="E44" s="23" t="n">
        <f aca="false">T19*$F$30</f>
        <v>10397.3834370389</v>
      </c>
    </row>
    <row r="45" customFormat="false" ht="12.75" hidden="false" customHeight="false" outlineLevel="0" collapsed="false">
      <c r="C45" s="23" t="n">
        <f aca="false">U10</f>
        <v>88770</v>
      </c>
      <c r="D45" s="3" t="n">
        <f aca="false">C45/$C$31</f>
        <v>0.5</v>
      </c>
      <c r="E45" s="23" t="n">
        <f aca="false">U19*$F$30</f>
        <v>10124.78</v>
      </c>
    </row>
    <row r="46" customFormat="false" ht="12.75" hidden="false" customHeight="false" outlineLevel="0" collapsed="false">
      <c r="C46" s="23" t="n">
        <f aca="false">V10</f>
        <v>83334.84375</v>
      </c>
      <c r="D46" s="3" t="n">
        <f aca="false">C46/$C$31</f>
        <v>0.469386300270362</v>
      </c>
      <c r="E46" s="23" t="n">
        <f aca="false">V19*$F$30</f>
        <v>10148.002864207</v>
      </c>
    </row>
    <row r="47" customFormat="false" ht="12.75" hidden="false" customHeight="false" outlineLevel="0" collapsed="false">
      <c r="C47" s="23" t="n">
        <f aca="false">W10</f>
        <v>77899.6875</v>
      </c>
      <c r="D47" s="3" t="n">
        <f aca="false">C47/$C$31</f>
        <v>0.438772600540723</v>
      </c>
      <c r="E47" s="23" t="n">
        <f aca="false">W19*$F$30</f>
        <v>10174.4663035585</v>
      </c>
    </row>
    <row r="48" customFormat="false" ht="12.75" hidden="false" customHeight="false" outlineLevel="0" collapsed="false">
      <c r="C48" s="23" t="n">
        <f aca="false">X10</f>
        <v>70851.5625</v>
      </c>
      <c r="D48" s="3" t="n">
        <f aca="false">C48/$C$31</f>
        <v>0.399073800270362</v>
      </c>
      <c r="E48" s="23" t="n">
        <f aca="false">X19*$F$30</f>
        <v>10293.1255806458</v>
      </c>
    </row>
    <row r="49" customFormat="false" ht="12.75" hidden="false" customHeight="false" outlineLevel="0" collapsed="false">
      <c r="C49" s="23" t="n">
        <f aca="false">Z10</f>
        <v>65303.4375</v>
      </c>
      <c r="D49" s="3" t="n">
        <f aca="false">C49/$C$31</f>
        <v>0.367823800270362</v>
      </c>
      <c r="E49" s="23" t="n">
        <f aca="false">Z19*$F$30</f>
        <v>10377.5413653269</v>
      </c>
    </row>
    <row r="50" customFormat="false" ht="12.75" hidden="false" customHeight="false" outlineLevel="0" collapsed="false">
      <c r="C50" s="23" t="n">
        <f aca="false">AA10</f>
        <v>58255.3125</v>
      </c>
      <c r="D50" s="3" t="n">
        <f aca="false">C50/$C$31</f>
        <v>0.328125</v>
      </c>
      <c r="E50" s="23" t="n">
        <f aca="false">AA19*$F$30</f>
        <v>10546.4271404481</v>
      </c>
    </row>
    <row r="51" customFormat="false" ht="12.75" hidden="false" customHeight="false" outlineLevel="0" collapsed="false">
      <c r="C51" s="23" t="n">
        <f aca="false">AB10</f>
        <v>52707.1875</v>
      </c>
      <c r="D51" s="3" t="n">
        <f aca="false">C51/$C$31</f>
        <v>0.296875</v>
      </c>
      <c r="E51" s="23" t="n">
        <f aca="false">AB19*$F$30</f>
        <v>10677.6803900245</v>
      </c>
    </row>
    <row r="52" customFormat="false" ht="12.75" hidden="false" customHeight="false" outlineLevel="0" collapsed="false">
      <c r="C52" s="23" t="n">
        <f aca="false">AD10</f>
        <v>44385</v>
      </c>
      <c r="D52" s="3" t="n">
        <f aca="false">C52/$C$31</f>
        <v>0.25</v>
      </c>
      <c r="E52" s="23" t="n">
        <f aca="false">AD19*$F$30</f>
        <v>10124.78</v>
      </c>
    </row>
    <row r="53" customFormat="false" ht="12.75" hidden="false" customHeight="false" outlineLevel="0" collapsed="false">
      <c r="C53" s="23" t="n">
        <f aca="false">AE10</f>
        <v>38949.84375</v>
      </c>
      <c r="D53" s="3" t="n">
        <f aca="false">C53/$C$31</f>
        <v>0.219386300270362</v>
      </c>
      <c r="E53" s="23" t="n">
        <f aca="false">AE19*$F$30</f>
        <v>10174.4663035585</v>
      </c>
    </row>
    <row r="54" customFormat="false" ht="12.75" hidden="false" customHeight="false" outlineLevel="0" collapsed="false">
      <c r="C54" s="23" t="n">
        <f aca="false">AF10</f>
        <v>31901.71875</v>
      </c>
      <c r="D54" s="3" t="n">
        <f aca="false">C54/$C$31</f>
        <v>0.1796875</v>
      </c>
      <c r="E54" s="23" t="n">
        <f aca="false">AF19*$F$30</f>
        <v>10438.0005429719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2000-02-25T18:00:23Z</dcterms:created>
  <dc:creator>EI</dc:creator>
  <dc:description/>
  <dc:language>en-US</dc:language>
  <cp:lastModifiedBy>ebooth</cp:lastModifiedBy>
  <cp:lastPrinted>2001-04-24T16:41:48Z</cp:lastPrinted>
  <dcterms:modified xsi:type="dcterms:W3CDTF">2001-04-24T16:45:50Z</dcterms:modified>
  <cp:revision>0</cp:revision>
  <dc:subject/>
  <dc:title/>
</cp:coreProperties>
</file>