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<sst xmlns="http://schemas.openxmlformats.org/spreadsheetml/2006/main" count="2329" uniqueCount="314">
  <si>
    <t xml:space="preserve">Portland General Electric Company</t>
  </si>
  <si>
    <t xml:space="preserve">Power Summary</t>
  </si>
  <si>
    <t xml:space="preserve">As of December 20,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</si>
  <si>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</si>
  <si>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</si>
  <si>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</si>
  <si>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</si>
  <si>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</si>
  <si>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</si>
  <si>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</si>
  <si>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</si>
  <si>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</si>
  <si>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</si>
  <si>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</si>
  <si>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</si>
  <si>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</si>
  <si>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</si>
  <si>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</si>
  <si>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</si>
  <si>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</si>
  <si>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</si>
  <si>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</si>
  <si>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</si>
  <si>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</si>
  <si>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</si>
  <si>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</si>
  <si>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</si>
  <si>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</si>
  <si>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</si>
  <si>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</si>
  <si>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</si>
  <si>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</si>
  <si>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</si>
  <si>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</si>
  <si>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</si>
  <si>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</si>
  <si>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</si>
  <si>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</si>
  <si>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</si>
  <si>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</si>
  <si>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</si>
  <si>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</si>
  <si>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</si>
  <si>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</si>
  <si>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</si>
  <si>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</si>
  <si>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</si>
  <si>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</si>
  <si>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</si>
  <si>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</si>
  <si>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</si>
  <si>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</si>
  <si>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</si>
  <si>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</si>
  <si>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</si>
  <si>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</si>
  <si>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</si>
  <si>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</si>
  <si>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</si>
  <si>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</si>
  <si>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</si>
  <si>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</si>
  <si>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</si>
  <si>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</si>
  <si>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</si>
  <si>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</si>
  <si>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</si>
  <si>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</si>
  <si>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</si>
  <si>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</si>
  <si>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</si>
  <si>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</si>
  <si>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</si>
  <si>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</si>
  <si>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</si>
  <si>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</si>
  <si>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12/20/2001</t>
  </si>
  <si>
    <t xml:space="preserve">As of:                12/20/2001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</si>
  <si>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</si>
  <si>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</si>
  <si>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</si>
  <si>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</si>
  <si>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</si>
  <si>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</si>
  <si>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</si>
  <si>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</si>
  <si>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</si>
  <si>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</si>
  <si>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</si>
  <si>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</si>
  <si>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</si>
  <si>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</si>
  <si>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</si>
  <si>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</si>
  <si>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</si>
  <si>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</si>
  <si>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</si>
  <si>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</si>
  <si>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12/19/2001</t>
  </si>
  <si>
    <t xml:space="preserve">As of:                  12/20/2001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</si>
  <si>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</si>
  <si>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</si>
  <si>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</si>
  <si>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</si>
  <si>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</si>
  <si>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</si>
  <si>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</si>
  <si>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</si>
  <si>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</si>
  <si>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</si>
  <si>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</si>
  <si>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</si>
  <si>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</si>
  <si>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</si>
  <si>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</si>
  <si>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</si>
  <si>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</si>
  <si>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</si>
  <si>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</si>
  <si>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</si>
  <si>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</si>
  <si>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</si>
  <si>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</si>
  <si>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</si>
  <si>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</si>
  <si>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</si>
  <si>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</si>
  <si>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</si>
  <si>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</si>
  <si>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</si>
  <si>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</si>
  <si>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</si>
  <si>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</si>
  <si>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</si>
  <si>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</si>
  <si>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</si>
  <si>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</si>
  <si>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</si>
  <si>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</si>
  <si>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</si>
  <si>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</si>
  <si>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</si>
  <si>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</si>
  <si>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</si>
  <si>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</si>
  <si>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</si>
  <si>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</si>
  <si>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</si>
  <si>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</si>
  <si>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</si>
  <si>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</si>
  <si>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</si>
  <si>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</si>
  <si>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</si>
  <si>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</si>
  <si>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</si>
  <si>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</si>
  <si>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</si>
  <si>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</si>
  <si>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</si>
  <si>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</si>
  <si>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</si>
  <si>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</si>
  <si>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</si>
  <si>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</si>
  <si>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</si>
  <si>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</si>
  <si>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</si>
  <si>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</si>
  <si>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</si>
  <si>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</si>
  <si>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</si>
  <si>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</si>
  <si>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</si>
  <si>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</si>
  <si>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</si>
  <si>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</si>
  <si>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</si>
  <si>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</si>
  <si>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</si>
  <si>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</si>
  <si>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</si>
  <si>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</si>
  <si>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</si>
  <si>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</si>
  <si>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</si>
  <si>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</si>
  <si>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</si>
  <si>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</si>
  <si>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</si>
  <si>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</si>
  <si>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</si>
  <si>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</si>
  <si>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</si>
  <si>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</si>
  <si>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</si>
  <si>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</si>
  <si>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</si>
  <si>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</si>
  <si>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</si>
  <si>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</si>
  <si>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</si>
  <si>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</si>
  <si>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</si>
  <si>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</si>
  <si>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</si>
  <si>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</si>
  <si>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</si>
  <si>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</si>
  <si>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</si>
  <si>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</si>
  <si>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</si>
  <si>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</si>
  <si>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</si>
  <si>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</si>
  <si>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</si>
  <si>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</si>
  <si>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</si>
  <si>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</si>
  <si>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</si>
  <si>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</si>
  <si>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</si>
  <si>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</si>
  <si>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</si>
  <si>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</si>
  <si>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</si>
  <si>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</si>
  <si>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</si>
  <si>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</si>
  <si>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</si>
  <si>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</si>
  <si>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</si>
  <si>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</si>
  <si>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</si>
  <si>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</si>
  <si>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</si>
  <si>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</si>
  <si>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</si>
  <si>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</si>
  <si>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</si>
  <si>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</si>
  <si>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</si>
  <si>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</si>
  <si>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</si>
  <si>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</si>
  <si>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</si>
  <si>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</si>
  <si>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</si>
  <si>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</si>
  <si>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</si>
  <si>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</si>
  <si>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</si>
  <si>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</si>
  <si>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</si>
  <si>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</si>
  <si>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</si>
  <si>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</si>
  <si>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</si>
  <si>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</si>
  <si>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</si>
  <si>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</si>
  <si>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</si>
  <si>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</si>
  <si>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</si>
  <si>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</si>
  <si>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</si>
  <si>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</si>
  <si>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</si>
  <si>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</si>
  <si>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</si>
  <si>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</si>
  <si>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</si>
  <si>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</si>
  <si>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</si>
  <si>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</si>
  <si>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</si>
  <si>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</si>
  <si>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</si>
  <si>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</si>
  <si>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</si>
  <si>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</si>
  <si>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</si>
  <si>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</si>
  <si>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</si>
  <si>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</si>
  <si>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</si>
  <si>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</si>
  <si>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</si>
  <si>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</si>
  <si>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</si>
  <si>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</si>
  <si>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</si>
  <si>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</si>
  <si>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</si>
  <si>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</si>
  <si>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</si>
  <si>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Powerex Corp.</t>
  </si>
  <si>
    <t xml:space="preserve">P7304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</si>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</sst>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mm/dd/yy"/>
    <numFmt numFmtId="181" formatCode="\$#,##0"/>
    <numFmt numFmtId="182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REG!$N$7:$N$104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REG!$O$7:$O$104</c:f>
              <c:numCache>
                <c:formatCode>#,##0</c:formatCode>
                <c:ptCount val="98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  <c:pt idx="81">
                  <c:v>678.445</c:v>
                </c:pt>
                <c:pt idx="82">
                  <c:v>39465.287</c:v>
                </c:pt>
                <c:pt idx="83">
                  <c:v>309.592</c:v>
                </c:pt>
                <c:pt idx="84">
                  <c:v>4983.455</c:v>
                </c:pt>
                <c:pt idx="85">
                  <c:v>4726.467</c:v>
                </c:pt>
                <c:pt idx="86">
                  <c:v>6507.038</c:v>
                </c:pt>
                <c:pt idx="87">
                  <c:v>63.402</c:v>
                </c:pt>
                <c:pt idx="88">
                  <c:v>142.685</c:v>
                </c:pt>
                <c:pt idx="89">
                  <c:v>-577.673</c:v>
                </c:pt>
                <c:pt idx="90">
                  <c:v>-938.746</c:v>
                </c:pt>
                <c:pt idx="91">
                  <c:v>8458.891</c:v>
                </c:pt>
                <c:pt idx="92">
                  <c:v>3136.027</c:v>
                </c:pt>
                <c:pt idx="93">
                  <c:v>1233.181</c:v>
                </c:pt>
                <c:pt idx="94">
                  <c:v>2135.312</c:v>
                </c:pt>
                <c:pt idx="95">
                  <c:v>4099.686</c:v>
                </c:pt>
                <c:pt idx="96">
                  <c:v>1054.425</c:v>
                </c:pt>
                <c:pt idx="97">
                  <c:v>-103.36</c:v>
                </c:pt>
              </c:numCache>
            </c:numRef>
          </c:val>
        </c:ser>
        <c:gapWidth val="150"/>
        <c:overlap val="0"/>
        <c:axId val="82263655"/>
        <c:axId val="63515933"/>
      </c:barChart>
      <c:catAx>
        <c:axId val="8226365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515933"/>
        <c:crossesAt val="0"/>
        <c:auto val="1"/>
        <c:lblAlgn val="ctr"/>
        <c:lblOffset val="100"/>
        <c:noMultiLvlLbl val="0"/>
      </c:catAx>
      <c:valAx>
        <c:axId val="63515933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263655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REG!$N$7:$N$104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REG!$P$7:$P$104</c:f>
              <c:numCache>
                <c:formatCode>#,##0</c:formatCode>
                <c:ptCount val="98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  <c:pt idx="81">
                  <c:v>3791.231</c:v>
                </c:pt>
                <c:pt idx="82">
                  <c:v>43257.206</c:v>
                </c:pt>
                <c:pt idx="83">
                  <c:v>43054.189</c:v>
                </c:pt>
                <c:pt idx="84">
                  <c:v>47156.091</c:v>
                </c:pt>
                <c:pt idx="85">
                  <c:v>50163.246</c:v>
                </c:pt>
                <c:pt idx="86">
                  <c:v>55991.839</c:v>
                </c:pt>
                <c:pt idx="87">
                  <c:v>16589.954</c:v>
                </c:pt>
                <c:pt idx="88">
                  <c:v>16423.047</c:v>
                </c:pt>
                <c:pt idx="89">
                  <c:v>10861.919</c:v>
                </c:pt>
                <c:pt idx="90">
                  <c:v>5196.706</c:v>
                </c:pt>
                <c:pt idx="91">
                  <c:v>7148.559</c:v>
                </c:pt>
                <c:pt idx="92">
                  <c:v>10221.184</c:v>
                </c:pt>
                <c:pt idx="93">
                  <c:v>11311.68</c:v>
                </c:pt>
                <c:pt idx="94">
                  <c:v>14024.665</c:v>
                </c:pt>
                <c:pt idx="95">
                  <c:v>19063.097</c:v>
                </c:pt>
                <c:pt idx="96">
                  <c:v>11658.631</c:v>
                </c:pt>
                <c:pt idx="97">
                  <c:v>8419.244</c:v>
                </c:pt>
              </c:numCache>
            </c:numRef>
          </c:val>
        </c:ser>
        <c:gapWidth val="150"/>
        <c:overlap val="0"/>
        <c:axId val="21594883"/>
        <c:axId val="63971978"/>
      </c:barChart>
      <c:catAx>
        <c:axId val="2159488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971978"/>
        <c:crossesAt val="0"/>
        <c:auto val="1"/>
        <c:lblAlgn val="ctr"/>
        <c:lblOffset val="100"/>
        <c:noMultiLvlLbl val="0"/>
      </c:catAx>
      <c:valAx>
        <c:axId val="63971978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594883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REG!$N$8:$N$104</c:f>
              <c:strCache>
                <c:ptCount val="9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</c:strCache>
            </c:strRef>
          </c:cat>
          <c:val>
            <c:numRef>
              <c:f>REG!$Q$8:$Q$104</c:f>
              <c:numCache>
                <c:formatCode>#,##0</c:formatCode>
                <c:ptCount val="97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  <c:pt idx="80">
                  <c:v>3366.928</c:v>
                </c:pt>
                <c:pt idx="81">
                  <c:v>2585.66</c:v>
                </c:pt>
                <c:pt idx="82">
                  <c:v>2367.644</c:v>
                </c:pt>
                <c:pt idx="83">
                  <c:v>2440.994</c:v>
                </c:pt>
                <c:pt idx="84">
                  <c:v>2420.756</c:v>
                </c:pt>
                <c:pt idx="85">
                  <c:v>2416.48</c:v>
                </c:pt>
                <c:pt idx="86">
                  <c:v>2452.849</c:v>
                </c:pt>
                <c:pt idx="87">
                  <c:v>2501.438</c:v>
                </c:pt>
                <c:pt idx="88">
                  <c:v>2664.387</c:v>
                </c:pt>
                <c:pt idx="89">
                  <c:v>2593.503</c:v>
                </c:pt>
                <c:pt idx="90">
                  <c:v>2497.434</c:v>
                </c:pt>
                <c:pt idx="91">
                  <c:v>2532.113</c:v>
                </c:pt>
                <c:pt idx="92">
                  <c:v>2637.944</c:v>
                </c:pt>
                <c:pt idx="93">
                  <c:v>2641.141</c:v>
                </c:pt>
                <c:pt idx="94">
                  <c:v>2502.953</c:v>
                </c:pt>
                <c:pt idx="95">
                  <c:v>2495.851</c:v>
                </c:pt>
                <c:pt idx="96">
                  <c:v>2534.808</c:v>
                </c:pt>
              </c:numCache>
            </c:numRef>
          </c:val>
        </c:ser>
        <c:gapWidth val="150"/>
        <c:overlap val="0"/>
        <c:axId val="75430264"/>
        <c:axId val="10564698"/>
      </c:barChart>
      <c:catAx>
        <c:axId val="7543026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564698"/>
        <c:crossesAt val="0"/>
        <c:auto val="1"/>
        <c:lblAlgn val="ctr"/>
        <c:lblOffset val="100"/>
        <c:noMultiLvlLbl val="0"/>
      </c:catAx>
      <c:valAx>
        <c:axId val="10564698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5430264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SPEC!$O$8:$O$105</c:f>
              <c:numCache>
                <c:formatCode>#,##0</c:formatCode>
                <c:ptCount val="98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  <c:pt idx="81">
                  <c:v>-1.359</c:v>
                </c:pt>
                <c:pt idx="82">
                  <c:v>-14.215</c:v>
                </c:pt>
                <c:pt idx="83">
                  <c:v>18.898</c:v>
                </c:pt>
                <c:pt idx="84">
                  <c:v>17.263</c:v>
                </c:pt>
                <c:pt idx="85">
                  <c:v>53.638</c:v>
                </c:pt>
                <c:pt idx="86">
                  <c:v>16.673</c:v>
                </c:pt>
                <c:pt idx="87">
                  <c:v>9.684</c:v>
                </c:pt>
                <c:pt idx="88">
                  <c:v>64.972</c:v>
                </c:pt>
                <c:pt idx="89">
                  <c:v>21.16</c:v>
                </c:pt>
                <c:pt idx="90">
                  <c:v>131.547</c:v>
                </c:pt>
                <c:pt idx="91">
                  <c:v>21.931</c:v>
                </c:pt>
                <c:pt idx="92">
                  <c:v>21.469</c:v>
                </c:pt>
                <c:pt idx="93">
                  <c:v>85.145</c:v>
                </c:pt>
                <c:pt idx="94">
                  <c:v>42.243</c:v>
                </c:pt>
                <c:pt idx="95">
                  <c:v>6.085</c:v>
                </c:pt>
                <c:pt idx="96">
                  <c:v>-15.221</c:v>
                </c:pt>
                <c:pt idx="97">
                  <c:v>-11.522</c:v>
                </c:pt>
              </c:numCache>
            </c:numRef>
          </c:val>
        </c:ser>
        <c:gapWidth val="150"/>
        <c:overlap val="0"/>
        <c:axId val="85333101"/>
        <c:axId val="62048985"/>
      </c:barChart>
      <c:catAx>
        <c:axId val="8533310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048985"/>
        <c:crossesAt val="0"/>
        <c:auto val="1"/>
        <c:lblAlgn val="ctr"/>
        <c:lblOffset val="100"/>
        <c:noMultiLvlLbl val="0"/>
      </c:catAx>
      <c:valAx>
        <c:axId val="62048985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5333101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SPEC!$P$8:$P$105</c:f>
              <c:numCache>
                <c:formatCode>#,##0</c:formatCode>
                <c:ptCount val="98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  <c:pt idx="81">
                  <c:v>104.612</c:v>
                </c:pt>
                <c:pt idx="82">
                  <c:v>106.032</c:v>
                </c:pt>
                <c:pt idx="83">
                  <c:v>50.428</c:v>
                </c:pt>
                <c:pt idx="84">
                  <c:v>56.804</c:v>
                </c:pt>
                <c:pt idx="85">
                  <c:v>74.225</c:v>
                </c:pt>
                <c:pt idx="86">
                  <c:v>92.257</c:v>
                </c:pt>
                <c:pt idx="87">
                  <c:v>116.156</c:v>
                </c:pt>
                <c:pt idx="88">
                  <c:v>162.23</c:v>
                </c:pt>
                <c:pt idx="89">
                  <c:v>166.127</c:v>
                </c:pt>
                <c:pt idx="90">
                  <c:v>244.036</c:v>
                </c:pt>
                <c:pt idx="91">
                  <c:v>249.294</c:v>
                </c:pt>
                <c:pt idx="92">
                  <c:v>261.079</c:v>
                </c:pt>
                <c:pt idx="93">
                  <c:v>281.252</c:v>
                </c:pt>
                <c:pt idx="94">
                  <c:v>302.335</c:v>
                </c:pt>
                <c:pt idx="95">
                  <c:v>176.873</c:v>
                </c:pt>
                <c:pt idx="96">
                  <c:v>139.721</c:v>
                </c:pt>
                <c:pt idx="97">
                  <c:v>106.73</c:v>
                </c:pt>
              </c:numCache>
            </c:numRef>
          </c:val>
        </c:ser>
        <c:gapWidth val="150"/>
        <c:overlap val="0"/>
        <c:axId val="33902286"/>
        <c:axId val="27521803"/>
      </c:barChart>
      <c:catAx>
        <c:axId val="339022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521803"/>
        <c:crossesAt val="0"/>
        <c:auto val="1"/>
        <c:lblAlgn val="ctr"/>
        <c:lblOffset val="100"/>
        <c:noMultiLvlLbl val="0"/>
      </c:catAx>
      <c:valAx>
        <c:axId val="27521803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90228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  <c:pt idx="13">
                  <c:v>465.067</c:v>
                </c:pt>
              </c:numCache>
            </c:numRef>
          </c:val>
        </c:ser>
        <c:gapWidth val="150"/>
        <c:overlap val="0"/>
        <c:axId val="37574922"/>
        <c:axId val="66685408"/>
      </c:barChart>
      <c:catAx>
        <c:axId val="375749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685408"/>
        <c:crossesAt val="0"/>
        <c:auto val="1"/>
        <c:lblAlgn val="ctr"/>
        <c:lblOffset val="100"/>
        <c:noMultiLvlLbl val="0"/>
      </c:catAx>
      <c:valAx>
        <c:axId val="66685408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57492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SPEC!$N$49:$N$105</c:f>
              <c:strCache>
                <c:ptCount val="5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  <c:pt idx="56">
                  <c:v>37245</c:v>
                </c:pt>
              </c:strCache>
            </c:strRef>
          </c:cat>
          <c:val>
            <c:numRef>
              <c:f>SPEC!$R$49:$R$105</c:f>
              <c:numCache>
                <c:formatCode>#,##0</c:formatCode>
                <c:ptCount val="57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  <c:pt idx="40">
                  <c:v>813.95701</c:v>
                </c:pt>
                <c:pt idx="41">
                  <c:v>799.74201</c:v>
                </c:pt>
                <c:pt idx="42">
                  <c:v>818.64001</c:v>
                </c:pt>
                <c:pt idx="43">
                  <c:v>835.90301</c:v>
                </c:pt>
                <c:pt idx="44">
                  <c:v>889.54101</c:v>
                </c:pt>
                <c:pt idx="45">
                  <c:v>906.21401</c:v>
                </c:pt>
                <c:pt idx="46">
                  <c:v>915.89801</c:v>
                </c:pt>
                <c:pt idx="47">
                  <c:v>980.87001</c:v>
                </c:pt>
                <c:pt idx="48">
                  <c:v>1002.03001</c:v>
                </c:pt>
                <c:pt idx="49">
                  <c:v>1133.57701</c:v>
                </c:pt>
                <c:pt idx="50">
                  <c:v>1155.50801</c:v>
                </c:pt>
                <c:pt idx="51">
                  <c:v>1176.97701</c:v>
                </c:pt>
                <c:pt idx="52">
                  <c:v>1262.12201</c:v>
                </c:pt>
                <c:pt idx="53">
                  <c:v>1304.36501</c:v>
                </c:pt>
                <c:pt idx="54">
                  <c:v>1310.45001</c:v>
                </c:pt>
                <c:pt idx="55">
                  <c:v>1295.22901</c:v>
                </c:pt>
                <c:pt idx="56">
                  <c:v>1283.70701</c:v>
                </c:pt>
              </c:numCache>
            </c:numRef>
          </c:val>
        </c:ser>
        <c:gapWidth val="150"/>
        <c:overlap val="0"/>
        <c:axId val="42561358"/>
        <c:axId val="25952269"/>
      </c:barChart>
      <c:catAx>
        <c:axId val="4256135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5952269"/>
        <c:crossesAt val="0"/>
        <c:auto val="1"/>
        <c:lblAlgn val="ctr"/>
        <c:lblOffset val="100"/>
        <c:noMultiLvlLbl val="0"/>
      </c:catAx>
      <c:valAx>
        <c:axId val="25952269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56135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SPEC!$S$8:$S$105</c:f>
              <c:numCache>
                <c:formatCode>#,##0</c:formatCode>
                <c:ptCount val="98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  <c:pt idx="81">
                  <c:v>-13328.28499</c:v>
                </c:pt>
                <c:pt idx="82">
                  <c:v>-13342.49999</c:v>
                </c:pt>
                <c:pt idx="83">
                  <c:v>-13323.60199</c:v>
                </c:pt>
                <c:pt idx="84">
                  <c:v>-13306.33899</c:v>
                </c:pt>
                <c:pt idx="85">
                  <c:v>-13252.70099</c:v>
                </c:pt>
                <c:pt idx="86">
                  <c:v>-13236.02799</c:v>
                </c:pt>
                <c:pt idx="87">
                  <c:v>-13226.34399</c:v>
                </c:pt>
                <c:pt idx="88">
                  <c:v>-13161.37199</c:v>
                </c:pt>
                <c:pt idx="89">
                  <c:v>-13140.21199</c:v>
                </c:pt>
                <c:pt idx="90">
                  <c:v>-13008.66499</c:v>
                </c:pt>
                <c:pt idx="91">
                  <c:v>-12986.73399</c:v>
                </c:pt>
                <c:pt idx="92">
                  <c:v>-12965.26499</c:v>
                </c:pt>
                <c:pt idx="93">
                  <c:v>-12880.11999</c:v>
                </c:pt>
                <c:pt idx="94">
                  <c:v>-12837.87699</c:v>
                </c:pt>
                <c:pt idx="95">
                  <c:v>-12831.79199</c:v>
                </c:pt>
                <c:pt idx="96">
                  <c:v>-12847.01299</c:v>
                </c:pt>
                <c:pt idx="97">
                  <c:v>-12858.53499</c:v>
                </c:pt>
              </c:numCache>
            </c:numRef>
          </c:val>
        </c:ser>
        <c:gapWidth val="150"/>
        <c:overlap val="0"/>
        <c:axId val="56002018"/>
        <c:axId val="60248790"/>
      </c:barChart>
      <c:catAx>
        <c:axId val="5600201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248790"/>
        <c:crossesAt val="0"/>
        <c:auto val="1"/>
        <c:lblAlgn val="ctr"/>
        <c:lblOffset val="100"/>
        <c:noMultiLvlLbl val="0"/>
      </c:catAx>
      <c:valAx>
        <c:axId val="60248790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002018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SPEC!$N$9:$N$105</c:f>
              <c:strCache>
                <c:ptCount val="9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</c:strCache>
            </c:strRef>
          </c:cat>
          <c:val>
            <c:numRef>
              <c:f>SPEC!$T$9:$T$105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49.041</c:v>
                </c:pt>
                <c:pt idx="82">
                  <c:v>0</c:v>
                </c:pt>
                <c:pt idx="83">
                  <c:v>0</c:v>
                </c:pt>
                <c:pt idx="84">
                  <c:v>34.929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47.201</c:v>
                </c:pt>
                <c:pt idx="96">
                  <c:v>51.993</c:v>
                </c:pt>
              </c:numCache>
            </c:numRef>
          </c:val>
        </c:ser>
        <c:gapWidth val="150"/>
        <c:overlap val="0"/>
        <c:axId val="55548017"/>
        <c:axId val="11124950"/>
      </c:barChart>
      <c:catAx>
        <c:axId val="5554801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124950"/>
        <c:crossesAt val="0"/>
        <c:auto val="1"/>
        <c:lblAlgn val="ctr"/>
        <c:lblOffset val="100"/>
        <c:noMultiLvlLbl val="0"/>
      </c:catAx>
      <c:valAx>
        <c:axId val="11124950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548017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0.521376251224198</v>
          </cell>
          <cell r="G59">
            <v>0.2894548362746</v>
          </cell>
          <cell r="H59">
            <v>0.0155695174521596</v>
          </cell>
          <cell r="I59">
            <v>0.0139273404153224</v>
          </cell>
          <cell r="J59">
            <v>0.0857516618599868</v>
          </cell>
          <cell r="K59">
            <v>0.234662400691493</v>
          </cell>
          <cell r="L59">
            <v>0.717034319502876</v>
          </cell>
          <cell r="M59">
            <v>0.912034459510376</v>
          </cell>
          <cell r="N59">
            <v>0.839762465865845</v>
          </cell>
          <cell r="O59">
            <v>0.574975825066327</v>
          </cell>
          <cell r="P59">
            <v>0.403884661759013</v>
          </cell>
          <cell r="Q59">
            <v>0.446977293259922</v>
          </cell>
          <cell r="R59">
            <v>0.509952825530277</v>
          </cell>
          <cell r="S59">
            <v>0.445470111496546</v>
          </cell>
          <cell r="T59">
            <v>0.352958081241462</v>
          </cell>
          <cell r="U59">
            <v>0.31609428955878</v>
          </cell>
          <cell r="V59">
            <v>0.231494614947457</v>
          </cell>
          <cell r="W59">
            <v>0.299460710891598</v>
          </cell>
          <cell r="X59">
            <v>0.741071206707549</v>
          </cell>
          <cell r="Y59">
            <v>0.837595705129976</v>
          </cell>
          <cell r="Z59">
            <v>0.749973687371239</v>
          </cell>
          <cell r="AA59">
            <v>0.502195203596976</v>
          </cell>
          <cell r="AB59">
            <v>0.450318440514761</v>
          </cell>
          <cell r="AC59">
            <v>0.508327879569583</v>
          </cell>
        </row>
        <row r="60">
          <cell r="F60">
            <v>0.0138854983312047</v>
          </cell>
          <cell r="G60">
            <v>0.0255605931450507</v>
          </cell>
          <cell r="H60">
            <v>0.00228807650412</v>
          </cell>
          <cell r="I60">
            <v>0.00223676993910837</v>
          </cell>
          <cell r="J60">
            <v>0.00198801181520181</v>
          </cell>
          <cell r="K60">
            <v>0.0261670004164697</v>
          </cell>
          <cell r="L60">
            <v>0.352658955903567</v>
          </cell>
          <cell r="M60">
            <v>0.527153024840668</v>
          </cell>
          <cell r="N60">
            <v>0.361903111230707</v>
          </cell>
          <cell r="O60">
            <v>0.202603143349184</v>
          </cell>
          <cell r="P60">
            <v>0.102881788993903</v>
          </cell>
          <cell r="Q60">
            <v>0.118943835857511</v>
          </cell>
          <cell r="R60">
            <v>0.112565150641419</v>
          </cell>
          <cell r="S60">
            <v>0.059660748880316</v>
          </cell>
          <cell r="T60">
            <v>0.317544629497857</v>
          </cell>
          <cell r="U60">
            <v>0.159834638731577</v>
          </cell>
          <cell r="V60">
            <v>0.150402489757277</v>
          </cell>
          <cell r="W60">
            <v>0.0897894693921406</v>
          </cell>
          <cell r="X60">
            <v>0.320387489088091</v>
          </cell>
          <cell r="Y60">
            <v>0.404136447750655</v>
          </cell>
          <cell r="Z60">
            <v>0.348107591371152</v>
          </cell>
          <cell r="AA60">
            <v>0.311185490011914</v>
          </cell>
          <cell r="AB60">
            <v>0.159303114343097</v>
          </cell>
          <cell r="AC60">
            <v>0.184039875291872</v>
          </cell>
        </row>
        <row r="62">
          <cell r="F62">
            <v>0.977231096111624</v>
          </cell>
          <cell r="G62">
            <v>0.770170332925575</v>
          </cell>
          <cell r="H62">
            <v>0.467547884056142</v>
          </cell>
          <cell r="I62">
            <v>0.396426237251545</v>
          </cell>
          <cell r="J62">
            <v>0.386511269591171</v>
          </cell>
          <cell r="K62">
            <v>0.448113680949602</v>
          </cell>
          <cell r="L62">
            <v>0.887315954376467</v>
          </cell>
          <cell r="M62">
            <v>0.974117067057273</v>
          </cell>
          <cell r="N62">
            <v>0.935250893915306</v>
          </cell>
          <cell r="O62">
            <v>0.758986783433907</v>
          </cell>
          <cell r="P62">
            <v>0.732500191699537</v>
          </cell>
          <cell r="Q62">
            <v>0.78632369000885</v>
          </cell>
          <cell r="R62">
            <v>0.819159818578748</v>
          </cell>
          <cell r="S62">
            <v>0.767807876740396</v>
          </cell>
          <cell r="T62">
            <v>0.658893133903441</v>
          </cell>
          <cell r="U62">
            <v>0.527769300022866</v>
          </cell>
          <cell r="V62">
            <v>0.409951067282359</v>
          </cell>
          <cell r="W62">
            <v>0.48718788705589</v>
          </cell>
          <cell r="X62">
            <v>0.866308609012363</v>
          </cell>
          <cell r="Y62">
            <v>0.93698957162349</v>
          </cell>
          <cell r="Z62">
            <v>0.889883563729115</v>
          </cell>
          <cell r="AA62">
            <v>0.677852611292407</v>
          </cell>
          <cell r="AB62">
            <v>0.715119065241822</v>
          </cell>
          <cell r="AC62">
            <v>0.768521925840726</v>
          </cell>
        </row>
        <row r="63">
          <cell r="F63">
            <v>0.423004766143521</v>
          </cell>
          <cell r="G63">
            <v>0.280937575146773</v>
          </cell>
          <cell r="H63">
            <v>0.185892403554408</v>
          </cell>
          <cell r="I63">
            <v>0.065604767458464</v>
          </cell>
          <cell r="J63">
            <v>0.0463751206456871</v>
          </cell>
          <cell r="K63">
            <v>0.075565663625894</v>
          </cell>
          <cell r="L63">
            <v>0.618733059796806</v>
          </cell>
          <cell r="M63">
            <v>0.786476145895095</v>
          </cell>
          <cell r="N63">
            <v>0.599181248094146</v>
          </cell>
          <cell r="O63">
            <v>0.439849629202745</v>
          </cell>
          <cell r="P63">
            <v>0.399000133083016</v>
          </cell>
          <cell r="Q63">
            <v>0.42670335862768</v>
          </cell>
          <cell r="R63">
            <v>0.395648992803</v>
          </cell>
          <cell r="S63">
            <v>0.272988484347521</v>
          </cell>
          <cell r="T63">
            <v>0.478457291466607</v>
          </cell>
          <cell r="U63">
            <v>0.303061040995121</v>
          </cell>
          <cell r="V63">
            <v>0.277718540254164</v>
          </cell>
          <cell r="W63">
            <v>0.18265613525935</v>
          </cell>
          <cell r="X63">
            <v>0.615173256536646</v>
          </cell>
          <cell r="Y63">
            <v>0.728833022348592</v>
          </cell>
          <cell r="Z63">
            <v>0.644171296749214</v>
          </cell>
          <cell r="AA63">
            <v>0.464267698357542</v>
          </cell>
          <cell r="AB63">
            <v>0.406797186722088</v>
          </cell>
          <cell r="AC63">
            <v>0.468955984483156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237.747570558234</v>
          </cell>
          <cell r="H9">
            <v>130.25467632357</v>
          </cell>
          <cell r="I9">
            <v>4.26604778189174</v>
          </cell>
        </row>
        <row r="10">
          <cell r="G10">
            <v>6.33178723902933</v>
          </cell>
          <cell r="H10">
            <v>11.5022669152728</v>
          </cell>
          <cell r="I10">
            <v>0.626932962128879</v>
          </cell>
        </row>
        <row r="12">
          <cell r="G12">
            <v>227.694845394008</v>
          </cell>
          <cell r="H12">
            <v>175.598835907031</v>
          </cell>
          <cell r="I12">
            <v>74.8076614489827</v>
          </cell>
        </row>
        <row r="13">
          <cell r="G13">
            <v>98.5601105114403</v>
          </cell>
          <cell r="H13">
            <v>64.0537671334642</v>
          </cell>
          <cell r="I13">
            <v>29.7427845687053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1" createdVersion="3">
  <cacheSource type="worksheet">
    <worksheetSource ref="A14:AB178" sheet="OPEN SPEC"/>
  </cacheSource>
  <cacheFields count="28">
    <cacheField name="COUNTERPARTY" numFmtId="0">
      <sharedItems containsBlank="1" count="8">
        <s v="Allegheny Energy Supply Co., LLC"/>
        <s v="ConAgra Energy Services, Inc."/>
        <s v="IDACORP Energy L.P."/>
        <s v="Powerex Cor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2">
        <s v="P7192"/>
        <s v="P7193"/>
        <s v="P7243"/>
        <s v="P7244"/>
        <s v="P7280"/>
        <s v="P7281"/>
        <s v="P7289"/>
        <s v="P7290"/>
        <s v="P7304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2">
        <n v="8180"/>
        <n v="8181"/>
        <n v="8847"/>
        <n v="8848"/>
        <n v="9261"/>
        <n v="9262"/>
        <n v="9269"/>
        <n v="9270"/>
        <n v="936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2">
        <n v="11.4"/>
        <n v="17"/>
        <n v="17.25"/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4">
        <n v="-560880"/>
        <n v="-547200"/>
        <n v="-518130"/>
        <n v="-306800"/>
        <n v="-301080"/>
        <n v="-295000"/>
        <n v="-289500"/>
        <n v="-275600"/>
        <n v="-260000"/>
        <n v="-254400"/>
        <n v="-250000"/>
        <n v="-179400"/>
        <n v="-1725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20T00:00:00" maxDate="2001-12-20T00:00:00" count="2">
        <d v="2001-12-20T00:00:00"/>
        <m/>
      </sharedItems>
    </cacheField>
    <cacheField name="MKT_PRICE" numFmtId="0">
      <sharedItems containsString="0" containsBlank="1" containsNumber="1" minValue="11.75" maxValue="33.25" count="16">
        <n v="11.75"/>
        <n v="13.25"/>
        <n v="17.5"/>
        <n v="17.75"/>
        <n v="18.5"/>
        <n v="19.25"/>
        <n v="19.75"/>
        <n v="20"/>
        <n v="21.25"/>
        <n v="22.25"/>
        <n v="22.7"/>
        <n v="24.7"/>
        <n v="25.75"/>
        <n v="26.75"/>
        <n v="33.25"/>
        <m/>
      </sharedItems>
    </cacheField>
    <cacheField name="NOMMTM" numFmtId="0">
      <sharedItems containsString="0" containsBlank="1" containsNumber="1" containsInteger="1" minValue="-84537" maxValue="77896" count="31">
        <n v="-84537"/>
        <n v="-78000"/>
        <n v="-75400"/>
        <n v="-70200"/>
        <n v="-50000"/>
        <n v="-43100"/>
        <n v="-37600"/>
        <n v="-31680"/>
        <n v="-17712"/>
        <n v="-17280"/>
        <n v="-15704"/>
        <n v="-13104"/>
        <n v="-12600"/>
        <n v="-12480"/>
        <n v="-9880"/>
        <n v="-5304"/>
        <n v="-5100"/>
        <n v="-2704"/>
        <n v="-2000"/>
        <n v="20384"/>
        <n v="22776"/>
        <n v="28496"/>
        <n v="30784"/>
        <n v="33176"/>
        <n v="36384"/>
        <n v="38896"/>
        <n v="59600"/>
        <n v="64900"/>
        <n v="75296"/>
        <n v="77896"/>
        <m/>
      </sharedItems>
    </cacheField>
    <cacheField name="PVMTM" numFmtId="0">
      <sharedItems containsString="0" containsBlank="1" containsNumber="1" containsInteger="1" minValue="-83756" maxValue="77156" count="32">
        <n v="-83756"/>
        <n v="-77280"/>
        <n v="-74684"/>
        <n v="-69751"/>
        <n v="-49412"/>
        <n v="-42593"/>
        <n v="-37158"/>
        <n v="-31553"/>
        <n v="-17544"/>
        <n v="-17077"/>
        <n v="-15555"/>
        <n v="-12983"/>
        <n v="-12452"/>
        <n v="-12361"/>
        <n v="-9789"/>
        <n v="-5255"/>
        <n v="-5040"/>
        <n v="-2678"/>
        <n v="-1976"/>
        <n v="20190"/>
        <n v="22560"/>
        <n v="28225"/>
        <n v="30500"/>
        <n v="32870"/>
        <n v="36239"/>
        <n v="38537"/>
        <n v="58899"/>
        <n v="64136"/>
        <n v="74601"/>
        <n v="74814"/>
        <n v="7715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4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7"/>
    <x v="0"/>
    <x v="0"/>
    <x v="19"/>
    <x v="0"/>
    <x v="6"/>
    <x v="1"/>
    <x v="1"/>
  </r>
  <r>
    <x v="4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7"/>
    <x v="0"/>
    <x v="0"/>
    <x v="19"/>
    <x v="0"/>
    <x v="7"/>
    <x v="2"/>
    <x v="2"/>
  </r>
  <r>
    <x v="4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7"/>
    <x v="0"/>
    <x v="0"/>
    <x v="18"/>
    <x v="0"/>
    <x v="9"/>
    <x v="4"/>
    <x v="4"/>
  </r>
  <r>
    <x v="4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5"/>
    <x v="0"/>
    <x v="0"/>
    <x v="8"/>
    <x v="0"/>
    <x v="3"/>
    <x v="28"/>
    <x v="28"/>
  </r>
  <r>
    <x v="4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5"/>
    <x v="0"/>
    <x v="0"/>
    <x v="8"/>
    <x v="0"/>
    <x v="2"/>
    <x v="29"/>
    <x v="30"/>
  </r>
  <r>
    <x v="4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5"/>
    <x v="0"/>
    <x v="0"/>
    <x v="10"/>
    <x v="0"/>
    <x v="4"/>
    <x v="27"/>
    <x v="27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8"/>
    <x v="0"/>
    <x v="0"/>
    <x v="20"/>
    <x v="0"/>
    <x v="8"/>
    <x v="3"/>
    <x v="3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8"/>
    <x v="0"/>
    <x v="0"/>
    <x v="17"/>
    <x v="0"/>
    <x v="11"/>
    <x v="7"/>
    <x v="7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6"/>
    <x v="0"/>
    <x v="0"/>
    <x v="9"/>
    <x v="0"/>
    <x v="10"/>
    <x v="24"/>
    <x v="24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6"/>
    <x v="0"/>
    <x v="0"/>
    <x v="7"/>
    <x v="0"/>
    <x v="5"/>
    <x v="28"/>
    <x v="29"/>
  </r>
  <r>
    <x v="1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10"/>
    <x v="0"/>
    <x v="0"/>
    <x v="3"/>
    <x v="0"/>
    <x v="12"/>
    <x v="25"/>
    <x v="25"/>
  </r>
  <r>
    <x v="1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10"/>
    <x v="0"/>
    <x v="0"/>
    <x v="3"/>
    <x v="0"/>
    <x v="14"/>
    <x v="6"/>
    <x v="6"/>
  </r>
  <r>
    <x v="1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10"/>
    <x v="0"/>
    <x v="0"/>
    <x v="5"/>
    <x v="0"/>
    <x v="13"/>
    <x v="21"/>
    <x v="21"/>
  </r>
  <r>
    <x v="5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4"/>
    <x v="0"/>
    <x v="0"/>
    <x v="16"/>
    <x v="0"/>
    <x v="3"/>
    <x v="11"/>
    <x v="11"/>
  </r>
  <r>
    <x v="5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4"/>
    <x v="0"/>
    <x v="0"/>
    <x v="16"/>
    <x v="0"/>
    <x v="2"/>
    <x v="10"/>
    <x v="10"/>
  </r>
  <r>
    <x v="5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4"/>
    <x v="0"/>
    <x v="0"/>
    <x v="14"/>
    <x v="0"/>
    <x v="4"/>
    <x v="16"/>
    <x v="16"/>
  </r>
  <r>
    <x v="2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9"/>
    <x v="0"/>
    <x v="0"/>
    <x v="4"/>
    <x v="0"/>
    <x v="12"/>
    <x v="23"/>
    <x v="23"/>
  </r>
  <r>
    <x v="2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9"/>
    <x v="0"/>
    <x v="0"/>
    <x v="4"/>
    <x v="0"/>
    <x v="14"/>
    <x v="5"/>
    <x v="5"/>
  </r>
  <r>
    <x v="2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9"/>
    <x v="0"/>
    <x v="0"/>
    <x v="6"/>
    <x v="0"/>
    <x v="13"/>
    <x v="20"/>
    <x v="20"/>
  </r>
  <r>
    <x v="5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3"/>
    <x v="0"/>
    <x v="0"/>
    <x v="15"/>
    <x v="0"/>
    <x v="3"/>
    <x v="14"/>
    <x v="14"/>
  </r>
  <r>
    <x v="5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3"/>
    <x v="0"/>
    <x v="0"/>
    <x v="15"/>
    <x v="0"/>
    <x v="4"/>
    <x v="18"/>
    <x v="18"/>
  </r>
  <r>
    <x v="5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3"/>
    <x v="0"/>
    <x v="0"/>
    <x v="13"/>
    <x v="0"/>
    <x v="2"/>
    <x v="13"/>
    <x v="13"/>
  </r>
  <r>
    <x v="3"/>
    <x v="0"/>
    <x v="0"/>
    <x v="1"/>
    <x v="1"/>
    <x v="8"/>
    <x v="8"/>
    <x v="0"/>
    <x v="3"/>
    <x v="2"/>
    <x v="1"/>
    <x v="1"/>
    <x v="0"/>
    <x v="1"/>
    <x v="1"/>
    <x v="1"/>
    <x v="0"/>
    <x v="0"/>
    <x v="0"/>
    <x v="3"/>
    <x v="2"/>
    <x v="0"/>
    <x v="0"/>
    <x v="11"/>
    <x v="0"/>
    <x v="3"/>
    <x v="15"/>
    <x v="15"/>
  </r>
  <r>
    <x v="3"/>
    <x v="0"/>
    <x v="0"/>
    <x v="1"/>
    <x v="1"/>
    <x v="8"/>
    <x v="8"/>
    <x v="0"/>
    <x v="3"/>
    <x v="4"/>
    <x v="1"/>
    <x v="1"/>
    <x v="0"/>
    <x v="1"/>
    <x v="1"/>
    <x v="1"/>
    <x v="0"/>
    <x v="0"/>
    <x v="0"/>
    <x v="4"/>
    <x v="2"/>
    <x v="0"/>
    <x v="0"/>
    <x v="12"/>
    <x v="0"/>
    <x v="4"/>
    <x v="12"/>
    <x v="12"/>
  </r>
  <r>
    <x v="3"/>
    <x v="0"/>
    <x v="0"/>
    <x v="1"/>
    <x v="1"/>
    <x v="8"/>
    <x v="8"/>
    <x v="0"/>
    <x v="3"/>
    <x v="3"/>
    <x v="1"/>
    <x v="1"/>
    <x v="0"/>
    <x v="1"/>
    <x v="1"/>
    <x v="1"/>
    <x v="0"/>
    <x v="0"/>
    <x v="0"/>
    <x v="3"/>
    <x v="2"/>
    <x v="0"/>
    <x v="0"/>
    <x v="11"/>
    <x v="0"/>
    <x v="2"/>
    <x v="17"/>
    <x v="17"/>
  </r>
  <r>
    <x v="6"/>
    <x v="0"/>
    <x v="0"/>
    <x v="1"/>
    <x v="1"/>
    <x v="9"/>
    <x v="9"/>
    <x v="0"/>
    <x v="3"/>
    <x v="2"/>
    <x v="0"/>
    <x v="1"/>
    <x v="0"/>
    <x v="3"/>
    <x v="1"/>
    <x v="1"/>
    <x v="0"/>
    <x v="0"/>
    <x v="0"/>
    <x v="10"/>
    <x v="1"/>
    <x v="0"/>
    <x v="0"/>
    <x v="22"/>
    <x v="0"/>
    <x v="3"/>
    <x v="22"/>
    <x v="22"/>
  </r>
  <r>
    <x v="6"/>
    <x v="0"/>
    <x v="0"/>
    <x v="1"/>
    <x v="1"/>
    <x v="9"/>
    <x v="9"/>
    <x v="0"/>
    <x v="3"/>
    <x v="4"/>
    <x v="0"/>
    <x v="1"/>
    <x v="0"/>
    <x v="3"/>
    <x v="1"/>
    <x v="1"/>
    <x v="0"/>
    <x v="0"/>
    <x v="0"/>
    <x v="9"/>
    <x v="1"/>
    <x v="0"/>
    <x v="0"/>
    <x v="21"/>
    <x v="0"/>
    <x v="4"/>
    <x v="26"/>
    <x v="26"/>
  </r>
  <r>
    <x v="6"/>
    <x v="0"/>
    <x v="0"/>
    <x v="1"/>
    <x v="1"/>
    <x v="9"/>
    <x v="9"/>
    <x v="0"/>
    <x v="3"/>
    <x v="3"/>
    <x v="0"/>
    <x v="1"/>
    <x v="0"/>
    <x v="3"/>
    <x v="1"/>
    <x v="1"/>
    <x v="0"/>
    <x v="0"/>
    <x v="0"/>
    <x v="10"/>
    <x v="1"/>
    <x v="0"/>
    <x v="0"/>
    <x v="22"/>
    <x v="0"/>
    <x v="2"/>
    <x v="19"/>
    <x v="19"/>
  </r>
  <r>
    <x v="6"/>
    <x v="0"/>
    <x v="0"/>
    <x v="1"/>
    <x v="1"/>
    <x v="10"/>
    <x v="10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1"/>
    <x v="0"/>
    <x v="0"/>
  </r>
  <r>
    <x v="6"/>
    <x v="0"/>
    <x v="0"/>
    <x v="1"/>
    <x v="1"/>
    <x v="10"/>
    <x v="10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0"/>
    <x v="9"/>
    <x v="9"/>
  </r>
  <r>
    <x v="6"/>
    <x v="0"/>
    <x v="0"/>
    <x v="1"/>
    <x v="1"/>
    <x v="10"/>
    <x v="10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8"/>
    <x v="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2556295</v>
      </c>
    </row>
    <row r="9" customFormat="false" ht="10.5" hidden="false" customHeight="false" outlineLevel="0" collapsed="false">
      <c r="A9" s="1" t="s">
        <v>7</v>
      </c>
      <c r="C9" s="7" t="n">
        <f aca="false">C16+C26</f>
        <v>-114882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8525974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2534808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-103360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8419244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-5485864.92320001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-4672820.0962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51993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-50250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-50250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-11522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106730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465067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1283707.01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-12858570.558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75</v>
      </c>
      <c r="G7" s="121" t="n">
        <v>75</v>
      </c>
      <c r="H7" s="121" t="n">
        <v>75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9.4055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75</v>
      </c>
      <c r="G10" s="122" t="n">
        <v>75</v>
      </c>
      <c r="H10" s="122" t="n">
        <v>75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9.4055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-19.7917</v>
      </c>
      <c r="G16" s="124" t="n">
        <v>-24.1935</v>
      </c>
      <c r="H16" s="124" t="n">
        <v>-25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-2.8682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50</v>
      </c>
      <c r="G19" s="121" t="n">
        <v>50</v>
      </c>
      <c r="H19" s="121" t="n">
        <v>50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6.2704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50</v>
      </c>
      <c r="G22" s="122" t="n">
        <v>50</v>
      </c>
      <c r="H22" s="122" t="n">
        <v>50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6.2704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-149.5066</v>
      </c>
      <c r="G23" s="121" t="n">
        <v>-150</v>
      </c>
      <c r="H23" s="121" t="n">
        <v>-150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-18.5356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-149.5066</v>
      </c>
      <c r="G26" s="122" t="n">
        <v>-150</v>
      </c>
      <c r="H26" s="122" t="n">
        <v>-150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-18.5356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25</v>
      </c>
      <c r="G29" s="121" t="n">
        <v>25</v>
      </c>
      <c r="H29" s="121" t="n">
        <v>25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3.1351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25</v>
      </c>
      <c r="G32" s="122" t="n">
        <v>25</v>
      </c>
      <c r="H32" s="122" t="n">
        <v>25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3.1351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0</v>
      </c>
      <c r="G33" s="121" t="n">
        <v>0</v>
      </c>
      <c r="H33" s="121" t="n">
        <v>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0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0</v>
      </c>
      <c r="G36" s="122" t="n">
        <v>0</v>
      </c>
      <c r="H36" s="122" t="n">
        <v>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268743</v>
      </c>
      <c r="D43" s="121" t="n">
        <v>471292</v>
      </c>
      <c r="E43" s="121" t="n">
        <v>547260</v>
      </c>
      <c r="F43" s="121" t="n">
        <v>120957</v>
      </c>
      <c r="G43" s="121" t="n">
        <v>171427</v>
      </c>
      <c r="H43" s="121" t="n">
        <v>105761</v>
      </c>
      <c r="I43" s="121" t="n">
        <v>339351</v>
      </c>
      <c r="J43" s="121" t="n">
        <v>351593</v>
      </c>
      <c r="K43" s="121" t="n">
        <v>311783</v>
      </c>
      <c r="L43" s="121" t="n">
        <v>194786</v>
      </c>
      <c r="M43" s="121" t="n">
        <v>179913</v>
      </c>
      <c r="N43" s="121" t="n">
        <v>177346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3240212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268743</v>
      </c>
      <c r="D46" s="124" t="n">
        <v>471292</v>
      </c>
      <c r="E46" s="124" t="n">
        <v>547260</v>
      </c>
      <c r="F46" s="124" t="n">
        <v>120957</v>
      </c>
      <c r="G46" s="124" t="n">
        <v>171427</v>
      </c>
      <c r="H46" s="124" t="n">
        <v>105761</v>
      </c>
      <c r="I46" s="124" t="n">
        <v>339351</v>
      </c>
      <c r="J46" s="124" t="n">
        <v>351593</v>
      </c>
      <c r="K46" s="124" t="n">
        <v>311783</v>
      </c>
      <c r="L46" s="124" t="n">
        <v>194786</v>
      </c>
      <c r="M46" s="124" t="n">
        <v>179913</v>
      </c>
      <c r="N46" s="124" t="n">
        <v>177346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3240212</v>
      </c>
    </row>
    <row r="47" customFormat="false" ht="11.25" hidden="false" customHeight="true" outlineLevel="0" collapsed="false">
      <c r="A47" s="120" t="s">
        <v>114</v>
      </c>
      <c r="C47" s="121" t="n">
        <v>268718</v>
      </c>
      <c r="D47" s="121" t="n">
        <v>471249</v>
      </c>
      <c r="E47" s="121" t="n">
        <v>547210</v>
      </c>
      <c r="F47" s="121" t="n">
        <v>172952</v>
      </c>
      <c r="G47" s="121" t="n">
        <v>169541</v>
      </c>
      <c r="H47" s="121" t="n">
        <v>67413</v>
      </c>
      <c r="I47" s="121" t="n">
        <v>339327</v>
      </c>
      <c r="J47" s="121" t="n">
        <v>351568</v>
      </c>
      <c r="K47" s="121" t="n">
        <v>311761</v>
      </c>
      <c r="L47" s="121" t="n">
        <v>194771</v>
      </c>
      <c r="M47" s="121" t="n">
        <v>179900</v>
      </c>
      <c r="N47" s="121" t="n">
        <v>177327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3251737</v>
      </c>
    </row>
    <row r="48" customFormat="false" ht="11.25" hidden="false" customHeight="true" outlineLevel="0" collapsed="false">
      <c r="A48" s="120" t="s">
        <v>115</v>
      </c>
      <c r="C48" s="126" t="n">
        <v>25</v>
      </c>
      <c r="D48" s="126" t="n">
        <v>43</v>
      </c>
      <c r="E48" s="126" t="n">
        <v>50</v>
      </c>
      <c r="F48" s="126" t="n">
        <v>-51995</v>
      </c>
      <c r="G48" s="126" t="n">
        <v>1886</v>
      </c>
      <c r="H48" s="126" t="n">
        <v>38348</v>
      </c>
      <c r="I48" s="126" t="n">
        <v>24</v>
      </c>
      <c r="J48" s="126" t="n">
        <v>25</v>
      </c>
      <c r="K48" s="126" t="n">
        <v>22</v>
      </c>
      <c r="L48" s="126" t="n">
        <v>15</v>
      </c>
      <c r="M48" s="126" t="n">
        <v>13</v>
      </c>
      <c r="N48" s="126" t="n">
        <v>19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-11525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50</v>
      </c>
      <c r="D7" s="67" t="n">
        <v>50</v>
      </c>
      <c r="E7" s="67" t="n">
        <v>50</v>
      </c>
      <c r="F7" s="67" t="n">
        <v>50</v>
      </c>
      <c r="G7" s="67" t="n">
        <v>50</v>
      </c>
      <c r="H7" s="67" t="n">
        <v>50</v>
      </c>
      <c r="I7" s="67" t="n">
        <v>50</v>
      </c>
      <c r="J7" s="67" t="n">
        <v>50</v>
      </c>
      <c r="K7" s="67" t="n">
        <v>50</v>
      </c>
      <c r="L7" s="67" t="n">
        <v>50</v>
      </c>
      <c r="M7" s="67" t="n">
        <v>50</v>
      </c>
      <c r="N7" s="67" t="n">
        <v>50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25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27.957</v>
      </c>
      <c r="D9" s="74" t="n">
        <v>28.5714</v>
      </c>
      <c r="E9" s="74" t="n">
        <v>27.957</v>
      </c>
      <c r="F9" s="74" t="n">
        <v>28.8889</v>
      </c>
      <c r="G9" s="74" t="n">
        <v>27.957</v>
      </c>
      <c r="H9" s="74" t="n">
        <v>27.7778</v>
      </c>
      <c r="I9" s="74" t="n">
        <v>27.957</v>
      </c>
      <c r="J9" s="74" t="n">
        <v>29.0323</v>
      </c>
      <c r="K9" s="74" t="n">
        <v>26.6667</v>
      </c>
      <c r="L9" s="74" t="n">
        <v>29.0323</v>
      </c>
      <c r="M9" s="74" t="n">
        <v>27.7778</v>
      </c>
      <c r="N9" s="74" t="n">
        <v>26.8817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14.0183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27.957</v>
      </c>
      <c r="D11" s="67" t="n">
        <v>28.5714</v>
      </c>
      <c r="E11" s="67" t="n">
        <v>27.957</v>
      </c>
      <c r="F11" s="67" t="n">
        <v>28.8889</v>
      </c>
      <c r="G11" s="67" t="n">
        <v>27.957</v>
      </c>
      <c r="H11" s="67" t="n">
        <v>27.7778</v>
      </c>
      <c r="I11" s="67" t="n">
        <v>27.957</v>
      </c>
      <c r="J11" s="67" t="n">
        <v>29.0323</v>
      </c>
      <c r="K11" s="67" t="n">
        <v>26.6667</v>
      </c>
      <c r="L11" s="67" t="n">
        <v>29.0323</v>
      </c>
      <c r="M11" s="67" t="n">
        <v>27.7778</v>
      </c>
      <c r="N11" s="67" t="n">
        <v>26.8817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14.0183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-957377</v>
      </c>
      <c r="D14" s="67" t="n">
        <v>-930920</v>
      </c>
      <c r="E14" s="67" t="n">
        <v>-1077366</v>
      </c>
      <c r="F14" s="67" t="n">
        <v>-1116022</v>
      </c>
      <c r="G14" s="67" t="n">
        <v>-1110570</v>
      </c>
      <c r="H14" s="67" t="n">
        <v>-1020946</v>
      </c>
      <c r="I14" s="67" t="n">
        <v>-812791</v>
      </c>
      <c r="J14" s="67" t="n">
        <v>-677417</v>
      </c>
      <c r="K14" s="67" t="n">
        <v>-690250</v>
      </c>
      <c r="L14" s="67" t="n">
        <v>-970334</v>
      </c>
      <c r="M14" s="67" t="n">
        <v>-871826</v>
      </c>
      <c r="N14" s="67" t="n">
        <v>-816063</v>
      </c>
      <c r="O14" s="67" t="n">
        <v>23327</v>
      </c>
      <c r="P14" s="67" t="n">
        <v>21422</v>
      </c>
      <c r="Q14" s="67" t="n">
        <v>23104</v>
      </c>
      <c r="R14" s="67" t="n">
        <v>22989</v>
      </c>
      <c r="S14" s="67" t="n">
        <v>22874</v>
      </c>
      <c r="T14" s="67" t="n">
        <v>21878</v>
      </c>
      <c r="U14" s="67" t="n">
        <v>22631</v>
      </c>
      <c r="V14" s="67" t="n">
        <v>22504</v>
      </c>
      <c r="W14" s="67" t="n">
        <v>21513</v>
      </c>
      <c r="X14" s="67" t="n">
        <v>23098</v>
      </c>
      <c r="Y14" s="67" t="n">
        <v>20406</v>
      </c>
      <c r="Z14" s="67" t="n">
        <v>21970</v>
      </c>
      <c r="AA14" s="67" t="n">
        <v>-10784166</v>
      </c>
    </row>
    <row r="15" customFormat="false" ht="11.25" hidden="false" customHeight="true" outlineLevel="0" collapsed="false">
      <c r="A15" s="67" t="s">
        <v>124</v>
      </c>
      <c r="B15" s="68"/>
      <c r="C15" s="67" t="n">
        <v>19166</v>
      </c>
      <c r="D15" s="67" t="n">
        <v>16781</v>
      </c>
      <c r="E15" s="67" t="n">
        <v>19065</v>
      </c>
      <c r="F15" s="67" t="n">
        <v>17562</v>
      </c>
      <c r="G15" s="67" t="n">
        <v>19006</v>
      </c>
      <c r="H15" s="67" t="n">
        <v>18500</v>
      </c>
      <c r="I15" s="67" t="n">
        <v>18920</v>
      </c>
      <c r="J15" s="67" t="n">
        <v>17955</v>
      </c>
      <c r="K15" s="67" t="n">
        <v>19291</v>
      </c>
      <c r="L15" s="67" t="n">
        <v>17929</v>
      </c>
      <c r="M15" s="67" t="n">
        <v>18284</v>
      </c>
      <c r="N15" s="67" t="n">
        <v>19375</v>
      </c>
      <c r="O15" s="67" t="n">
        <v>18392</v>
      </c>
      <c r="P15" s="67" t="n">
        <v>16066</v>
      </c>
      <c r="Q15" s="67" t="n">
        <v>18216</v>
      </c>
      <c r="R15" s="67" t="n">
        <v>16744</v>
      </c>
      <c r="S15" s="67" t="n">
        <v>18035</v>
      </c>
      <c r="T15" s="67" t="n">
        <v>17502</v>
      </c>
      <c r="U15" s="67" t="n">
        <v>17844</v>
      </c>
      <c r="V15" s="67" t="n">
        <v>17744</v>
      </c>
      <c r="W15" s="67" t="n">
        <v>17210</v>
      </c>
      <c r="X15" s="67" t="n">
        <v>16736</v>
      </c>
      <c r="Y15" s="67" t="n">
        <v>17855</v>
      </c>
      <c r="Z15" s="67" t="n">
        <v>17323</v>
      </c>
      <c r="AA15" s="67" t="n">
        <v>431501</v>
      </c>
    </row>
    <row r="16" customFormat="false" ht="11.25" hidden="false" customHeight="true" outlineLevel="0" collapsed="false">
      <c r="A16" s="73" t="s">
        <v>113</v>
      </c>
      <c r="B16" s="74"/>
      <c r="C16" s="74" t="n">
        <v>-938211</v>
      </c>
      <c r="D16" s="74" t="n">
        <v>-914139</v>
      </c>
      <c r="E16" s="74" t="n">
        <v>-1058301</v>
      </c>
      <c r="F16" s="74" t="n">
        <v>-1098460</v>
      </c>
      <c r="G16" s="74" t="n">
        <v>-1091564</v>
      </c>
      <c r="H16" s="74" t="n">
        <v>-1002446</v>
      </c>
      <c r="I16" s="74" t="n">
        <v>-793871</v>
      </c>
      <c r="J16" s="74" t="n">
        <v>-659462</v>
      </c>
      <c r="K16" s="74" t="n">
        <v>-670959</v>
      </c>
      <c r="L16" s="74" t="n">
        <v>-952405</v>
      </c>
      <c r="M16" s="74" t="n">
        <v>-853542</v>
      </c>
      <c r="N16" s="74" t="n">
        <v>-796688</v>
      </c>
      <c r="O16" s="74" t="n">
        <v>41719</v>
      </c>
      <c r="P16" s="74" t="n">
        <v>37488</v>
      </c>
      <c r="Q16" s="74" t="n">
        <v>41320</v>
      </c>
      <c r="R16" s="74" t="n">
        <v>39733</v>
      </c>
      <c r="S16" s="74" t="n">
        <v>40909</v>
      </c>
      <c r="T16" s="74" t="n">
        <v>39380</v>
      </c>
      <c r="U16" s="74" t="n">
        <v>40475</v>
      </c>
      <c r="V16" s="74" t="n">
        <v>40248</v>
      </c>
      <c r="W16" s="74" t="n">
        <v>38723</v>
      </c>
      <c r="X16" s="74" t="n">
        <v>39834</v>
      </c>
      <c r="Y16" s="74" t="n">
        <v>38261</v>
      </c>
      <c r="Z16" s="74" t="n">
        <v>39293</v>
      </c>
      <c r="AA16" s="75" t="n">
        <v>-10352665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27.3</v>
      </c>
      <c r="D19" s="128" t="n">
        <v>24.7</v>
      </c>
      <c r="E19" s="128" t="n">
        <v>21.25</v>
      </c>
      <c r="F19" s="128" t="n">
        <v>19.75</v>
      </c>
      <c r="G19" s="128" t="n">
        <v>20</v>
      </c>
      <c r="H19" s="128" t="n">
        <v>22.25</v>
      </c>
      <c r="I19" s="128" t="n">
        <v>33.75</v>
      </c>
      <c r="J19" s="128" t="n">
        <v>41.5</v>
      </c>
      <c r="K19" s="128" t="n">
        <v>36.75</v>
      </c>
      <c r="L19" s="128" t="n">
        <v>27.5</v>
      </c>
      <c r="M19" s="128" t="n">
        <v>28.75</v>
      </c>
      <c r="N19" s="128" t="n">
        <v>31</v>
      </c>
      <c r="O19" s="128" t="n">
        <v>33.75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27.2</v>
      </c>
      <c r="D20" s="128" t="n">
        <v>24.25</v>
      </c>
      <c r="E20" s="128" t="n">
        <v>21</v>
      </c>
      <c r="F20" s="128" t="n">
        <v>19</v>
      </c>
      <c r="G20" s="128" t="n">
        <v>18.5</v>
      </c>
      <c r="H20" s="128" t="n">
        <v>21.75</v>
      </c>
      <c r="I20" s="128" t="n">
        <v>33.5</v>
      </c>
      <c r="J20" s="128" t="n">
        <v>41.25</v>
      </c>
      <c r="K20" s="128" t="n">
        <v>36.5</v>
      </c>
      <c r="L20" s="128" t="n">
        <v>27</v>
      </c>
      <c r="M20" s="128" t="n">
        <v>28.25</v>
      </c>
      <c r="N20" s="128" t="n">
        <v>30.5</v>
      </c>
      <c r="O20" s="128" t="n">
        <v>34</v>
      </c>
      <c r="P20" s="128" t="n">
        <v>32</v>
      </c>
      <c r="Q20" s="128" t="n">
        <v>28.5</v>
      </c>
      <c r="R20" s="128" t="n">
        <v>23.85</v>
      </c>
      <c r="S20" s="128" t="n">
        <v>21.75</v>
      </c>
      <c r="T20" s="128" t="n">
        <v>25.5</v>
      </c>
      <c r="U20" s="128" t="n">
        <v>41.75</v>
      </c>
      <c r="V20" s="128" t="n">
        <v>46.75</v>
      </c>
      <c r="W20" s="128" t="n">
        <v>40.5</v>
      </c>
      <c r="X20" s="128" t="n">
        <v>28.25</v>
      </c>
      <c r="Y20" s="128" t="n">
        <v>31.25</v>
      </c>
      <c r="Z20" s="128" t="n">
        <v>35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0.100000000000001</v>
      </c>
      <c r="D21" s="130" t="n">
        <v>0.449999999999999</v>
      </c>
      <c r="E21" s="130" t="n">
        <v>0.25</v>
      </c>
      <c r="F21" s="130" t="n">
        <v>0.75</v>
      </c>
      <c r="G21" s="130" t="n">
        <v>1.5</v>
      </c>
      <c r="H21" s="130" t="n">
        <v>0.5</v>
      </c>
      <c r="I21" s="130" t="n">
        <v>0.25</v>
      </c>
      <c r="J21" s="130" t="n">
        <v>0.25</v>
      </c>
      <c r="K21" s="130" t="n">
        <v>0.25</v>
      </c>
      <c r="L21" s="130" t="n">
        <v>0.5</v>
      </c>
      <c r="M21" s="130" t="n">
        <v>0.5</v>
      </c>
      <c r="N21" s="130" t="n">
        <v>0.5</v>
      </c>
      <c r="O21" s="130" t="n">
        <v>-0.25</v>
      </c>
      <c r="P21" s="130" t="n">
        <v>-0.25</v>
      </c>
      <c r="Q21" s="130" t="n">
        <v>-0.25</v>
      </c>
      <c r="R21" s="130" t="n">
        <v>-0.25</v>
      </c>
      <c r="S21" s="130" t="n">
        <v>-0.25</v>
      </c>
      <c r="T21" s="130" t="n">
        <v>-0.25</v>
      </c>
      <c r="U21" s="130" t="n">
        <v>-0.25</v>
      </c>
      <c r="V21" s="130" t="n">
        <v>-0.25</v>
      </c>
      <c r="W21" s="130" t="n">
        <v>-0.25</v>
      </c>
      <c r="X21" s="130" t="n">
        <v>-0.25</v>
      </c>
      <c r="Y21" s="130" t="n">
        <v>-0.25</v>
      </c>
      <c r="Z21" s="130" t="n">
        <v>-0.25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13.25</v>
      </c>
      <c r="G23" s="128" t="n">
        <v>11.75</v>
      </c>
      <c r="H23" s="128" t="n">
        <v>11.75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</v>
      </c>
      <c r="D24" s="128" t="n">
        <v>19</v>
      </c>
      <c r="E24" s="128" t="n">
        <v>17</v>
      </c>
      <c r="F24" s="128" t="n">
        <v>12.5</v>
      </c>
      <c r="G24" s="128" t="n">
        <v>11</v>
      </c>
      <c r="H24" s="128" t="n">
        <v>11</v>
      </c>
      <c r="I24" s="128" t="n">
        <v>23.75</v>
      </c>
      <c r="J24" s="128" t="n">
        <v>27.75</v>
      </c>
      <c r="K24" s="128" t="n">
        <v>23.75</v>
      </c>
      <c r="L24" s="128" t="n">
        <v>21.25</v>
      </c>
      <c r="M24" s="128" t="n">
        <v>22.25</v>
      </c>
      <c r="N24" s="128" t="n">
        <v>24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0.25</v>
      </c>
      <c r="D25" s="130" t="n">
        <v>0.25</v>
      </c>
      <c r="E25" s="130" t="n">
        <v>0.25</v>
      </c>
      <c r="F25" s="130" t="n">
        <v>0.75</v>
      </c>
      <c r="G25" s="130" t="n">
        <v>0.75</v>
      </c>
      <c r="H25" s="130" t="n">
        <v>0.75</v>
      </c>
      <c r="I25" s="130" t="n">
        <v>0.25</v>
      </c>
      <c r="J25" s="130" t="n">
        <v>0.25</v>
      </c>
      <c r="K25" s="130" t="n">
        <v>0.25</v>
      </c>
      <c r="L25" s="130" t="n">
        <v>0.25</v>
      </c>
      <c r="M25" s="130" t="n">
        <v>0.25</v>
      </c>
      <c r="N25" s="130" t="n">
        <v>0.25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70.0833</v>
      </c>
      <c r="D28" s="128" t="n">
        <v>70.0833</v>
      </c>
      <c r="E28" s="128" t="n">
        <v>70.0833</v>
      </c>
      <c r="F28" s="128" t="n">
        <v>63.5</v>
      </c>
      <c r="G28" s="128" t="n">
        <v>63.5</v>
      </c>
      <c r="H28" s="128" t="n">
        <v>63.5</v>
      </c>
      <c r="I28" s="128" t="n">
        <v>70.0833</v>
      </c>
      <c r="J28" s="128" t="n">
        <v>70.0833</v>
      </c>
      <c r="K28" s="128" t="n">
        <v>70.0833</v>
      </c>
      <c r="L28" s="128" t="n">
        <v>70.0833</v>
      </c>
      <c r="M28" s="128" t="n">
        <v>70.0833</v>
      </c>
      <c r="N28" s="128" t="n">
        <v>70.0833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67.8625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27.3</v>
      </c>
      <c r="D47" s="128" t="n">
        <v>24.7</v>
      </c>
      <c r="E47" s="128" t="n">
        <v>21.25</v>
      </c>
      <c r="F47" s="128" t="n">
        <v>19.75</v>
      </c>
      <c r="G47" s="128" t="n">
        <v>20</v>
      </c>
      <c r="H47" s="128" t="n">
        <v>22.25</v>
      </c>
      <c r="I47" s="128" t="n">
        <v>33.75</v>
      </c>
      <c r="J47" s="128" t="n">
        <v>41.5</v>
      </c>
      <c r="K47" s="128" t="n">
        <v>36.75</v>
      </c>
      <c r="L47" s="128" t="n">
        <v>27.5</v>
      </c>
      <c r="M47" s="128" t="n">
        <v>28.75</v>
      </c>
      <c r="N47" s="128" t="n">
        <v>31</v>
      </c>
      <c r="O47" s="128" t="n">
        <v>33.75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27.2</v>
      </c>
      <c r="D48" s="128" t="n">
        <v>24.25</v>
      </c>
      <c r="E48" s="128" t="n">
        <v>21</v>
      </c>
      <c r="F48" s="128" t="n">
        <v>19</v>
      </c>
      <c r="G48" s="128" t="n">
        <v>18.5</v>
      </c>
      <c r="H48" s="128" t="n">
        <v>21.75</v>
      </c>
      <c r="I48" s="128" t="n">
        <v>33.5</v>
      </c>
      <c r="J48" s="128" t="n">
        <v>41.25</v>
      </c>
      <c r="K48" s="128" t="n">
        <v>36.5</v>
      </c>
      <c r="L48" s="128" t="n">
        <v>27</v>
      </c>
      <c r="M48" s="128" t="n">
        <v>28.25</v>
      </c>
      <c r="N48" s="128" t="n">
        <v>30.5</v>
      </c>
      <c r="O48" s="128" t="n">
        <v>34</v>
      </c>
      <c r="P48" s="128" t="n">
        <v>32</v>
      </c>
      <c r="Q48" s="128" t="n">
        <v>28.5</v>
      </c>
      <c r="R48" s="128" t="n">
        <v>23.85</v>
      </c>
      <c r="S48" s="128" t="n">
        <v>21.75</v>
      </c>
      <c r="T48" s="128" t="n">
        <v>25.5</v>
      </c>
      <c r="U48" s="128" t="n">
        <v>41.75</v>
      </c>
      <c r="V48" s="128" t="n">
        <v>46.75</v>
      </c>
      <c r="W48" s="128" t="n">
        <v>40.5</v>
      </c>
      <c r="X48" s="128" t="n">
        <v>28.25</v>
      </c>
      <c r="Y48" s="128" t="n">
        <v>31.25</v>
      </c>
      <c r="Z48" s="128" t="n">
        <v>35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0.100000000000001</v>
      </c>
      <c r="D49" s="130" t="n">
        <v>0.449999999999999</v>
      </c>
      <c r="E49" s="130" t="n">
        <v>0.25</v>
      </c>
      <c r="F49" s="130" t="n">
        <v>0.75</v>
      </c>
      <c r="G49" s="130" t="n">
        <v>1.5</v>
      </c>
      <c r="H49" s="130" t="n">
        <v>0.5</v>
      </c>
      <c r="I49" s="130" t="n">
        <v>0.25</v>
      </c>
      <c r="J49" s="130" t="n">
        <v>0.25</v>
      </c>
      <c r="K49" s="130" t="n">
        <v>0.25</v>
      </c>
      <c r="L49" s="130" t="n">
        <v>0.5</v>
      </c>
      <c r="M49" s="130" t="n">
        <v>0.5</v>
      </c>
      <c r="N49" s="130" t="n">
        <v>0.5</v>
      </c>
      <c r="O49" s="130" t="n">
        <v>-0.25</v>
      </c>
      <c r="P49" s="130" t="n">
        <v>-0.25</v>
      </c>
      <c r="Q49" s="130" t="n">
        <v>-0.25</v>
      </c>
      <c r="R49" s="130" t="n">
        <v>-0.25</v>
      </c>
      <c r="S49" s="130" t="n">
        <v>-0.25</v>
      </c>
      <c r="T49" s="130" t="n">
        <v>-0.25</v>
      </c>
      <c r="U49" s="130" t="n">
        <v>-0.25</v>
      </c>
      <c r="V49" s="130" t="n">
        <v>-0.25</v>
      </c>
      <c r="W49" s="130" t="n">
        <v>-0.25</v>
      </c>
      <c r="X49" s="130" t="n">
        <v>-0.25</v>
      </c>
      <c r="Y49" s="130" t="n">
        <v>-0.25</v>
      </c>
      <c r="Z49" s="130" t="n">
        <v>-0.25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13.25</v>
      </c>
      <c r="G51" s="128" t="n">
        <v>11.75</v>
      </c>
      <c r="H51" s="128" t="n">
        <v>11.75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</v>
      </c>
      <c r="D52" s="128" t="n">
        <v>19</v>
      </c>
      <c r="E52" s="128" t="n">
        <v>17</v>
      </c>
      <c r="F52" s="128" t="n">
        <v>12.5</v>
      </c>
      <c r="G52" s="128" t="n">
        <v>11</v>
      </c>
      <c r="H52" s="128" t="n">
        <v>11</v>
      </c>
      <c r="I52" s="128" t="n">
        <v>23.75</v>
      </c>
      <c r="J52" s="128" t="n">
        <v>27.75</v>
      </c>
      <c r="K52" s="128" t="n">
        <v>23.75</v>
      </c>
      <c r="L52" s="128" t="n">
        <v>21.25</v>
      </c>
      <c r="M52" s="128" t="n">
        <v>22.25</v>
      </c>
      <c r="N52" s="128" t="n">
        <v>24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0.25</v>
      </c>
      <c r="D53" s="130" t="n">
        <v>0.25</v>
      </c>
      <c r="E53" s="130" t="n">
        <v>0.25</v>
      </c>
      <c r="F53" s="130" t="n">
        <v>0.75</v>
      </c>
      <c r="G53" s="130" t="n">
        <v>0.75</v>
      </c>
      <c r="H53" s="130" t="n">
        <v>0.75</v>
      </c>
      <c r="I53" s="130" t="n">
        <v>0.25</v>
      </c>
      <c r="J53" s="130" t="n">
        <v>0.25</v>
      </c>
      <c r="K53" s="130" t="n">
        <v>0.25</v>
      </c>
      <c r="L53" s="130" t="n">
        <v>0.25</v>
      </c>
      <c r="M53" s="130" t="n">
        <v>0.25</v>
      </c>
      <c r="N53" s="130" t="n">
        <v>0.25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718.8798</v>
      </c>
      <c r="D63" s="67" t="n">
        <v>861.8297</v>
      </c>
      <c r="E63" s="67" t="n">
        <v>908.0154</v>
      </c>
      <c r="F63" s="67" t="n">
        <v>636.2269</v>
      </c>
      <c r="G63" s="67" t="n">
        <v>606.1269</v>
      </c>
      <c r="H63" s="67" t="n">
        <v>543.85</v>
      </c>
      <c r="I63" s="67" t="n">
        <v>687.2769</v>
      </c>
      <c r="J63" s="67" t="n">
        <v>709.1389</v>
      </c>
      <c r="K63" s="67" t="n">
        <v>728.975</v>
      </c>
      <c r="L63" s="67" t="n">
        <v>742.3874</v>
      </c>
      <c r="M63" s="67" t="n">
        <v>718.3875</v>
      </c>
      <c r="N63" s="67" t="n">
        <v>725.0875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512.8277</v>
      </c>
    </row>
    <row r="64" customFormat="false" ht="11.25" hidden="false" customHeight="true" outlineLevel="0" collapsed="false">
      <c r="A64" s="67" t="s">
        <v>120</v>
      </c>
      <c r="B64" s="68"/>
      <c r="C64" s="67" t="n">
        <v>720.978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299.8168</v>
      </c>
    </row>
    <row r="65" customFormat="false" ht="11.25" hidden="false" customHeight="true" outlineLevel="0" collapsed="false">
      <c r="A65" s="73" t="s">
        <v>104</v>
      </c>
      <c r="B65" s="74"/>
      <c r="C65" s="74" t="n">
        <v>719.8048</v>
      </c>
      <c r="D65" s="74" t="n">
        <v>765.1185</v>
      </c>
      <c r="E65" s="74" t="n">
        <v>797.0086</v>
      </c>
      <c r="F65" s="74" t="n">
        <v>576.1436</v>
      </c>
      <c r="G65" s="74" t="n">
        <v>557.0618</v>
      </c>
      <c r="H65" s="74" t="n">
        <v>530.1028</v>
      </c>
      <c r="I65" s="74" t="n">
        <v>527.8113</v>
      </c>
      <c r="J65" s="74" t="n">
        <v>545.5137</v>
      </c>
      <c r="K65" s="74" t="n">
        <v>540.8258</v>
      </c>
      <c r="L65" s="74" t="n">
        <v>595.1383</v>
      </c>
      <c r="M65" s="74" t="n">
        <v>577.1083</v>
      </c>
      <c r="N65" s="74" t="n">
        <v>578.2177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419.2585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733.7833</v>
      </c>
      <c r="D67" s="67" t="n">
        <v>765.1185</v>
      </c>
      <c r="E67" s="67" t="n">
        <v>797.0086</v>
      </c>
      <c r="F67" s="67" t="n">
        <v>576.1436</v>
      </c>
      <c r="G67" s="67" t="n">
        <v>557.0618</v>
      </c>
      <c r="H67" s="67" t="n">
        <v>530.1028</v>
      </c>
      <c r="I67" s="67" t="n">
        <v>527.8113</v>
      </c>
      <c r="J67" s="67" t="n">
        <v>545.5137</v>
      </c>
      <c r="K67" s="67" t="n">
        <v>540.8258</v>
      </c>
      <c r="L67" s="67" t="n">
        <v>595.1383</v>
      </c>
      <c r="M67" s="67" t="n">
        <v>577.1083</v>
      </c>
      <c r="N67" s="67" t="n">
        <v>578.2177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419.8522</v>
      </c>
    </row>
    <row r="68" customFormat="false" ht="11.25" hidden="false" customHeight="true" outlineLevel="0" collapsed="false">
      <c r="A68" s="67" t="s">
        <v>122</v>
      </c>
      <c r="B68" s="68"/>
      <c r="C68" s="69" t="n">
        <v>-13.9785000000001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-0.593699999999956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-22266571</v>
      </c>
      <c r="D70" s="67" t="n">
        <v>-16477056</v>
      </c>
      <c r="E70" s="67" t="n">
        <v>-18738781</v>
      </c>
      <c r="F70" s="67" t="n">
        <v>-15067059</v>
      </c>
      <c r="G70" s="67" t="n">
        <v>-15086691</v>
      </c>
      <c r="H70" s="67" t="n">
        <v>-12983002</v>
      </c>
      <c r="I70" s="67" t="n">
        <v>-16596988</v>
      </c>
      <c r="J70" s="67" t="n">
        <v>-14334703</v>
      </c>
      <c r="K70" s="67" t="n">
        <v>-13624518</v>
      </c>
      <c r="L70" s="67" t="n">
        <v>-12583485</v>
      </c>
      <c r="M70" s="67" t="n">
        <v>-11427624</v>
      </c>
      <c r="N70" s="67" t="n">
        <v>-10326126</v>
      </c>
      <c r="O70" s="67" t="n">
        <v>-1406501</v>
      </c>
      <c r="P70" s="67" t="n">
        <v>-1621584</v>
      </c>
      <c r="Q70" s="67" t="n">
        <v>-2296721</v>
      </c>
      <c r="R70" s="67" t="n">
        <v>-2849223</v>
      </c>
      <c r="S70" s="67" t="n">
        <v>-3308631</v>
      </c>
      <c r="T70" s="67" t="n">
        <v>-2646146</v>
      </c>
      <c r="U70" s="67" t="n">
        <v>-322524</v>
      </c>
      <c r="V70" s="67" t="n">
        <v>359754</v>
      </c>
      <c r="W70" s="67" t="n">
        <v>-246251</v>
      </c>
      <c r="X70" s="67" t="n">
        <v>-2051734</v>
      </c>
      <c r="Y70" s="67" t="n">
        <v>-1675905</v>
      </c>
      <c r="Z70" s="67" t="n">
        <v>-1228121</v>
      </c>
      <c r="AA70" s="67" t="n">
        <v>-198806191</v>
      </c>
    </row>
    <row r="71" customFormat="false" ht="11.25" hidden="false" customHeight="true" outlineLevel="0" collapsed="false">
      <c r="A71" s="67" t="s">
        <v>124</v>
      </c>
      <c r="B71" s="68"/>
      <c r="C71" s="67" t="n">
        <v>-13842793</v>
      </c>
      <c r="D71" s="67" t="n">
        <v>-12660799</v>
      </c>
      <c r="E71" s="67" t="n">
        <v>-14670498</v>
      </c>
      <c r="F71" s="67" t="n">
        <v>-9637888</v>
      </c>
      <c r="G71" s="67" t="n">
        <v>-10647540</v>
      </c>
      <c r="H71" s="67" t="n">
        <v>-10544687</v>
      </c>
      <c r="I71" s="67" t="n">
        <v>-7507740</v>
      </c>
      <c r="J71" s="67" t="n">
        <v>-6781033</v>
      </c>
      <c r="K71" s="67" t="n">
        <v>-7648447</v>
      </c>
      <c r="L71" s="67" t="n">
        <v>-7742705</v>
      </c>
      <c r="M71" s="67" t="n">
        <v>-7695542</v>
      </c>
      <c r="N71" s="67" t="n">
        <v>-7858077</v>
      </c>
      <c r="O71" s="67" t="n">
        <v>-1335269</v>
      </c>
      <c r="P71" s="67" t="n">
        <v>-1356565</v>
      </c>
      <c r="Q71" s="67" t="n">
        <v>-1522933</v>
      </c>
      <c r="R71" s="67" t="n">
        <v>-1160317</v>
      </c>
      <c r="S71" s="67" t="n">
        <v>-1306558</v>
      </c>
      <c r="T71" s="67" t="n">
        <v>-1348614</v>
      </c>
      <c r="U71" s="67" t="n">
        <v>-981377</v>
      </c>
      <c r="V71" s="67" t="n">
        <v>-896631</v>
      </c>
      <c r="W71" s="67" t="n">
        <v>-927265</v>
      </c>
      <c r="X71" s="67" t="n">
        <v>-1136405</v>
      </c>
      <c r="Y71" s="67" t="n">
        <v>-1045801</v>
      </c>
      <c r="Z71" s="67" t="n">
        <v>-935361</v>
      </c>
      <c r="AA71" s="67" t="n">
        <v>-131190845</v>
      </c>
    </row>
    <row r="72" customFormat="false" ht="11.25" hidden="false" customHeight="true" outlineLevel="0" collapsed="false">
      <c r="A72" s="73" t="s">
        <v>113</v>
      </c>
      <c r="B72" s="74"/>
      <c r="C72" s="74" t="n">
        <v>-36109364</v>
      </c>
      <c r="D72" s="74" t="n">
        <v>-29137855</v>
      </c>
      <c r="E72" s="74" t="n">
        <v>-33409279</v>
      </c>
      <c r="F72" s="74" t="n">
        <v>-24704947</v>
      </c>
      <c r="G72" s="74" t="n">
        <v>-25734231</v>
      </c>
      <c r="H72" s="74" t="n">
        <v>-23527689</v>
      </c>
      <c r="I72" s="74" t="n">
        <v>-24104728</v>
      </c>
      <c r="J72" s="74" t="n">
        <v>-21115736</v>
      </c>
      <c r="K72" s="74" t="n">
        <v>-21272965</v>
      </c>
      <c r="L72" s="74" t="n">
        <v>-20326190</v>
      </c>
      <c r="M72" s="74" t="n">
        <v>-19123166</v>
      </c>
      <c r="N72" s="74" t="n">
        <v>-18184203</v>
      </c>
      <c r="O72" s="74" t="n">
        <v>-2741770</v>
      </c>
      <c r="P72" s="74" t="n">
        <v>-2978149</v>
      </c>
      <c r="Q72" s="74" t="n">
        <v>-3819654</v>
      </c>
      <c r="R72" s="74" t="n">
        <v>-4009540</v>
      </c>
      <c r="S72" s="74" t="n">
        <v>-4615189</v>
      </c>
      <c r="T72" s="74" t="n">
        <v>-3994760</v>
      </c>
      <c r="U72" s="74" t="n">
        <v>-1303901</v>
      </c>
      <c r="V72" s="74" t="n">
        <v>-536877</v>
      </c>
      <c r="W72" s="74" t="n">
        <v>-1173516</v>
      </c>
      <c r="X72" s="74" t="n">
        <v>-3188139</v>
      </c>
      <c r="Y72" s="74" t="n">
        <v>-2721706</v>
      </c>
      <c r="Z72" s="74" t="n">
        <v>-2163482</v>
      </c>
      <c r="AA72" s="75" t="n">
        <v>-329997036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25.4</v>
      </c>
      <c r="D75" s="128" t="n">
        <v>22.7</v>
      </c>
      <c r="E75" s="128" t="n">
        <v>19.25</v>
      </c>
      <c r="F75" s="128" t="n">
        <v>17.75</v>
      </c>
      <c r="G75" s="128" t="n">
        <v>17.5</v>
      </c>
      <c r="H75" s="128" t="n">
        <v>18.5</v>
      </c>
      <c r="I75" s="128" t="n">
        <v>28.75</v>
      </c>
      <c r="J75" s="128" t="n">
        <v>38</v>
      </c>
      <c r="K75" s="128" t="n">
        <v>35</v>
      </c>
      <c r="L75" s="128" t="n">
        <v>26</v>
      </c>
      <c r="M75" s="128" t="n">
        <v>27.5</v>
      </c>
      <c r="N75" s="128" t="n">
        <v>30.5</v>
      </c>
      <c r="O75" s="128" t="n">
        <v>32.75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25.25</v>
      </c>
      <c r="D76" s="128" t="n">
        <v>22.25</v>
      </c>
      <c r="E76" s="128" t="n">
        <v>19</v>
      </c>
      <c r="F76" s="128" t="n">
        <v>17</v>
      </c>
      <c r="G76" s="128" t="n">
        <v>16</v>
      </c>
      <c r="H76" s="128" t="n">
        <v>18</v>
      </c>
      <c r="I76" s="128" t="n">
        <v>28.5</v>
      </c>
      <c r="J76" s="128" t="n">
        <v>37.75</v>
      </c>
      <c r="K76" s="128" t="n">
        <v>34.75</v>
      </c>
      <c r="L76" s="128" t="n">
        <v>25.5</v>
      </c>
      <c r="M76" s="128" t="n">
        <v>27</v>
      </c>
      <c r="N76" s="128" t="n">
        <v>30</v>
      </c>
      <c r="O76" s="128" t="n">
        <v>33</v>
      </c>
      <c r="P76" s="128" t="n">
        <v>30.5</v>
      </c>
      <c r="Q76" s="128" t="n">
        <v>26.5</v>
      </c>
      <c r="R76" s="128" t="n">
        <v>21.75</v>
      </c>
      <c r="S76" s="128" t="n">
        <v>18.5</v>
      </c>
      <c r="T76" s="128" t="n">
        <v>20.5</v>
      </c>
      <c r="U76" s="128" t="n">
        <v>36.75</v>
      </c>
      <c r="V76" s="128" t="n">
        <v>42.75</v>
      </c>
      <c r="W76" s="128" t="n">
        <v>37.5</v>
      </c>
      <c r="X76" s="128" t="n">
        <v>27</v>
      </c>
      <c r="Y76" s="128" t="n">
        <v>30</v>
      </c>
      <c r="Z76" s="128" t="n">
        <v>33.75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0.149999999999999</v>
      </c>
      <c r="D77" s="130" t="n">
        <v>0.449999999999999</v>
      </c>
      <c r="E77" s="130" t="n">
        <v>0.25</v>
      </c>
      <c r="F77" s="130" t="n">
        <v>0.75</v>
      </c>
      <c r="G77" s="130" t="n">
        <v>1.5</v>
      </c>
      <c r="H77" s="130" t="n">
        <v>0.5</v>
      </c>
      <c r="I77" s="130" t="n">
        <v>0.25</v>
      </c>
      <c r="J77" s="130" t="n">
        <v>0.25</v>
      </c>
      <c r="K77" s="130" t="n">
        <v>0.25</v>
      </c>
      <c r="L77" s="130" t="n">
        <v>0.5</v>
      </c>
      <c r="M77" s="130" t="n">
        <v>0.5</v>
      </c>
      <c r="N77" s="130" t="n">
        <v>0.5</v>
      </c>
      <c r="O77" s="130" t="n">
        <v>-0.25</v>
      </c>
      <c r="P77" s="130" t="n">
        <v>-0.25</v>
      </c>
      <c r="Q77" s="130" t="n">
        <v>-0.25</v>
      </c>
      <c r="R77" s="130" t="n">
        <v>-0.25</v>
      </c>
      <c r="S77" s="130" t="n">
        <v>-0.25</v>
      </c>
      <c r="T77" s="130" t="n">
        <v>-0.25</v>
      </c>
      <c r="U77" s="130" t="n">
        <v>-0.25</v>
      </c>
      <c r="V77" s="130" t="n">
        <v>-0.25</v>
      </c>
      <c r="W77" s="130" t="n">
        <v>-0.25</v>
      </c>
      <c r="X77" s="130" t="n">
        <v>-0.25</v>
      </c>
      <c r="Y77" s="130" t="n">
        <v>-0.25</v>
      </c>
      <c r="Z77" s="130" t="n">
        <v>-0.25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13.25</v>
      </c>
      <c r="G79" s="128" t="n">
        <v>11.75</v>
      </c>
      <c r="H79" s="128" t="n">
        <v>11.75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</v>
      </c>
      <c r="D80" s="128" t="n">
        <v>19</v>
      </c>
      <c r="E80" s="128" t="n">
        <v>17</v>
      </c>
      <c r="F80" s="128" t="n">
        <v>12.5</v>
      </c>
      <c r="G80" s="128" t="n">
        <v>11</v>
      </c>
      <c r="H80" s="128" t="n">
        <v>11</v>
      </c>
      <c r="I80" s="128" t="n">
        <v>23.75</v>
      </c>
      <c r="J80" s="128" t="n">
        <v>27.75</v>
      </c>
      <c r="K80" s="128" t="n">
        <v>23.75</v>
      </c>
      <c r="L80" s="128" t="n">
        <v>21.25</v>
      </c>
      <c r="M80" s="128" t="n">
        <v>22.25</v>
      </c>
      <c r="N80" s="128" t="n">
        <v>24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0.25</v>
      </c>
      <c r="D81" s="130" t="n">
        <v>0.25</v>
      </c>
      <c r="E81" s="130" t="n">
        <v>0.25</v>
      </c>
      <c r="F81" s="130" t="n">
        <v>0.75</v>
      </c>
      <c r="G81" s="130" t="n">
        <v>0.75</v>
      </c>
      <c r="H81" s="130" t="n">
        <v>0.75</v>
      </c>
      <c r="I81" s="130" t="n">
        <v>0.25</v>
      </c>
      <c r="J81" s="130" t="n">
        <v>0.25</v>
      </c>
      <c r="K81" s="130" t="n">
        <v>0.25</v>
      </c>
      <c r="L81" s="130" t="n">
        <v>0.25</v>
      </c>
      <c r="M81" s="130" t="n">
        <v>0.25</v>
      </c>
      <c r="N81" s="130" t="n">
        <v>0.25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81.7532</v>
      </c>
      <c r="D84" s="128" t="n">
        <v>83.2419</v>
      </c>
      <c r="E84" s="128" t="n">
        <v>82.9292</v>
      </c>
      <c r="F84" s="128" t="n">
        <v>76.55</v>
      </c>
      <c r="G84" s="128" t="n">
        <v>78.3097</v>
      </c>
      <c r="H84" s="128" t="n">
        <v>78.3097</v>
      </c>
      <c r="I84" s="128" t="n">
        <v>100.2444</v>
      </c>
      <c r="J84" s="128" t="n">
        <v>100.2444</v>
      </c>
      <c r="K84" s="128" t="n">
        <v>100.2444</v>
      </c>
      <c r="L84" s="128" t="n">
        <v>77.0379</v>
      </c>
      <c r="M84" s="128" t="n">
        <v>77.0379</v>
      </c>
      <c r="N84" s="128" t="n">
        <v>77.0379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46.6452</v>
      </c>
      <c r="D85" s="128" t="n">
        <v>83.2357</v>
      </c>
      <c r="E85" s="128" t="n">
        <v>120.4125</v>
      </c>
      <c r="F85" s="128" t="n">
        <v>89.8917</v>
      </c>
      <c r="G85" s="128" t="n">
        <v>89.8917</v>
      </c>
      <c r="H85" s="128" t="n">
        <v>71.96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72.0719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246720</v>
      </c>
      <c r="D98" s="67" t="n">
        <v>225320</v>
      </c>
      <c r="E98" s="67" t="n">
        <v>80601</v>
      </c>
      <c r="F98" s="67" t="n">
        <v>92736</v>
      </c>
      <c r="G98" s="67" t="n">
        <v>90650</v>
      </c>
      <c r="H98" s="67" t="n">
        <v>-95735</v>
      </c>
      <c r="I98" s="67" t="n">
        <v>-136004</v>
      </c>
      <c r="J98" s="67" t="n">
        <v>-350873</v>
      </c>
      <c r="K98" s="67" t="n">
        <v>-197036</v>
      </c>
      <c r="L98" s="67" t="n">
        <v>29609</v>
      </c>
      <c r="M98" s="67" t="n">
        <v>219763</v>
      </c>
      <c r="N98" s="67" t="n">
        <v>225640</v>
      </c>
      <c r="O98" s="67" t="n">
        <v>234285</v>
      </c>
      <c r="P98" s="67" t="n">
        <v>201601</v>
      </c>
      <c r="Q98" s="67" t="n">
        <v>21721</v>
      </c>
      <c r="R98" s="67" t="n">
        <v>58161</v>
      </c>
      <c r="S98" s="67" t="n">
        <v>74292</v>
      </c>
      <c r="T98" s="67" t="n">
        <v>-134048</v>
      </c>
      <c r="U98" s="67" t="n">
        <v>-319403</v>
      </c>
      <c r="V98" s="67" t="n">
        <v>-440222</v>
      </c>
      <c r="W98" s="67" t="n">
        <v>-280973</v>
      </c>
      <c r="X98" s="67" t="n">
        <v>23691</v>
      </c>
      <c r="Y98" s="67" t="n">
        <v>192614</v>
      </c>
      <c r="Z98" s="67" t="n">
        <v>220298</v>
      </c>
      <c r="AA98" s="67" t="n">
        <v>283408</v>
      </c>
    </row>
    <row r="99" customFormat="false" ht="11.25" hidden="false" customHeight="true" outlineLevel="0" collapsed="false">
      <c r="A99" s="67" t="s">
        <v>124</v>
      </c>
      <c r="B99" s="68"/>
      <c r="C99" s="67" t="n">
        <v>65336</v>
      </c>
      <c r="D99" s="67" t="n">
        <v>67409</v>
      </c>
      <c r="E99" s="67" t="n">
        <v>89623</v>
      </c>
      <c r="F99" s="67" t="n">
        <v>106572</v>
      </c>
      <c r="G99" s="67" t="n">
        <v>125080</v>
      </c>
      <c r="H99" s="67" t="n">
        <v>121751</v>
      </c>
      <c r="I99" s="67" t="n">
        <v>38179</v>
      </c>
      <c r="J99" s="67" t="n">
        <v>18416</v>
      </c>
      <c r="K99" s="67" t="n">
        <v>29208</v>
      </c>
      <c r="L99" s="67" t="n">
        <v>58229</v>
      </c>
      <c r="M99" s="67" t="n">
        <v>61045</v>
      </c>
      <c r="N99" s="67" t="n">
        <v>53117</v>
      </c>
      <c r="O99" s="67" t="n">
        <v>50812</v>
      </c>
      <c r="P99" s="67" t="n">
        <v>53554</v>
      </c>
      <c r="Q99" s="67" t="n">
        <v>73177</v>
      </c>
      <c r="R99" s="67" t="n">
        <v>87300</v>
      </c>
      <c r="S99" s="67" t="n">
        <v>106362</v>
      </c>
      <c r="T99" s="67" t="n">
        <v>106210</v>
      </c>
      <c r="U99" s="67" t="n">
        <v>15275</v>
      </c>
      <c r="V99" s="67" t="n">
        <v>4550</v>
      </c>
      <c r="W99" s="67" t="n">
        <v>2156</v>
      </c>
      <c r="X99" s="67" t="n">
        <v>55786</v>
      </c>
      <c r="Y99" s="67" t="n">
        <v>54912</v>
      </c>
      <c r="Z99" s="67" t="n">
        <v>36662</v>
      </c>
      <c r="AA99" s="67" t="n">
        <v>1480721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312056</v>
      </c>
      <c r="D100" s="74" t="n">
        <v>292729</v>
      </c>
      <c r="E100" s="74" t="n">
        <v>170224</v>
      </c>
      <c r="F100" s="74" t="n">
        <v>199308</v>
      </c>
      <c r="G100" s="74" t="n">
        <v>215730</v>
      </c>
      <c r="H100" s="74" t="n">
        <v>26016</v>
      </c>
      <c r="I100" s="74" t="n">
        <v>-97825</v>
      </c>
      <c r="J100" s="74" t="n">
        <v>-332457</v>
      </c>
      <c r="K100" s="74" t="n">
        <v>-167828</v>
      </c>
      <c r="L100" s="74" t="n">
        <v>87838</v>
      </c>
      <c r="M100" s="74" t="n">
        <v>280808</v>
      </c>
      <c r="N100" s="74" t="n">
        <v>278757</v>
      </c>
      <c r="O100" s="74" t="n">
        <v>285097</v>
      </c>
      <c r="P100" s="74" t="n">
        <v>255155</v>
      </c>
      <c r="Q100" s="74" t="n">
        <v>94898</v>
      </c>
      <c r="R100" s="74" t="n">
        <v>145461</v>
      </c>
      <c r="S100" s="74" t="n">
        <v>180654</v>
      </c>
      <c r="T100" s="74" t="n">
        <v>-27838</v>
      </c>
      <c r="U100" s="74" t="n">
        <v>-304128</v>
      </c>
      <c r="V100" s="74" t="n">
        <v>-435672</v>
      </c>
      <c r="W100" s="74" t="n">
        <v>-278817</v>
      </c>
      <c r="X100" s="74" t="n">
        <v>79477</v>
      </c>
      <c r="Y100" s="74" t="n">
        <v>247526</v>
      </c>
      <c r="Z100" s="74" t="n">
        <v>256960</v>
      </c>
      <c r="AA100" s="75" t="n">
        <v>1764129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27.3</v>
      </c>
      <c r="D103" s="128" t="n">
        <v>24.7</v>
      </c>
      <c r="E103" s="128" t="n">
        <v>21.25</v>
      </c>
      <c r="F103" s="128" t="n">
        <v>19.75</v>
      </c>
      <c r="G103" s="128" t="n">
        <v>20</v>
      </c>
      <c r="H103" s="128" t="n">
        <v>22.25</v>
      </c>
      <c r="I103" s="128" t="n">
        <v>33.75</v>
      </c>
      <c r="J103" s="128" t="n">
        <v>41.5</v>
      </c>
      <c r="K103" s="128" t="n">
        <v>36.75</v>
      </c>
      <c r="L103" s="128" t="n">
        <v>27.5</v>
      </c>
      <c r="M103" s="128" t="n">
        <v>28.75</v>
      </c>
      <c r="N103" s="128" t="n">
        <v>31</v>
      </c>
      <c r="O103" s="128" t="n">
        <v>33.75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27.2</v>
      </c>
      <c r="D104" s="128" t="n">
        <v>24.25</v>
      </c>
      <c r="E104" s="128" t="n">
        <v>21</v>
      </c>
      <c r="F104" s="128" t="n">
        <v>19</v>
      </c>
      <c r="G104" s="128" t="n">
        <v>18.5</v>
      </c>
      <c r="H104" s="128" t="n">
        <v>21.75</v>
      </c>
      <c r="I104" s="128" t="n">
        <v>33.5</v>
      </c>
      <c r="J104" s="128" t="n">
        <v>41.25</v>
      </c>
      <c r="K104" s="128" t="n">
        <v>36.5</v>
      </c>
      <c r="L104" s="128" t="n">
        <v>27</v>
      </c>
      <c r="M104" s="128" t="n">
        <v>28.25</v>
      </c>
      <c r="N104" s="128" t="n">
        <v>30.5</v>
      </c>
      <c r="O104" s="128" t="n">
        <v>34</v>
      </c>
      <c r="P104" s="128" t="n">
        <v>32</v>
      </c>
      <c r="Q104" s="128" t="n">
        <v>28.5</v>
      </c>
      <c r="R104" s="128" t="n">
        <v>23.85</v>
      </c>
      <c r="S104" s="128" t="n">
        <v>21.75</v>
      </c>
      <c r="T104" s="128" t="n">
        <v>25.5</v>
      </c>
      <c r="U104" s="128" t="n">
        <v>41.75</v>
      </c>
      <c r="V104" s="128" t="n">
        <v>46.75</v>
      </c>
      <c r="W104" s="128" t="n">
        <v>40.5</v>
      </c>
      <c r="X104" s="128" t="n">
        <v>28.25</v>
      </c>
      <c r="Y104" s="128" t="n">
        <v>31.25</v>
      </c>
      <c r="Z104" s="128" t="n">
        <v>35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0.100000000000001</v>
      </c>
      <c r="D105" s="130" t="n">
        <v>0.449999999999999</v>
      </c>
      <c r="E105" s="130" t="n">
        <v>0.25</v>
      </c>
      <c r="F105" s="130" t="n">
        <v>0.75</v>
      </c>
      <c r="G105" s="130" t="n">
        <v>1.5</v>
      </c>
      <c r="H105" s="130" t="n">
        <v>0.5</v>
      </c>
      <c r="I105" s="130" t="n">
        <v>0.25</v>
      </c>
      <c r="J105" s="130" t="n">
        <v>0.25</v>
      </c>
      <c r="K105" s="130" t="n">
        <v>0.25</v>
      </c>
      <c r="L105" s="130" t="n">
        <v>0.5</v>
      </c>
      <c r="M105" s="130" t="n">
        <v>0.5</v>
      </c>
      <c r="N105" s="130" t="n">
        <v>0.5</v>
      </c>
      <c r="O105" s="130" t="n">
        <v>-0.25</v>
      </c>
      <c r="P105" s="130" t="n">
        <v>-0.25</v>
      </c>
      <c r="Q105" s="130" t="n">
        <v>-0.25</v>
      </c>
      <c r="R105" s="130" t="n">
        <v>-0.25</v>
      </c>
      <c r="S105" s="130" t="n">
        <v>-0.25</v>
      </c>
      <c r="T105" s="130" t="n">
        <v>-0.25</v>
      </c>
      <c r="U105" s="130" t="n">
        <v>-0.25</v>
      </c>
      <c r="V105" s="130" t="n">
        <v>-0.25</v>
      </c>
      <c r="W105" s="130" t="n">
        <v>-0.25</v>
      </c>
      <c r="X105" s="130" t="n">
        <v>-0.25</v>
      </c>
      <c r="Y105" s="130" t="n">
        <v>-0.25</v>
      </c>
      <c r="Z105" s="130" t="n">
        <v>-0.25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13.25</v>
      </c>
      <c r="G107" s="128" t="n">
        <v>11.75</v>
      </c>
      <c r="H107" s="128" t="n">
        <v>11.75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</v>
      </c>
      <c r="D108" s="128" t="n">
        <v>19</v>
      </c>
      <c r="E108" s="128" t="n">
        <v>17</v>
      </c>
      <c r="F108" s="128" t="n">
        <v>12.5</v>
      </c>
      <c r="G108" s="128" t="n">
        <v>11</v>
      </c>
      <c r="H108" s="128" t="n">
        <v>11</v>
      </c>
      <c r="I108" s="128" t="n">
        <v>23.75</v>
      </c>
      <c r="J108" s="128" t="n">
        <v>27.75</v>
      </c>
      <c r="K108" s="128" t="n">
        <v>23.75</v>
      </c>
      <c r="L108" s="128" t="n">
        <v>21.25</v>
      </c>
      <c r="M108" s="128" t="n">
        <v>22.25</v>
      </c>
      <c r="N108" s="128" t="n">
        <v>24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0.25</v>
      </c>
      <c r="D109" s="130" t="n">
        <v>0.25</v>
      </c>
      <c r="E109" s="130" t="n">
        <v>0.25</v>
      </c>
      <c r="F109" s="130" t="n">
        <v>0.75</v>
      </c>
      <c r="G109" s="130" t="n">
        <v>0.75</v>
      </c>
      <c r="H109" s="130" t="n">
        <v>0.75</v>
      </c>
      <c r="I109" s="130" t="n">
        <v>0.25</v>
      </c>
      <c r="J109" s="130" t="n">
        <v>0.25</v>
      </c>
      <c r="K109" s="130" t="n">
        <v>0.25</v>
      </c>
      <c r="L109" s="130" t="n">
        <v>0.25</v>
      </c>
      <c r="M109" s="130" t="n">
        <v>0.25</v>
      </c>
      <c r="N109" s="130" t="n">
        <v>0.25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-828.8542</v>
      </c>
      <c r="D147" s="67" t="n">
        <v>-875.4349</v>
      </c>
      <c r="E147" s="67" t="n">
        <v>-848.6863</v>
      </c>
      <c r="F147" s="67" t="n">
        <v>-792.5876</v>
      </c>
      <c r="G147" s="67" t="n">
        <v>-691.3569</v>
      </c>
      <c r="H147" s="67" t="n">
        <v>-844.6545</v>
      </c>
      <c r="I147" s="67" t="n">
        <v>-536.7366</v>
      </c>
      <c r="J147" s="67" t="n">
        <v>-535.4592</v>
      </c>
      <c r="K147" s="67" t="n">
        <v>-544.7628</v>
      </c>
      <c r="L147" s="67" t="n">
        <v>-625.7997</v>
      </c>
      <c r="M147" s="67" t="n">
        <v>-777.215</v>
      </c>
      <c r="N147" s="67" t="n">
        <v>-850.1261</v>
      </c>
      <c r="O147" s="67" t="n">
        <v>-898.4389</v>
      </c>
      <c r="P147" s="67" t="n">
        <v>-830.716</v>
      </c>
      <c r="Q147" s="67" t="n">
        <v>-765.3209</v>
      </c>
      <c r="R147" s="67" t="n">
        <v>-875.7783</v>
      </c>
      <c r="S147" s="67" t="n">
        <v>-902.6476</v>
      </c>
      <c r="T147" s="67" t="n">
        <v>-899.3854</v>
      </c>
      <c r="U147" s="67" t="n">
        <v>-633.0594</v>
      </c>
      <c r="V147" s="67" t="n">
        <v>-684.1464</v>
      </c>
      <c r="W147" s="67" t="n">
        <v>-594.291</v>
      </c>
      <c r="X147" s="67" t="n">
        <v>-731.8154</v>
      </c>
      <c r="Y147" s="67" t="n">
        <v>-768.7728</v>
      </c>
      <c r="Z147" s="67" t="n">
        <v>-934.6229</v>
      </c>
      <c r="AA147" s="67" t="n">
        <v>-760.4648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-942.4631</v>
      </c>
      <c r="D148" s="67" t="n">
        <v>-871.5865</v>
      </c>
      <c r="E148" s="67" t="n">
        <v>-838.0986</v>
      </c>
      <c r="F148" s="67" t="n">
        <v>-740.6764</v>
      </c>
      <c r="G148" s="67" t="n">
        <v>-651.058</v>
      </c>
      <c r="H148" s="67" t="n">
        <v>-824.8417</v>
      </c>
      <c r="I148" s="67" t="n">
        <v>-347.4991</v>
      </c>
      <c r="J148" s="67" t="n">
        <v>-350.2655</v>
      </c>
      <c r="K148" s="67" t="n">
        <v>-465.9699</v>
      </c>
      <c r="L148" s="67" t="n">
        <v>-646.5643</v>
      </c>
      <c r="M148" s="67" t="n">
        <v>-840.416</v>
      </c>
      <c r="N148" s="67" t="n">
        <v>-817.3761</v>
      </c>
      <c r="O148" s="67" t="n">
        <v>-941.0172</v>
      </c>
      <c r="P148" s="67" t="n">
        <v>-918.6687</v>
      </c>
      <c r="Q148" s="67" t="n">
        <v>-747.8397</v>
      </c>
      <c r="R148" s="67" t="n">
        <v>-800.4993</v>
      </c>
      <c r="S148" s="67" t="n">
        <v>-766.7367</v>
      </c>
      <c r="T148" s="67" t="n">
        <v>-794.0942</v>
      </c>
      <c r="U148" s="67" t="n">
        <v>-392.1972</v>
      </c>
      <c r="V148" s="67" t="n">
        <v>-458.6228</v>
      </c>
      <c r="W148" s="67" t="n">
        <v>-415.0457</v>
      </c>
      <c r="X148" s="67" t="n">
        <v>-610.2713</v>
      </c>
      <c r="Y148" s="67" t="n">
        <v>-787.9152</v>
      </c>
      <c r="Z148" s="67" t="n">
        <v>-832.064</v>
      </c>
      <c r="AA148" s="67" t="n">
        <v>-698.6471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-878.9398</v>
      </c>
      <c r="D149" s="74" t="n">
        <v>-873.7855</v>
      </c>
      <c r="E149" s="74" t="n">
        <v>-844.0186</v>
      </c>
      <c r="F149" s="74" t="n">
        <v>-770.6696</v>
      </c>
      <c r="G149" s="74" t="n">
        <v>-673.5907</v>
      </c>
      <c r="H149" s="74" t="n">
        <v>-835.8488</v>
      </c>
      <c r="I149" s="74" t="n">
        <v>-453.3093</v>
      </c>
      <c r="J149" s="74" t="n">
        <v>-457.7973</v>
      </c>
      <c r="K149" s="74" t="n">
        <v>-507.9928</v>
      </c>
      <c r="L149" s="74" t="n">
        <v>-634.5074</v>
      </c>
      <c r="M149" s="74" t="n">
        <v>-805.3044</v>
      </c>
      <c r="N149" s="74" t="n">
        <v>-834.9836</v>
      </c>
      <c r="O149" s="74" t="n">
        <v>-917.21</v>
      </c>
      <c r="P149" s="74" t="n">
        <v>-868.41</v>
      </c>
      <c r="Q149" s="74" t="n">
        <v>-757.6141</v>
      </c>
      <c r="R149" s="74" t="n">
        <v>-843.9938</v>
      </c>
      <c r="S149" s="74" t="n">
        <v>-842.7299</v>
      </c>
      <c r="T149" s="74" t="n">
        <v>-852.5893</v>
      </c>
      <c r="U149" s="74" t="n">
        <v>-526.8728</v>
      </c>
      <c r="V149" s="74" t="n">
        <v>-584.722</v>
      </c>
      <c r="W149" s="74" t="n">
        <v>-514.6264</v>
      </c>
      <c r="X149" s="74" t="n">
        <v>-680.8453</v>
      </c>
      <c r="Y149" s="74" t="n">
        <v>-777.7059</v>
      </c>
      <c r="Z149" s="74" t="n">
        <v>-889.4087</v>
      </c>
      <c r="AA149" s="75" t="n">
        <v>-733.3102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-858.1885</v>
      </c>
      <c r="D151" s="67" t="n">
        <v>-870.5124</v>
      </c>
      <c r="E151" s="67" t="n">
        <v>-842.3505</v>
      </c>
      <c r="F151" s="67" t="n">
        <v>-779.2468</v>
      </c>
      <c r="G151" s="67" t="n">
        <v>-697.029</v>
      </c>
      <c r="H151" s="67" t="n">
        <v>-844.4918</v>
      </c>
      <c r="I151" s="67" t="n">
        <v>-445.7122</v>
      </c>
      <c r="J151" s="67" t="n">
        <v>-454.89</v>
      </c>
      <c r="K151" s="67" t="n">
        <v>-500.5686</v>
      </c>
      <c r="L151" s="67" t="n">
        <v>-636.3497</v>
      </c>
      <c r="M151" s="67" t="n">
        <v>-805.7241</v>
      </c>
      <c r="N151" s="67" t="n">
        <v>-834.978</v>
      </c>
      <c r="O151" s="67" t="n">
        <v>-905.7543</v>
      </c>
      <c r="P151" s="67" t="n">
        <v>-857.5142</v>
      </c>
      <c r="Q151" s="67" t="n">
        <v>-749.8389</v>
      </c>
      <c r="R151" s="67" t="n">
        <v>-834.0344</v>
      </c>
      <c r="S151" s="67" t="n">
        <v>-838.2974</v>
      </c>
      <c r="T151" s="67" t="n">
        <v>-843.9108</v>
      </c>
      <c r="U151" s="67" t="n">
        <v>-514.2331</v>
      </c>
      <c r="V151" s="67" t="n">
        <v>-574.1615</v>
      </c>
      <c r="W151" s="67" t="n">
        <v>-502.5458</v>
      </c>
      <c r="X151" s="67" t="n">
        <v>-672.6363</v>
      </c>
      <c r="Y151" s="67" t="n">
        <v>-770.5986</v>
      </c>
      <c r="Z151" s="67" t="n">
        <v>-882.1368</v>
      </c>
      <c r="AA151" s="67" t="n">
        <v>-728.6598</v>
      </c>
    </row>
    <row r="152" customFormat="false" ht="11.25" hidden="false" customHeight="true" outlineLevel="0" collapsed="false">
      <c r="A152" s="67" t="s">
        <v>122</v>
      </c>
      <c r="B152" s="68"/>
      <c r="C152" s="69" t="n">
        <v>-20.7513</v>
      </c>
      <c r="D152" s="69" t="n">
        <v>-3.2731</v>
      </c>
      <c r="E152" s="69" t="n">
        <v>-1.66809999999998</v>
      </c>
      <c r="F152" s="69" t="n">
        <v>8.57720000000006</v>
      </c>
      <c r="G152" s="69" t="n">
        <v>23.4383</v>
      </c>
      <c r="H152" s="69" t="n">
        <v>8.64300000000003</v>
      </c>
      <c r="I152" s="69" t="n">
        <v>-7.59710000000001</v>
      </c>
      <c r="J152" s="69" t="n">
        <v>-2.90730000000002</v>
      </c>
      <c r="K152" s="69" t="n">
        <v>-7.42419999999999</v>
      </c>
      <c r="L152" s="69" t="n">
        <v>1.84230000000002</v>
      </c>
      <c r="M152" s="69" t="n">
        <v>0.419700000000034</v>
      </c>
      <c r="N152" s="69" t="n">
        <v>-0.00560000000007221</v>
      </c>
      <c r="O152" s="69" t="n">
        <v>-11.4557000000001</v>
      </c>
      <c r="P152" s="69" t="n">
        <v>-10.8958</v>
      </c>
      <c r="Q152" s="69" t="n">
        <v>-7.77520000000004</v>
      </c>
      <c r="R152" s="69" t="n">
        <v>-9.95939999999996</v>
      </c>
      <c r="S152" s="69" t="n">
        <v>-4.4325</v>
      </c>
      <c r="T152" s="69" t="n">
        <v>-8.67849999999999</v>
      </c>
      <c r="U152" s="69" t="n">
        <v>-12.6396999999999</v>
      </c>
      <c r="V152" s="69" t="n">
        <v>-10.5604999999999</v>
      </c>
      <c r="W152" s="69" t="n">
        <v>-12.0806</v>
      </c>
      <c r="X152" s="69" t="n">
        <v>-8.20899999999995</v>
      </c>
      <c r="Y152" s="69" t="n">
        <v>-7.10730000000001</v>
      </c>
      <c r="Z152" s="69" t="n">
        <v>-7.27189999999996</v>
      </c>
      <c r="AA152" s="69" t="n">
        <v>-4.65039999999999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-23927745</v>
      </c>
      <c r="D154" s="67" t="n">
        <v>-19517404</v>
      </c>
      <c r="E154" s="67" t="n">
        <v>-14759983</v>
      </c>
      <c r="F154" s="67" t="n">
        <v>-13054849</v>
      </c>
      <c r="G154" s="67" t="n">
        <v>-13058074</v>
      </c>
      <c r="H154" s="67" t="n">
        <v>-13450815</v>
      </c>
      <c r="I154" s="67" t="n">
        <v>-19400949</v>
      </c>
      <c r="J154" s="67" t="n">
        <v>-23357162</v>
      </c>
      <c r="K154" s="67" t="n">
        <v>-19756503</v>
      </c>
      <c r="L154" s="67" t="n">
        <v>-19738758</v>
      </c>
      <c r="M154" s="67" t="n">
        <v>-20690184</v>
      </c>
      <c r="N154" s="67" t="n">
        <v>-22950728</v>
      </c>
      <c r="O154" s="67" t="n">
        <v>-28025058</v>
      </c>
      <c r="P154" s="67" t="n">
        <v>-22759541</v>
      </c>
      <c r="Q154" s="67" t="n">
        <v>-20317857</v>
      </c>
      <c r="R154" s="67" t="n">
        <v>-17030174</v>
      </c>
      <c r="S154" s="67" t="n">
        <v>-14257320</v>
      </c>
      <c r="T154" s="67" t="n">
        <v>-14617644</v>
      </c>
      <c r="U154" s="67" t="n">
        <v>-21989459</v>
      </c>
      <c r="V154" s="67" t="n">
        <v>-24838002</v>
      </c>
      <c r="W154" s="67" t="n">
        <v>-20464135</v>
      </c>
      <c r="X154" s="67" t="n">
        <v>-19399923</v>
      </c>
      <c r="Y154" s="67" t="n">
        <v>-18835401</v>
      </c>
      <c r="Z154" s="67" t="n">
        <v>-24278690</v>
      </c>
      <c r="AA154" s="67" t="n">
        <v>-470476358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-14850019</v>
      </c>
      <c r="D155" s="67" t="n">
        <v>-11343452</v>
      </c>
      <c r="E155" s="67" t="n">
        <v>-9950068</v>
      </c>
      <c r="F155" s="67" t="n">
        <v>-7343746</v>
      </c>
      <c r="G155" s="67" t="n">
        <v>-7142135</v>
      </c>
      <c r="H155" s="67" t="n">
        <v>-6557145</v>
      </c>
      <c r="I155" s="67" t="n">
        <v>-10569512</v>
      </c>
      <c r="J155" s="67" t="n">
        <v>-11263315</v>
      </c>
      <c r="K155" s="67" t="n">
        <v>-11716818</v>
      </c>
      <c r="L155" s="67" t="n">
        <v>-11174752</v>
      </c>
      <c r="M155" s="67" t="n">
        <v>-13236025</v>
      </c>
      <c r="N155" s="67" t="n">
        <v>-14677564</v>
      </c>
      <c r="O155" s="67" t="n">
        <v>-16357239</v>
      </c>
      <c r="P155" s="67" t="n">
        <v>-12402515</v>
      </c>
      <c r="Q155" s="67" t="n">
        <v>-13277156</v>
      </c>
      <c r="R155" s="67" t="n">
        <v>-9621018</v>
      </c>
      <c r="S155" s="67" t="n">
        <v>-8669276</v>
      </c>
      <c r="T155" s="67" t="n">
        <v>-7590121</v>
      </c>
      <c r="U155" s="67" t="n">
        <v>-11381075</v>
      </c>
      <c r="V155" s="67" t="n">
        <v>-12783878</v>
      </c>
      <c r="W155" s="67" t="n">
        <v>-11354003</v>
      </c>
      <c r="X155" s="67" t="n">
        <v>-11097032</v>
      </c>
      <c r="Y155" s="67" t="n">
        <v>-12961913</v>
      </c>
      <c r="Z155" s="67" t="n">
        <v>-13847036</v>
      </c>
      <c r="AA155" s="67" t="n">
        <v>-271166813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-38777764</v>
      </c>
      <c r="D156" s="74" t="n">
        <v>-30860856</v>
      </c>
      <c r="E156" s="74" t="n">
        <v>-24710051</v>
      </c>
      <c r="F156" s="74" t="n">
        <v>-20398595</v>
      </c>
      <c r="G156" s="74" t="n">
        <v>-20200209</v>
      </c>
      <c r="H156" s="74" t="n">
        <v>-20007960</v>
      </c>
      <c r="I156" s="74" t="n">
        <v>-29970461</v>
      </c>
      <c r="J156" s="74" t="n">
        <v>-34620477</v>
      </c>
      <c r="K156" s="74" t="n">
        <v>-31473321</v>
      </c>
      <c r="L156" s="74" t="n">
        <v>-30913510</v>
      </c>
      <c r="M156" s="74" t="n">
        <v>-33926209</v>
      </c>
      <c r="N156" s="74" t="n">
        <v>-37628292</v>
      </c>
      <c r="O156" s="74" t="n">
        <v>-44382297</v>
      </c>
      <c r="P156" s="74" t="n">
        <v>-35162056</v>
      </c>
      <c r="Q156" s="74" t="n">
        <v>-33595013</v>
      </c>
      <c r="R156" s="74" t="n">
        <v>-26651192</v>
      </c>
      <c r="S156" s="74" t="n">
        <v>-22926596</v>
      </c>
      <c r="T156" s="74" t="n">
        <v>-22207765</v>
      </c>
      <c r="U156" s="74" t="n">
        <v>-33370534</v>
      </c>
      <c r="V156" s="74" t="n">
        <v>-37621880</v>
      </c>
      <c r="W156" s="74" t="n">
        <v>-31818138</v>
      </c>
      <c r="X156" s="74" t="n">
        <v>-30496955</v>
      </c>
      <c r="Y156" s="74" t="n">
        <v>-31797314</v>
      </c>
      <c r="Z156" s="74" t="n">
        <v>-38125726</v>
      </c>
      <c r="AA156" s="75" t="n">
        <v>-741643171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25.88</v>
      </c>
      <c r="D159" s="128" t="n">
        <v>23.13</v>
      </c>
      <c r="E159" s="128" t="n">
        <v>19.62</v>
      </c>
      <c r="F159" s="128" t="n">
        <v>18.09</v>
      </c>
      <c r="G159" s="128" t="n">
        <v>17.83</v>
      </c>
      <c r="H159" s="128" t="n">
        <v>18.85</v>
      </c>
      <c r="I159" s="128" t="n">
        <v>29.3</v>
      </c>
      <c r="J159" s="128" t="n">
        <v>38.72</v>
      </c>
      <c r="K159" s="128" t="n">
        <v>35.67</v>
      </c>
      <c r="L159" s="128" t="n">
        <v>26.49</v>
      </c>
      <c r="M159" s="128" t="n">
        <v>28.02</v>
      </c>
      <c r="N159" s="128" t="n">
        <v>31.08</v>
      </c>
      <c r="O159" s="128" t="n">
        <v>33.37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25.73</v>
      </c>
      <c r="D160" s="128" t="n">
        <v>22.67</v>
      </c>
      <c r="E160" s="128" t="n">
        <v>19.36</v>
      </c>
      <c r="F160" s="128" t="n">
        <v>17.32</v>
      </c>
      <c r="G160" s="128" t="n">
        <v>16.3</v>
      </c>
      <c r="H160" s="128" t="n">
        <v>18.34</v>
      </c>
      <c r="I160" s="128" t="n">
        <v>29.04</v>
      </c>
      <c r="J160" s="128" t="n">
        <v>38.47</v>
      </c>
      <c r="K160" s="128" t="n">
        <v>35.41</v>
      </c>
      <c r="L160" s="128" t="n">
        <v>25.98</v>
      </c>
      <c r="M160" s="128" t="n">
        <v>27.51</v>
      </c>
      <c r="N160" s="128" t="n">
        <v>30.57</v>
      </c>
      <c r="O160" s="128" t="n">
        <v>33.63</v>
      </c>
      <c r="P160" s="128" t="n">
        <v>31.08</v>
      </c>
      <c r="Q160" s="128" t="n">
        <v>27</v>
      </c>
      <c r="R160" s="128" t="n">
        <v>22.16</v>
      </c>
      <c r="S160" s="128" t="n">
        <v>18.85</v>
      </c>
      <c r="T160" s="128" t="n">
        <v>20.89</v>
      </c>
      <c r="U160" s="128" t="n">
        <v>37.45</v>
      </c>
      <c r="V160" s="128" t="n">
        <v>43.56</v>
      </c>
      <c r="W160" s="128" t="n">
        <v>38.21</v>
      </c>
      <c r="X160" s="128" t="n">
        <v>27.51</v>
      </c>
      <c r="Y160" s="128" t="n">
        <v>30.57</v>
      </c>
      <c r="Z160" s="128" t="n">
        <v>34.39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0.149999999999999</v>
      </c>
      <c r="D161" s="130" t="n">
        <v>0.459999999999997</v>
      </c>
      <c r="E161" s="130" t="n">
        <v>0.260000000000002</v>
      </c>
      <c r="F161" s="130" t="n">
        <v>0.77</v>
      </c>
      <c r="G161" s="130" t="n">
        <v>1.53</v>
      </c>
      <c r="H161" s="130" t="n">
        <v>0.510000000000002</v>
      </c>
      <c r="I161" s="130" t="n">
        <v>0.260000000000002</v>
      </c>
      <c r="J161" s="130" t="n">
        <v>0.25</v>
      </c>
      <c r="K161" s="130" t="n">
        <v>0.260000000000005</v>
      </c>
      <c r="L161" s="130" t="n">
        <v>0.509999999999998</v>
      </c>
      <c r="M161" s="130" t="n">
        <v>0.509999999999998</v>
      </c>
      <c r="N161" s="130" t="n">
        <v>0.509999999999998</v>
      </c>
      <c r="O161" s="130" t="n">
        <v>-0.260000000000005</v>
      </c>
      <c r="P161" s="130" t="n">
        <v>-0.259999999999998</v>
      </c>
      <c r="Q161" s="130" t="n">
        <v>-0.25</v>
      </c>
      <c r="R161" s="130" t="n">
        <v>-0.25</v>
      </c>
      <c r="S161" s="130" t="n">
        <v>-0.25</v>
      </c>
      <c r="T161" s="130" t="n">
        <v>-0.260000000000002</v>
      </c>
      <c r="U161" s="130" t="n">
        <v>-0.260000000000005</v>
      </c>
      <c r="V161" s="130" t="n">
        <v>-0.25</v>
      </c>
      <c r="W161" s="130" t="n">
        <v>-0.25</v>
      </c>
      <c r="X161" s="130" t="n">
        <v>-0.25</v>
      </c>
      <c r="Y161" s="130" t="n">
        <v>-0.25</v>
      </c>
      <c r="Z161" s="130" t="n">
        <v>-0.25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13.5</v>
      </c>
      <c r="G163" s="128" t="n">
        <v>11.97</v>
      </c>
      <c r="H163" s="128" t="n">
        <v>11.97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22.42</v>
      </c>
      <c r="D164" s="128" t="n">
        <v>19.36</v>
      </c>
      <c r="E164" s="128" t="n">
        <v>17.32</v>
      </c>
      <c r="F164" s="128" t="n">
        <v>12.74</v>
      </c>
      <c r="G164" s="128" t="n">
        <v>11.21</v>
      </c>
      <c r="H164" s="128" t="n">
        <v>11.21</v>
      </c>
      <c r="I164" s="128" t="n">
        <v>24.2</v>
      </c>
      <c r="J164" s="128" t="n">
        <v>28.28</v>
      </c>
      <c r="K164" s="128" t="n">
        <v>24.2</v>
      </c>
      <c r="L164" s="128" t="n">
        <v>21.65</v>
      </c>
      <c r="M164" s="128" t="n">
        <v>22.67</v>
      </c>
      <c r="N164" s="128" t="n">
        <v>24.46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0.25</v>
      </c>
      <c r="D165" s="130" t="n">
        <v>0.260000000000002</v>
      </c>
      <c r="E165" s="130" t="n">
        <v>0.259999999999998</v>
      </c>
      <c r="F165" s="130" t="n">
        <v>0.76</v>
      </c>
      <c r="G165" s="130" t="n">
        <v>0.76</v>
      </c>
      <c r="H165" s="130" t="n">
        <v>0.76</v>
      </c>
      <c r="I165" s="130" t="n">
        <v>0.260000000000002</v>
      </c>
      <c r="J165" s="130" t="n">
        <v>0.25</v>
      </c>
      <c r="K165" s="130" t="n">
        <v>0.260000000000002</v>
      </c>
      <c r="L165" s="130" t="n">
        <v>0.260000000000002</v>
      </c>
      <c r="M165" s="130" t="n">
        <v>0.259999999999998</v>
      </c>
      <c r="N165" s="130" t="n">
        <v>0.25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26.75</v>
      </c>
      <c r="E187" s="128" t="n">
        <v>25.75</v>
      </c>
      <c r="F187" s="128" t="n">
        <v>25.75</v>
      </c>
      <c r="G187" s="128" t="n">
        <v>26.75</v>
      </c>
      <c r="H187" s="128" t="n">
        <v>33.25</v>
      </c>
      <c r="I187" s="128" t="n">
        <v>45.75</v>
      </c>
      <c r="J187" s="128" t="n">
        <v>50.25</v>
      </c>
      <c r="K187" s="128" t="n">
        <v>39.5</v>
      </c>
      <c r="L187" s="128" t="n">
        <v>29.75</v>
      </c>
      <c r="M187" s="128" t="n">
        <v>27.75</v>
      </c>
      <c r="N187" s="128" t="n">
        <v>30.25</v>
      </c>
      <c r="O187" s="128" t="n">
        <v>29.09</v>
      </c>
      <c r="P187" s="128" t="n">
        <v>28.04</v>
      </c>
      <c r="Q187" s="128" t="n">
        <v>26.99</v>
      </c>
      <c r="R187" s="128" t="n">
        <v>26.99</v>
      </c>
      <c r="S187" s="128" t="n">
        <v>28.04</v>
      </c>
      <c r="T187" s="128" t="n">
        <v>34.85</v>
      </c>
      <c r="U187" s="128" t="n">
        <v>47.95</v>
      </c>
      <c r="V187" s="128" t="n">
        <v>52.67</v>
      </c>
      <c r="W187" s="128" t="n">
        <v>41.4</v>
      </c>
      <c r="X187" s="128" t="n">
        <v>31.18</v>
      </c>
      <c r="Y187" s="128" t="n">
        <v>29.09</v>
      </c>
      <c r="Z187" s="128" t="n">
        <v>31.71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27.25</v>
      </c>
      <c r="D188" s="128" t="n">
        <v>26.25</v>
      </c>
      <c r="E188" s="128" t="n">
        <v>25.5</v>
      </c>
      <c r="F188" s="128" t="n">
        <v>24.75</v>
      </c>
      <c r="G188" s="128" t="n">
        <v>26</v>
      </c>
      <c r="H188" s="128" t="n">
        <v>33.25</v>
      </c>
      <c r="I188" s="128" t="n">
        <v>45.75</v>
      </c>
      <c r="J188" s="128" t="n">
        <v>50.25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0</v>
      </c>
      <c r="P188" s="128" t="n">
        <v>0</v>
      </c>
      <c r="Q188" s="128" t="n">
        <v>0</v>
      </c>
      <c r="R188" s="128" t="n">
        <v>0</v>
      </c>
      <c r="S188" s="128" t="n">
        <v>0</v>
      </c>
      <c r="T188" s="128" t="n">
        <v>0</v>
      </c>
      <c r="U188" s="128" t="n">
        <v>0</v>
      </c>
      <c r="V188" s="128" t="n">
        <v>0</v>
      </c>
      <c r="W188" s="128" t="n">
        <v>0</v>
      </c>
      <c r="X188" s="128" t="n">
        <v>0</v>
      </c>
      <c r="Y188" s="128" t="n">
        <v>0</v>
      </c>
      <c r="Z188" s="128" t="n">
        <v>0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0.5</v>
      </c>
      <c r="D189" s="130" t="n">
        <v>0.5</v>
      </c>
      <c r="E189" s="130" t="n">
        <v>0.25</v>
      </c>
      <c r="F189" s="130" t="n">
        <v>1</v>
      </c>
      <c r="G189" s="130" t="n">
        <v>0.75</v>
      </c>
      <c r="H189" s="130" t="n">
        <v>0</v>
      </c>
      <c r="I189" s="130" t="n">
        <v>0</v>
      </c>
      <c r="J189" s="130" t="n">
        <v>0</v>
      </c>
      <c r="K189" s="130" t="n">
        <v>-0.5</v>
      </c>
      <c r="L189" s="130" t="n">
        <v>0</v>
      </c>
      <c r="M189" s="130" t="n">
        <v>0</v>
      </c>
      <c r="N189" s="130" t="n">
        <v>0</v>
      </c>
      <c r="O189" s="130" t="n">
        <v>29.09</v>
      </c>
      <c r="P189" s="130" t="n">
        <v>28.04</v>
      </c>
      <c r="Q189" s="130" t="n">
        <v>26.99</v>
      </c>
      <c r="R189" s="130" t="n">
        <v>26.99</v>
      </c>
      <c r="S189" s="130" t="n">
        <v>28.04</v>
      </c>
      <c r="T189" s="130" t="n">
        <v>34.85</v>
      </c>
      <c r="U189" s="130" t="n">
        <v>47.95</v>
      </c>
      <c r="V189" s="130" t="n">
        <v>52.67</v>
      </c>
      <c r="W189" s="130" t="n">
        <v>41.4</v>
      </c>
      <c r="X189" s="130" t="n">
        <v>31.18</v>
      </c>
      <c r="Y189" s="130" t="n">
        <v>29.09</v>
      </c>
      <c r="Z189" s="130" t="n">
        <v>31.71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27.25</v>
      </c>
      <c r="D215" s="128" t="n">
        <v>24.5</v>
      </c>
      <c r="E215" s="128" t="n">
        <v>20.99</v>
      </c>
      <c r="F215" s="128" t="n">
        <v>19.46</v>
      </c>
      <c r="G215" s="128" t="n">
        <v>19.2</v>
      </c>
      <c r="H215" s="128" t="n">
        <v>20.22</v>
      </c>
      <c r="I215" s="128" t="n">
        <v>30.67</v>
      </c>
      <c r="J215" s="128" t="n">
        <v>40.09</v>
      </c>
      <c r="K215" s="128" t="n">
        <v>37.04</v>
      </c>
      <c r="L215" s="128" t="n">
        <v>27.86</v>
      </c>
      <c r="M215" s="128" t="n">
        <v>29.39</v>
      </c>
      <c r="N215" s="128" t="n">
        <v>32.45</v>
      </c>
      <c r="O215" s="128" t="n">
        <v>34.74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27.1</v>
      </c>
      <c r="D216" s="128" t="n">
        <v>24.04</v>
      </c>
      <c r="E216" s="128" t="n">
        <v>20.73</v>
      </c>
      <c r="F216" s="128" t="n">
        <v>18.69</v>
      </c>
      <c r="G216" s="128" t="n">
        <v>17.67</v>
      </c>
      <c r="H216" s="128" t="n">
        <v>19.71</v>
      </c>
      <c r="I216" s="128" t="n">
        <v>30.41</v>
      </c>
      <c r="J216" s="128" t="n">
        <v>39.84</v>
      </c>
      <c r="K216" s="128" t="n">
        <v>36.78</v>
      </c>
      <c r="L216" s="128" t="n">
        <v>27.35</v>
      </c>
      <c r="M216" s="128" t="n">
        <v>28.88</v>
      </c>
      <c r="N216" s="128" t="n">
        <v>31.94</v>
      </c>
      <c r="O216" s="128" t="n">
        <v>35</v>
      </c>
      <c r="P216" s="128" t="n">
        <v>33.45</v>
      </c>
      <c r="Q216" s="128" t="n">
        <v>29.37</v>
      </c>
      <c r="R216" s="128" t="n">
        <v>24.53</v>
      </c>
      <c r="S216" s="128" t="n">
        <v>22.22</v>
      </c>
      <c r="T216" s="128" t="n">
        <v>24.26</v>
      </c>
      <c r="U216" s="128" t="n">
        <v>40.82</v>
      </c>
      <c r="V216" s="128" t="n">
        <v>46.93</v>
      </c>
      <c r="W216" s="128" t="n">
        <v>41.58</v>
      </c>
      <c r="X216" s="128" t="n">
        <v>30.88</v>
      </c>
      <c r="Y216" s="128" t="n">
        <v>33.94</v>
      </c>
      <c r="Z216" s="128" t="n">
        <v>37.76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0.149999999999999</v>
      </c>
      <c r="D217" s="130" t="n">
        <v>0.460000000000001</v>
      </c>
      <c r="E217" s="130" t="n">
        <v>0.259999999999998</v>
      </c>
      <c r="F217" s="130" t="n">
        <v>0.77</v>
      </c>
      <c r="G217" s="130" t="n">
        <v>1.53</v>
      </c>
      <c r="H217" s="130" t="n">
        <v>0.509999999999998</v>
      </c>
      <c r="I217" s="130" t="n">
        <v>0.260000000000002</v>
      </c>
      <c r="J217" s="130" t="n">
        <v>0.25</v>
      </c>
      <c r="K217" s="130" t="n">
        <v>0.259999999999998</v>
      </c>
      <c r="L217" s="130" t="n">
        <v>0.509999999999998</v>
      </c>
      <c r="M217" s="130" t="n">
        <v>0.510000000000002</v>
      </c>
      <c r="N217" s="130" t="n">
        <v>0.510000000000002</v>
      </c>
      <c r="O217" s="130" t="n">
        <v>-0.259999999999998</v>
      </c>
      <c r="P217" s="130" t="n">
        <v>-0.260000000000005</v>
      </c>
      <c r="Q217" s="130" t="n">
        <v>-0.25</v>
      </c>
      <c r="R217" s="130" t="n">
        <v>-0.25</v>
      </c>
      <c r="S217" s="130" t="n">
        <v>-0.25</v>
      </c>
      <c r="T217" s="130" t="n">
        <v>-0.260000000000002</v>
      </c>
      <c r="U217" s="130" t="n">
        <v>-0.259999999999998</v>
      </c>
      <c r="V217" s="130" t="n">
        <v>-0.25</v>
      </c>
      <c r="W217" s="130" t="n">
        <v>-0.25</v>
      </c>
      <c r="X217" s="130" t="n">
        <v>-0.25</v>
      </c>
      <c r="Y217" s="130" t="n">
        <v>-0.25</v>
      </c>
      <c r="Z217" s="130" t="n">
        <v>-0.25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14.87</v>
      </c>
      <c r="G219" s="128" t="n">
        <v>13.34</v>
      </c>
      <c r="H219" s="128" t="n">
        <v>13.34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23.79</v>
      </c>
      <c r="D220" s="128" t="n">
        <v>20.73</v>
      </c>
      <c r="E220" s="128" t="n">
        <v>18.69</v>
      </c>
      <c r="F220" s="128" t="n">
        <v>14.11</v>
      </c>
      <c r="G220" s="128" t="n">
        <v>12.58</v>
      </c>
      <c r="H220" s="128" t="n">
        <v>12.58</v>
      </c>
      <c r="I220" s="128" t="n">
        <v>25.57</v>
      </c>
      <c r="J220" s="128" t="n">
        <v>29.65</v>
      </c>
      <c r="K220" s="128" t="n">
        <v>25.57</v>
      </c>
      <c r="L220" s="128" t="n">
        <v>23.02</v>
      </c>
      <c r="M220" s="128" t="n">
        <v>24.04</v>
      </c>
      <c r="N220" s="128" t="n">
        <v>25.83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0.25</v>
      </c>
      <c r="D221" s="130" t="n">
        <v>0.259999999999998</v>
      </c>
      <c r="E221" s="130" t="n">
        <v>0.259999999999998</v>
      </c>
      <c r="F221" s="130" t="n">
        <v>0.76</v>
      </c>
      <c r="G221" s="130" t="n">
        <v>0.76</v>
      </c>
      <c r="H221" s="130" t="n">
        <v>0.76</v>
      </c>
      <c r="I221" s="130" t="n">
        <v>0.259999999999998</v>
      </c>
      <c r="J221" s="130" t="n">
        <v>0.25</v>
      </c>
      <c r="K221" s="130" t="n">
        <v>0.259999999999998</v>
      </c>
      <c r="L221" s="130" t="n">
        <v>0.260000000000002</v>
      </c>
      <c r="M221" s="130" t="n">
        <v>0.260000000000002</v>
      </c>
      <c r="N221" s="130" t="n">
        <v>0.25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25.4</v>
      </c>
      <c r="D243" s="128" t="n">
        <v>22.7</v>
      </c>
      <c r="E243" s="128" t="n">
        <v>19.25</v>
      </c>
      <c r="F243" s="128" t="n">
        <v>17.75</v>
      </c>
      <c r="G243" s="128" t="n">
        <v>17.5</v>
      </c>
      <c r="H243" s="128" t="n">
        <v>18.5</v>
      </c>
      <c r="I243" s="128" t="n">
        <v>28.75</v>
      </c>
      <c r="J243" s="128" t="n">
        <v>38</v>
      </c>
      <c r="K243" s="128" t="n">
        <v>35</v>
      </c>
      <c r="L243" s="128" t="n">
        <v>26</v>
      </c>
      <c r="M243" s="128" t="n">
        <v>27.5</v>
      </c>
      <c r="N243" s="128" t="n">
        <v>30.5</v>
      </c>
      <c r="O243" s="128" t="n">
        <v>32.75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25.25</v>
      </c>
      <c r="D244" s="128" t="n">
        <v>22.25</v>
      </c>
      <c r="E244" s="128" t="n">
        <v>19</v>
      </c>
      <c r="F244" s="128" t="n">
        <v>17</v>
      </c>
      <c r="G244" s="128" t="n">
        <v>16</v>
      </c>
      <c r="H244" s="128" t="n">
        <v>18</v>
      </c>
      <c r="I244" s="128" t="n">
        <v>28.5</v>
      </c>
      <c r="J244" s="128" t="n">
        <v>37.75</v>
      </c>
      <c r="K244" s="128" t="n">
        <v>34.75</v>
      </c>
      <c r="L244" s="128" t="n">
        <v>25.5</v>
      </c>
      <c r="M244" s="128" t="n">
        <v>27</v>
      </c>
      <c r="N244" s="128" t="n">
        <v>30</v>
      </c>
      <c r="O244" s="128" t="n">
        <v>33</v>
      </c>
      <c r="P244" s="128" t="n">
        <v>30.5</v>
      </c>
      <c r="Q244" s="128" t="n">
        <v>26.5</v>
      </c>
      <c r="R244" s="128" t="n">
        <v>21.75</v>
      </c>
      <c r="S244" s="128" t="n">
        <v>18.5</v>
      </c>
      <c r="T244" s="128" t="n">
        <v>20.5</v>
      </c>
      <c r="U244" s="128" t="n">
        <v>36.75</v>
      </c>
      <c r="V244" s="128" t="n">
        <v>42.75</v>
      </c>
      <c r="W244" s="128" t="n">
        <v>37.5</v>
      </c>
      <c r="X244" s="128" t="n">
        <v>27</v>
      </c>
      <c r="Y244" s="128" t="n">
        <v>30</v>
      </c>
      <c r="Z244" s="128" t="n">
        <v>33.75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0.149999999999999</v>
      </c>
      <c r="D245" s="130" t="n">
        <v>0.449999999999999</v>
      </c>
      <c r="E245" s="130" t="n">
        <v>0.25</v>
      </c>
      <c r="F245" s="130" t="n">
        <v>0.75</v>
      </c>
      <c r="G245" s="130" t="n">
        <v>1.5</v>
      </c>
      <c r="H245" s="130" t="n">
        <v>0.5</v>
      </c>
      <c r="I245" s="130" t="n">
        <v>0.25</v>
      </c>
      <c r="J245" s="130" t="n">
        <v>0.25</v>
      </c>
      <c r="K245" s="130" t="n">
        <v>0.25</v>
      </c>
      <c r="L245" s="130" t="n">
        <v>0.5</v>
      </c>
      <c r="M245" s="130" t="n">
        <v>0.5</v>
      </c>
      <c r="N245" s="130" t="n">
        <v>0.5</v>
      </c>
      <c r="O245" s="130" t="n">
        <v>-0.25</v>
      </c>
      <c r="P245" s="130" t="n">
        <v>-0.25</v>
      </c>
      <c r="Q245" s="130" t="n">
        <v>-0.25</v>
      </c>
      <c r="R245" s="130" t="n">
        <v>-0.25</v>
      </c>
      <c r="S245" s="130" t="n">
        <v>-0.25</v>
      </c>
      <c r="T245" s="130" t="n">
        <v>-0.25</v>
      </c>
      <c r="U245" s="130" t="n">
        <v>-0.25</v>
      </c>
      <c r="V245" s="130" t="n">
        <v>-0.25</v>
      </c>
      <c r="W245" s="130" t="n">
        <v>-0.25</v>
      </c>
      <c r="X245" s="130" t="n">
        <v>-0.25</v>
      </c>
      <c r="Y245" s="130" t="n">
        <v>-0.25</v>
      </c>
      <c r="Z245" s="130" t="n">
        <v>-0.25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13.25</v>
      </c>
      <c r="G247" s="128" t="n">
        <v>11.75</v>
      </c>
      <c r="H247" s="128" t="n">
        <v>11.75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</v>
      </c>
      <c r="D248" s="128" t="n">
        <v>19</v>
      </c>
      <c r="E248" s="128" t="n">
        <v>17</v>
      </c>
      <c r="F248" s="128" t="n">
        <v>12.5</v>
      </c>
      <c r="G248" s="128" t="n">
        <v>11</v>
      </c>
      <c r="H248" s="128" t="n">
        <v>11</v>
      </c>
      <c r="I248" s="128" t="n">
        <v>23.75</v>
      </c>
      <c r="J248" s="128" t="n">
        <v>27.75</v>
      </c>
      <c r="K248" s="128" t="n">
        <v>23.75</v>
      </c>
      <c r="L248" s="128" t="n">
        <v>21.25</v>
      </c>
      <c r="M248" s="128" t="n">
        <v>22.25</v>
      </c>
      <c r="N248" s="128" t="n">
        <v>24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0.25</v>
      </c>
      <c r="D249" s="130" t="n">
        <v>0.25</v>
      </c>
      <c r="E249" s="130" t="n">
        <v>0.25</v>
      </c>
      <c r="F249" s="130" t="n">
        <v>0.75</v>
      </c>
      <c r="G249" s="130" t="n">
        <v>0.75</v>
      </c>
      <c r="H249" s="130" t="n">
        <v>0.75</v>
      </c>
      <c r="I249" s="130" t="n">
        <v>0.25</v>
      </c>
      <c r="J249" s="130" t="n">
        <v>0.25</v>
      </c>
      <c r="K249" s="130" t="n">
        <v>0.25</v>
      </c>
      <c r="L249" s="130" t="n">
        <v>0.25</v>
      </c>
      <c r="M249" s="130" t="n">
        <v>0.25</v>
      </c>
      <c r="N249" s="130" t="n">
        <v>0.25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-82038</v>
      </c>
      <c r="J266" s="67" t="n">
        <v>13281</v>
      </c>
      <c r="K266" s="67" t="n">
        <v>-16488</v>
      </c>
      <c r="L266" s="67" t="n">
        <v>-113678</v>
      </c>
      <c r="M266" s="67" t="n">
        <v>-90347</v>
      </c>
      <c r="N266" s="67" t="n">
        <v>-60175</v>
      </c>
      <c r="O266" s="67" t="n">
        <v>-39875</v>
      </c>
      <c r="P266" s="67" t="n">
        <v>-59505</v>
      </c>
      <c r="Q266" s="67" t="n">
        <v>-103671</v>
      </c>
      <c r="R266" s="67" t="n">
        <v>-149822</v>
      </c>
      <c r="S266" s="67" t="n">
        <v>-180842</v>
      </c>
      <c r="T266" s="67" t="n">
        <v>-154266</v>
      </c>
      <c r="U266" s="67" t="n">
        <v>-2418</v>
      </c>
      <c r="V266" s="67" t="n">
        <v>55298</v>
      </c>
      <c r="W266" s="67" t="n">
        <v>4597</v>
      </c>
      <c r="X266" s="67" t="n">
        <v>-98711</v>
      </c>
      <c r="Y266" s="67" t="n">
        <v>-61044</v>
      </c>
      <c r="Z266" s="67" t="n">
        <v>-30514</v>
      </c>
      <c r="AA266" s="67" t="n">
        <v>-1170218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-82038</v>
      </c>
      <c r="J268" s="74" t="n">
        <v>13281</v>
      </c>
      <c r="K268" s="74" t="n">
        <v>-16488</v>
      </c>
      <c r="L268" s="74" t="n">
        <v>-113678</v>
      </c>
      <c r="M268" s="74" t="n">
        <v>-90347</v>
      </c>
      <c r="N268" s="74" t="n">
        <v>-60175</v>
      </c>
      <c r="O268" s="74" t="n">
        <v>-39875</v>
      </c>
      <c r="P268" s="74" t="n">
        <v>-59505</v>
      </c>
      <c r="Q268" s="74" t="n">
        <v>-103671</v>
      </c>
      <c r="R268" s="74" t="n">
        <v>-149822</v>
      </c>
      <c r="S268" s="74" t="n">
        <v>-180842</v>
      </c>
      <c r="T268" s="74" t="n">
        <v>-154266</v>
      </c>
      <c r="U268" s="74" t="n">
        <v>-2418</v>
      </c>
      <c r="V268" s="74" t="n">
        <v>55298</v>
      </c>
      <c r="W268" s="74" t="n">
        <v>4597</v>
      </c>
      <c r="X268" s="74" t="n">
        <v>-98711</v>
      </c>
      <c r="Y268" s="74" t="n">
        <v>-61044</v>
      </c>
      <c r="Z268" s="74" t="n">
        <v>-30514</v>
      </c>
      <c r="AA268" s="75" t="n">
        <v>-1170218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25.4</v>
      </c>
      <c r="D271" s="128" t="n">
        <v>22.7</v>
      </c>
      <c r="E271" s="128" t="n">
        <v>19.25</v>
      </c>
      <c r="F271" s="128" t="n">
        <v>17.75</v>
      </c>
      <c r="G271" s="128" t="n">
        <v>17.5</v>
      </c>
      <c r="H271" s="128" t="n">
        <v>18.5</v>
      </c>
      <c r="I271" s="128" t="n">
        <v>28.75</v>
      </c>
      <c r="J271" s="128" t="n">
        <v>38</v>
      </c>
      <c r="K271" s="128" t="n">
        <v>35</v>
      </c>
      <c r="L271" s="128" t="n">
        <v>26</v>
      </c>
      <c r="M271" s="128" t="n">
        <v>27.5</v>
      </c>
      <c r="N271" s="128" t="n">
        <v>30.5</v>
      </c>
      <c r="O271" s="128" t="n">
        <v>32.75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25.25</v>
      </c>
      <c r="D272" s="128" t="n">
        <v>22.25</v>
      </c>
      <c r="E272" s="128" t="n">
        <v>19</v>
      </c>
      <c r="F272" s="128" t="n">
        <v>17</v>
      </c>
      <c r="G272" s="128" t="n">
        <v>16</v>
      </c>
      <c r="H272" s="128" t="n">
        <v>18</v>
      </c>
      <c r="I272" s="128" t="n">
        <v>28.5</v>
      </c>
      <c r="J272" s="128" t="n">
        <v>37.75</v>
      </c>
      <c r="K272" s="128" t="n">
        <v>34.75</v>
      </c>
      <c r="L272" s="128" t="n">
        <v>25.5</v>
      </c>
      <c r="M272" s="128" t="n">
        <v>27</v>
      </c>
      <c r="N272" s="128" t="n">
        <v>30</v>
      </c>
      <c r="O272" s="128" t="n">
        <v>33</v>
      </c>
      <c r="P272" s="128" t="n">
        <v>30.5</v>
      </c>
      <c r="Q272" s="128" t="n">
        <v>26.5</v>
      </c>
      <c r="R272" s="128" t="n">
        <v>21.75</v>
      </c>
      <c r="S272" s="128" t="n">
        <v>18.5</v>
      </c>
      <c r="T272" s="128" t="n">
        <v>20.5</v>
      </c>
      <c r="U272" s="128" t="n">
        <v>36.75</v>
      </c>
      <c r="V272" s="128" t="n">
        <v>42.75</v>
      </c>
      <c r="W272" s="128" t="n">
        <v>37.5</v>
      </c>
      <c r="X272" s="128" t="n">
        <v>27</v>
      </c>
      <c r="Y272" s="128" t="n">
        <v>30</v>
      </c>
      <c r="Z272" s="128" t="n">
        <v>33.75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0.149999999999999</v>
      </c>
      <c r="D273" s="130" t="n">
        <v>0.449999999999999</v>
      </c>
      <c r="E273" s="130" t="n">
        <v>0.25</v>
      </c>
      <c r="F273" s="130" t="n">
        <v>0.75</v>
      </c>
      <c r="G273" s="130" t="n">
        <v>1.5</v>
      </c>
      <c r="H273" s="130" t="n">
        <v>0.5</v>
      </c>
      <c r="I273" s="130" t="n">
        <v>0.25</v>
      </c>
      <c r="J273" s="130" t="n">
        <v>0.25</v>
      </c>
      <c r="K273" s="130" t="n">
        <v>0.25</v>
      </c>
      <c r="L273" s="130" t="n">
        <v>0.5</v>
      </c>
      <c r="M273" s="130" t="n">
        <v>0.5</v>
      </c>
      <c r="N273" s="130" t="n">
        <v>0.5</v>
      </c>
      <c r="O273" s="130" t="n">
        <v>-0.25</v>
      </c>
      <c r="P273" s="130" t="n">
        <v>-0.25</v>
      </c>
      <c r="Q273" s="130" t="n">
        <v>-0.25</v>
      </c>
      <c r="R273" s="130" t="n">
        <v>-0.25</v>
      </c>
      <c r="S273" s="130" t="n">
        <v>-0.25</v>
      </c>
      <c r="T273" s="130" t="n">
        <v>-0.25</v>
      </c>
      <c r="U273" s="130" t="n">
        <v>-0.25</v>
      </c>
      <c r="V273" s="130" t="n">
        <v>-0.25</v>
      </c>
      <c r="W273" s="130" t="n">
        <v>-0.25</v>
      </c>
      <c r="X273" s="130" t="n">
        <v>-0.25</v>
      </c>
      <c r="Y273" s="130" t="n">
        <v>-0.25</v>
      </c>
      <c r="Z273" s="130" t="n">
        <v>-0.25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13.25</v>
      </c>
      <c r="G275" s="128" t="n">
        <v>11.75</v>
      </c>
      <c r="H275" s="128" t="n">
        <v>11.75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</v>
      </c>
      <c r="D276" s="128" t="n">
        <v>19</v>
      </c>
      <c r="E276" s="128" t="n">
        <v>17</v>
      </c>
      <c r="F276" s="128" t="n">
        <v>12.5</v>
      </c>
      <c r="G276" s="128" t="n">
        <v>11</v>
      </c>
      <c r="H276" s="128" t="n">
        <v>11</v>
      </c>
      <c r="I276" s="128" t="n">
        <v>23.75</v>
      </c>
      <c r="J276" s="128" t="n">
        <v>27.75</v>
      </c>
      <c r="K276" s="128" t="n">
        <v>23.75</v>
      </c>
      <c r="L276" s="128" t="n">
        <v>21.25</v>
      </c>
      <c r="M276" s="128" t="n">
        <v>22.25</v>
      </c>
      <c r="N276" s="128" t="n">
        <v>24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0.25</v>
      </c>
      <c r="D277" s="130" t="n">
        <v>0.25</v>
      </c>
      <c r="E277" s="130" t="n">
        <v>0.25</v>
      </c>
      <c r="F277" s="130" t="n">
        <v>0.75</v>
      </c>
      <c r="G277" s="130" t="n">
        <v>0.75</v>
      </c>
      <c r="H277" s="130" t="n">
        <v>0.75</v>
      </c>
      <c r="I277" s="130" t="n">
        <v>0.25</v>
      </c>
      <c r="J277" s="130" t="n">
        <v>0.25</v>
      </c>
      <c r="K277" s="130" t="n">
        <v>0.25</v>
      </c>
      <c r="L277" s="130" t="n">
        <v>0.25</v>
      </c>
      <c r="M277" s="130" t="n">
        <v>0.25</v>
      </c>
      <c r="N277" s="130" t="n">
        <v>0.25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25.4</v>
      </c>
      <c r="D299" s="128" t="n">
        <v>22.7</v>
      </c>
      <c r="E299" s="128" t="n">
        <v>19.25</v>
      </c>
      <c r="F299" s="128" t="n">
        <v>17.75</v>
      </c>
      <c r="G299" s="128" t="n">
        <v>17.5</v>
      </c>
      <c r="H299" s="128" t="n">
        <v>18.5</v>
      </c>
      <c r="I299" s="128" t="n">
        <v>28.75</v>
      </c>
      <c r="J299" s="128" t="n">
        <v>38</v>
      </c>
      <c r="K299" s="128" t="n">
        <v>35</v>
      </c>
      <c r="L299" s="128" t="n">
        <v>26</v>
      </c>
      <c r="M299" s="128" t="n">
        <v>27.5</v>
      </c>
      <c r="N299" s="128" t="n">
        <v>30.5</v>
      </c>
      <c r="O299" s="128" t="n">
        <v>32.75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25.25</v>
      </c>
      <c r="D300" s="128" t="n">
        <v>22.25</v>
      </c>
      <c r="E300" s="128" t="n">
        <v>19</v>
      </c>
      <c r="F300" s="128" t="n">
        <v>17</v>
      </c>
      <c r="G300" s="128" t="n">
        <v>16</v>
      </c>
      <c r="H300" s="128" t="n">
        <v>18</v>
      </c>
      <c r="I300" s="128" t="n">
        <v>28.5</v>
      </c>
      <c r="J300" s="128" t="n">
        <v>37.75</v>
      </c>
      <c r="K300" s="128" t="n">
        <v>34.75</v>
      </c>
      <c r="L300" s="128" t="n">
        <v>25.5</v>
      </c>
      <c r="M300" s="128" t="n">
        <v>27</v>
      </c>
      <c r="N300" s="128" t="n">
        <v>30</v>
      </c>
      <c r="O300" s="128" t="n">
        <v>33</v>
      </c>
      <c r="P300" s="128" t="n">
        <v>30.5</v>
      </c>
      <c r="Q300" s="128" t="n">
        <v>26.5</v>
      </c>
      <c r="R300" s="128" t="n">
        <v>21.75</v>
      </c>
      <c r="S300" s="128" t="n">
        <v>18.5</v>
      </c>
      <c r="T300" s="128" t="n">
        <v>20.5</v>
      </c>
      <c r="U300" s="128" t="n">
        <v>36.75</v>
      </c>
      <c r="V300" s="128" t="n">
        <v>42.75</v>
      </c>
      <c r="W300" s="128" t="n">
        <v>37.5</v>
      </c>
      <c r="X300" s="128" t="n">
        <v>27</v>
      </c>
      <c r="Y300" s="128" t="n">
        <v>30</v>
      </c>
      <c r="Z300" s="128" t="n">
        <v>33.75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0.149999999999999</v>
      </c>
      <c r="D301" s="130" t="n">
        <v>0.449999999999999</v>
      </c>
      <c r="E301" s="130" t="n">
        <v>0.25</v>
      </c>
      <c r="F301" s="130" t="n">
        <v>0.75</v>
      </c>
      <c r="G301" s="130" t="n">
        <v>1.5</v>
      </c>
      <c r="H301" s="130" t="n">
        <v>0.5</v>
      </c>
      <c r="I301" s="130" t="n">
        <v>0.25</v>
      </c>
      <c r="J301" s="130" t="n">
        <v>0.25</v>
      </c>
      <c r="K301" s="130" t="n">
        <v>0.25</v>
      </c>
      <c r="L301" s="130" t="n">
        <v>0.5</v>
      </c>
      <c r="M301" s="130" t="n">
        <v>0.5</v>
      </c>
      <c r="N301" s="130" t="n">
        <v>0.5</v>
      </c>
      <c r="O301" s="130" t="n">
        <v>-0.25</v>
      </c>
      <c r="P301" s="130" t="n">
        <v>-0.25</v>
      </c>
      <c r="Q301" s="130" t="n">
        <v>-0.25</v>
      </c>
      <c r="R301" s="130" t="n">
        <v>-0.25</v>
      </c>
      <c r="S301" s="130" t="n">
        <v>-0.25</v>
      </c>
      <c r="T301" s="130" t="n">
        <v>-0.25</v>
      </c>
      <c r="U301" s="130" t="n">
        <v>-0.25</v>
      </c>
      <c r="V301" s="130" t="n">
        <v>-0.25</v>
      </c>
      <c r="W301" s="130" t="n">
        <v>-0.25</v>
      </c>
      <c r="X301" s="130" t="n">
        <v>-0.25</v>
      </c>
      <c r="Y301" s="130" t="n">
        <v>-0.25</v>
      </c>
      <c r="Z301" s="130" t="n">
        <v>-0.25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13.25</v>
      </c>
      <c r="G303" s="128" t="n">
        <v>11.75</v>
      </c>
      <c r="H303" s="128" t="n">
        <v>11.75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</v>
      </c>
      <c r="D304" s="128" t="n">
        <v>19</v>
      </c>
      <c r="E304" s="128" t="n">
        <v>17</v>
      </c>
      <c r="F304" s="128" t="n">
        <v>12.5</v>
      </c>
      <c r="G304" s="128" t="n">
        <v>11</v>
      </c>
      <c r="H304" s="128" t="n">
        <v>11</v>
      </c>
      <c r="I304" s="128" t="n">
        <v>23.75</v>
      </c>
      <c r="J304" s="128" t="n">
        <v>27.75</v>
      </c>
      <c r="K304" s="128" t="n">
        <v>23.75</v>
      </c>
      <c r="L304" s="128" t="n">
        <v>21.25</v>
      </c>
      <c r="M304" s="128" t="n">
        <v>22.25</v>
      </c>
      <c r="N304" s="128" t="n">
        <v>24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0.25</v>
      </c>
      <c r="D305" s="130" t="n">
        <v>0.25</v>
      </c>
      <c r="E305" s="130" t="n">
        <v>0.25</v>
      </c>
      <c r="F305" s="130" t="n">
        <v>0.75</v>
      </c>
      <c r="G305" s="130" t="n">
        <v>0.75</v>
      </c>
      <c r="H305" s="130" t="n">
        <v>0.75</v>
      </c>
      <c r="I305" s="130" t="n">
        <v>0.25</v>
      </c>
      <c r="J305" s="130" t="n">
        <v>0.25</v>
      </c>
      <c r="K305" s="130" t="n">
        <v>0.25</v>
      </c>
      <c r="L305" s="130" t="n">
        <v>0.25</v>
      </c>
      <c r="M305" s="130" t="n">
        <v>0.25</v>
      </c>
      <c r="N305" s="130" t="n">
        <v>0.25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0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2.8995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-66692</v>
      </c>
      <c r="D14" s="67" t="n">
        <v>-87584</v>
      </c>
      <c r="E14" s="67" t="n">
        <v>-130305</v>
      </c>
      <c r="F14" s="67" t="n">
        <v>-222359</v>
      </c>
      <c r="G14" s="67" t="n">
        <v>-219724</v>
      </c>
      <c r="H14" s="67" t="n">
        <v>-188555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-915219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-66692</v>
      </c>
      <c r="D16" s="74" t="n">
        <v>-87584</v>
      </c>
      <c r="E16" s="74" t="n">
        <v>-130305</v>
      </c>
      <c r="F16" s="74" t="n">
        <v>-222359</v>
      </c>
      <c r="G16" s="74" t="n">
        <v>-219724</v>
      </c>
      <c r="H16" s="74" t="n">
        <v>-188555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-915219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27.3</v>
      </c>
      <c r="D19" s="128" t="n">
        <v>24.7</v>
      </c>
      <c r="E19" s="128" t="n">
        <v>21.25</v>
      </c>
      <c r="F19" s="128" t="n">
        <v>19.75</v>
      </c>
      <c r="G19" s="128" t="n">
        <v>20</v>
      </c>
      <c r="H19" s="128" t="n">
        <v>22.25</v>
      </c>
      <c r="I19" s="128" t="n">
        <v>33.75</v>
      </c>
      <c r="J19" s="128" t="n">
        <v>41.5</v>
      </c>
      <c r="K19" s="128" t="n">
        <v>36.75</v>
      </c>
      <c r="L19" s="128" t="n">
        <v>27.5</v>
      </c>
      <c r="M19" s="128" t="n">
        <v>28.75</v>
      </c>
      <c r="N19" s="128" t="n">
        <v>31</v>
      </c>
      <c r="O19" s="128" t="n">
        <v>33.75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27.2</v>
      </c>
      <c r="D20" s="128" t="n">
        <v>24.25</v>
      </c>
      <c r="E20" s="128" t="n">
        <v>21</v>
      </c>
      <c r="F20" s="128" t="n">
        <v>19</v>
      </c>
      <c r="G20" s="128" t="n">
        <v>18.5</v>
      </c>
      <c r="H20" s="128" t="n">
        <v>21.75</v>
      </c>
      <c r="I20" s="128" t="n">
        <v>33.5</v>
      </c>
      <c r="J20" s="128" t="n">
        <v>41.25</v>
      </c>
      <c r="K20" s="128" t="n">
        <v>36.5</v>
      </c>
      <c r="L20" s="128" t="n">
        <v>27</v>
      </c>
      <c r="M20" s="128" t="n">
        <v>28.25</v>
      </c>
      <c r="N20" s="128" t="n">
        <v>30.5</v>
      </c>
      <c r="O20" s="128" t="n">
        <v>34</v>
      </c>
      <c r="P20" s="128" t="n">
        <v>32</v>
      </c>
      <c r="Q20" s="128" t="n">
        <v>28.5</v>
      </c>
      <c r="R20" s="128" t="n">
        <v>23.85</v>
      </c>
      <c r="S20" s="128" t="n">
        <v>21.75</v>
      </c>
      <c r="T20" s="128" t="n">
        <v>25.5</v>
      </c>
      <c r="U20" s="128" t="n">
        <v>41.75</v>
      </c>
      <c r="V20" s="128" t="n">
        <v>46.75</v>
      </c>
      <c r="W20" s="128" t="n">
        <v>40.5</v>
      </c>
      <c r="X20" s="128" t="n">
        <v>28.25</v>
      </c>
      <c r="Y20" s="128" t="n">
        <v>31.25</v>
      </c>
      <c r="Z20" s="128" t="n">
        <v>35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0.100000000000001</v>
      </c>
      <c r="D21" s="130" t="n">
        <v>0.449999999999999</v>
      </c>
      <c r="E21" s="130" t="n">
        <v>0.25</v>
      </c>
      <c r="F21" s="130" t="n">
        <v>0.75</v>
      </c>
      <c r="G21" s="130" t="n">
        <v>1.5</v>
      </c>
      <c r="H21" s="130" t="n">
        <v>0.5</v>
      </c>
      <c r="I21" s="130" t="n">
        <v>0.25</v>
      </c>
      <c r="J21" s="130" t="n">
        <v>0.25</v>
      </c>
      <c r="K21" s="130" t="n">
        <v>0.25</v>
      </c>
      <c r="L21" s="130" t="n">
        <v>0.5</v>
      </c>
      <c r="M21" s="130" t="n">
        <v>0.5</v>
      </c>
      <c r="N21" s="130" t="n">
        <v>0.5</v>
      </c>
      <c r="O21" s="130" t="n">
        <v>-0.25</v>
      </c>
      <c r="P21" s="130" t="n">
        <v>-0.25</v>
      </c>
      <c r="Q21" s="130" t="n">
        <v>-0.25</v>
      </c>
      <c r="R21" s="130" t="n">
        <v>-0.25</v>
      </c>
      <c r="S21" s="130" t="n">
        <v>-0.25</v>
      </c>
      <c r="T21" s="130" t="n">
        <v>-0.25</v>
      </c>
      <c r="U21" s="130" t="n">
        <v>-0.25</v>
      </c>
      <c r="V21" s="130" t="n">
        <v>-0.25</v>
      </c>
      <c r="W21" s="130" t="n">
        <v>-0.25</v>
      </c>
      <c r="X21" s="130" t="n">
        <v>-0.25</v>
      </c>
      <c r="Y21" s="130" t="n">
        <v>-0.25</v>
      </c>
      <c r="Z21" s="130" t="n">
        <v>-0.25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13.25</v>
      </c>
      <c r="G23" s="128" t="n">
        <v>11.75</v>
      </c>
      <c r="H23" s="128" t="n">
        <v>11.75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</v>
      </c>
      <c r="D24" s="128" t="n">
        <v>19</v>
      </c>
      <c r="E24" s="128" t="n">
        <v>17</v>
      </c>
      <c r="F24" s="128" t="n">
        <v>12.5</v>
      </c>
      <c r="G24" s="128" t="n">
        <v>11</v>
      </c>
      <c r="H24" s="128" t="n">
        <v>11</v>
      </c>
      <c r="I24" s="128" t="n">
        <v>23.75</v>
      </c>
      <c r="J24" s="128" t="n">
        <v>27.75</v>
      </c>
      <c r="K24" s="128" t="n">
        <v>23.75</v>
      </c>
      <c r="L24" s="128" t="n">
        <v>21.25</v>
      </c>
      <c r="M24" s="128" t="n">
        <v>22.25</v>
      </c>
      <c r="N24" s="128" t="n">
        <v>24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0.25</v>
      </c>
      <c r="D25" s="130" t="n">
        <v>0.25</v>
      </c>
      <c r="E25" s="130" t="n">
        <v>0.25</v>
      </c>
      <c r="F25" s="130" t="n">
        <v>0.75</v>
      </c>
      <c r="G25" s="130" t="n">
        <v>0.75</v>
      </c>
      <c r="H25" s="130" t="n">
        <v>0.75</v>
      </c>
      <c r="I25" s="130" t="n">
        <v>0.25</v>
      </c>
      <c r="J25" s="130" t="n">
        <v>0.25</v>
      </c>
      <c r="K25" s="130" t="n">
        <v>0.25</v>
      </c>
      <c r="L25" s="130" t="n">
        <v>0.25</v>
      </c>
      <c r="M25" s="130" t="n">
        <v>0.25</v>
      </c>
      <c r="N25" s="130" t="n">
        <v>0.25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27.3</v>
      </c>
      <c r="D47" s="128" t="n">
        <v>24.7</v>
      </c>
      <c r="E47" s="128" t="n">
        <v>21.25</v>
      </c>
      <c r="F47" s="128" t="n">
        <v>19.75</v>
      </c>
      <c r="G47" s="128" t="n">
        <v>20</v>
      </c>
      <c r="H47" s="128" t="n">
        <v>22.25</v>
      </c>
      <c r="I47" s="128" t="n">
        <v>33.75</v>
      </c>
      <c r="J47" s="128" t="n">
        <v>41.5</v>
      </c>
      <c r="K47" s="128" t="n">
        <v>36.75</v>
      </c>
      <c r="L47" s="128" t="n">
        <v>27.5</v>
      </c>
      <c r="M47" s="128" t="n">
        <v>28.75</v>
      </c>
      <c r="N47" s="128" t="n">
        <v>31</v>
      </c>
      <c r="O47" s="128" t="n">
        <v>33.75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27.2</v>
      </c>
      <c r="D48" s="128" t="n">
        <v>24.25</v>
      </c>
      <c r="E48" s="128" t="n">
        <v>21</v>
      </c>
      <c r="F48" s="128" t="n">
        <v>19</v>
      </c>
      <c r="G48" s="128" t="n">
        <v>18.5</v>
      </c>
      <c r="H48" s="128" t="n">
        <v>21.75</v>
      </c>
      <c r="I48" s="128" t="n">
        <v>33.5</v>
      </c>
      <c r="J48" s="128" t="n">
        <v>41.25</v>
      </c>
      <c r="K48" s="128" t="n">
        <v>36.5</v>
      </c>
      <c r="L48" s="128" t="n">
        <v>27</v>
      </c>
      <c r="M48" s="128" t="n">
        <v>28.25</v>
      </c>
      <c r="N48" s="128" t="n">
        <v>30.5</v>
      </c>
      <c r="O48" s="128" t="n">
        <v>34</v>
      </c>
      <c r="P48" s="128" t="n">
        <v>32</v>
      </c>
      <c r="Q48" s="128" t="n">
        <v>28.5</v>
      </c>
      <c r="R48" s="128" t="n">
        <v>23.85</v>
      </c>
      <c r="S48" s="128" t="n">
        <v>21.75</v>
      </c>
      <c r="T48" s="128" t="n">
        <v>25.5</v>
      </c>
      <c r="U48" s="128" t="n">
        <v>41.75</v>
      </c>
      <c r="V48" s="128" t="n">
        <v>46.75</v>
      </c>
      <c r="W48" s="128" t="n">
        <v>40.5</v>
      </c>
      <c r="X48" s="128" t="n">
        <v>28.25</v>
      </c>
      <c r="Y48" s="128" t="n">
        <v>31.25</v>
      </c>
      <c r="Z48" s="128" t="n">
        <v>35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0.100000000000001</v>
      </c>
      <c r="D49" s="130" t="n">
        <v>0.449999999999999</v>
      </c>
      <c r="E49" s="130" t="n">
        <v>0.25</v>
      </c>
      <c r="F49" s="130" t="n">
        <v>0.75</v>
      </c>
      <c r="G49" s="130" t="n">
        <v>1.5</v>
      </c>
      <c r="H49" s="130" t="n">
        <v>0.5</v>
      </c>
      <c r="I49" s="130" t="n">
        <v>0.25</v>
      </c>
      <c r="J49" s="130" t="n">
        <v>0.25</v>
      </c>
      <c r="K49" s="130" t="n">
        <v>0.25</v>
      </c>
      <c r="L49" s="130" t="n">
        <v>0.5</v>
      </c>
      <c r="M49" s="130" t="n">
        <v>0.5</v>
      </c>
      <c r="N49" s="130" t="n">
        <v>0.5</v>
      </c>
      <c r="O49" s="130" t="n">
        <v>-0.25</v>
      </c>
      <c r="P49" s="130" t="n">
        <v>-0.25</v>
      </c>
      <c r="Q49" s="130" t="n">
        <v>-0.25</v>
      </c>
      <c r="R49" s="130" t="n">
        <v>-0.25</v>
      </c>
      <c r="S49" s="130" t="n">
        <v>-0.25</v>
      </c>
      <c r="T49" s="130" t="n">
        <v>-0.25</v>
      </c>
      <c r="U49" s="130" t="n">
        <v>-0.25</v>
      </c>
      <c r="V49" s="130" t="n">
        <v>-0.25</v>
      </c>
      <c r="W49" s="130" t="n">
        <v>-0.25</v>
      </c>
      <c r="X49" s="130" t="n">
        <v>-0.25</v>
      </c>
      <c r="Y49" s="130" t="n">
        <v>-0.25</v>
      </c>
      <c r="Z49" s="130" t="n">
        <v>-0.25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13.25</v>
      </c>
      <c r="G51" s="128" t="n">
        <v>11.75</v>
      </c>
      <c r="H51" s="128" t="n">
        <v>11.75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</v>
      </c>
      <c r="D52" s="128" t="n">
        <v>19</v>
      </c>
      <c r="E52" s="128" t="n">
        <v>17</v>
      </c>
      <c r="F52" s="128" t="n">
        <v>12.5</v>
      </c>
      <c r="G52" s="128" t="n">
        <v>11</v>
      </c>
      <c r="H52" s="128" t="n">
        <v>11</v>
      </c>
      <c r="I52" s="128" t="n">
        <v>23.75</v>
      </c>
      <c r="J52" s="128" t="n">
        <v>27.75</v>
      </c>
      <c r="K52" s="128" t="n">
        <v>23.75</v>
      </c>
      <c r="L52" s="128" t="n">
        <v>21.25</v>
      </c>
      <c r="M52" s="128" t="n">
        <v>22.25</v>
      </c>
      <c r="N52" s="128" t="n">
        <v>24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0.25</v>
      </c>
      <c r="D53" s="130" t="n">
        <v>0.25</v>
      </c>
      <c r="E53" s="130" t="n">
        <v>0.25</v>
      </c>
      <c r="F53" s="130" t="n">
        <v>0.75</v>
      </c>
      <c r="G53" s="130" t="n">
        <v>0.75</v>
      </c>
      <c r="H53" s="130" t="n">
        <v>0.75</v>
      </c>
      <c r="I53" s="130" t="n">
        <v>0.25</v>
      </c>
      <c r="J53" s="130" t="n">
        <v>0.25</v>
      </c>
      <c r="K53" s="130" t="n">
        <v>0.25</v>
      </c>
      <c r="L53" s="130" t="n">
        <v>0.25</v>
      </c>
      <c r="M53" s="130" t="n">
        <v>0.25</v>
      </c>
      <c r="N53" s="130" t="n">
        <v>0.25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100</v>
      </c>
      <c r="G63" s="67" t="n">
        <v>100</v>
      </c>
      <c r="H63" s="67" t="n">
        <v>100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10.5049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-5.3472</v>
      </c>
      <c r="G65" s="74" t="n">
        <v>-10.2151</v>
      </c>
      <c r="H65" s="74" t="n">
        <v>-11.1111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-2.2517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0</v>
      </c>
      <c r="D67" s="67" t="n">
        <v>-14.2857</v>
      </c>
      <c r="E67" s="67" t="n">
        <v>-13.9785</v>
      </c>
      <c r="F67" s="67" t="n">
        <v>-5.3472</v>
      </c>
      <c r="G67" s="67" t="n">
        <v>-10.2151</v>
      </c>
      <c r="H67" s="67" t="n">
        <v>-11.1111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-2.2517</v>
      </c>
    </row>
    <row r="68" customFormat="false" ht="11.25" hidden="false" customHeight="true" outlineLevel="0" collapsed="false">
      <c r="A68" s="67" t="s">
        <v>122</v>
      </c>
      <c r="B68" s="68"/>
      <c r="C68" s="69" t="n">
        <v>0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214101</v>
      </c>
      <c r="D70" s="67" t="n">
        <v>437922</v>
      </c>
      <c r="E70" s="67" t="n">
        <v>550463</v>
      </c>
      <c r="F70" s="67" t="n">
        <v>196496</v>
      </c>
      <c r="G70" s="67" t="n">
        <v>201285</v>
      </c>
      <c r="H70" s="67" t="n">
        <v>237473</v>
      </c>
      <c r="I70" s="67" t="n">
        <v>527299</v>
      </c>
      <c r="J70" s="67" t="n">
        <v>546311</v>
      </c>
      <c r="K70" s="67" t="n">
        <v>484476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3395826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-114077</v>
      </c>
      <c r="G71" s="67" t="n">
        <v>-50357</v>
      </c>
      <c r="H71" s="67" t="n">
        <v>-45143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-209817</v>
      </c>
    </row>
    <row r="72" customFormat="false" ht="11.25" hidden="false" customHeight="true" outlineLevel="0" collapsed="false">
      <c r="A72" s="73" t="s">
        <v>113</v>
      </c>
      <c r="B72" s="74"/>
      <c r="C72" s="74" t="n">
        <v>214101</v>
      </c>
      <c r="D72" s="74" t="n">
        <v>437922</v>
      </c>
      <c r="E72" s="74" t="n">
        <v>550463</v>
      </c>
      <c r="F72" s="74" t="n">
        <v>82419</v>
      </c>
      <c r="G72" s="74" t="n">
        <v>150928</v>
      </c>
      <c r="H72" s="74" t="n">
        <v>192330</v>
      </c>
      <c r="I72" s="74" t="n">
        <v>527218</v>
      </c>
      <c r="J72" s="74" t="n">
        <v>546234</v>
      </c>
      <c r="K72" s="74" t="n">
        <v>484394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3186009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25.4</v>
      </c>
      <c r="D75" s="128" t="n">
        <v>22.7</v>
      </c>
      <c r="E75" s="128" t="n">
        <v>19.25</v>
      </c>
      <c r="F75" s="128" t="n">
        <v>17.75</v>
      </c>
      <c r="G75" s="128" t="n">
        <v>17.5</v>
      </c>
      <c r="H75" s="128" t="n">
        <v>18.5</v>
      </c>
      <c r="I75" s="128" t="n">
        <v>28.75</v>
      </c>
      <c r="J75" s="128" t="n">
        <v>38</v>
      </c>
      <c r="K75" s="128" t="n">
        <v>35</v>
      </c>
      <c r="L75" s="128" t="n">
        <v>26</v>
      </c>
      <c r="M75" s="128" t="n">
        <v>27.5</v>
      </c>
      <c r="N75" s="128" t="n">
        <v>30.5</v>
      </c>
      <c r="O75" s="128" t="n">
        <v>32.75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25.25</v>
      </c>
      <c r="D76" s="128" t="n">
        <v>22.25</v>
      </c>
      <c r="E76" s="128" t="n">
        <v>19</v>
      </c>
      <c r="F76" s="128" t="n">
        <v>17</v>
      </c>
      <c r="G76" s="128" t="n">
        <v>16</v>
      </c>
      <c r="H76" s="128" t="n">
        <v>18</v>
      </c>
      <c r="I76" s="128" t="n">
        <v>28.5</v>
      </c>
      <c r="J76" s="128" t="n">
        <v>37.75</v>
      </c>
      <c r="K76" s="128" t="n">
        <v>34.75</v>
      </c>
      <c r="L76" s="128" t="n">
        <v>25.5</v>
      </c>
      <c r="M76" s="128" t="n">
        <v>27</v>
      </c>
      <c r="N76" s="128" t="n">
        <v>30</v>
      </c>
      <c r="O76" s="128" t="n">
        <v>33</v>
      </c>
      <c r="P76" s="128" t="n">
        <v>30.5</v>
      </c>
      <c r="Q76" s="128" t="n">
        <v>26.5</v>
      </c>
      <c r="R76" s="128" t="n">
        <v>21.75</v>
      </c>
      <c r="S76" s="128" t="n">
        <v>18.5</v>
      </c>
      <c r="T76" s="128" t="n">
        <v>20.5</v>
      </c>
      <c r="U76" s="128" t="n">
        <v>36.75</v>
      </c>
      <c r="V76" s="128" t="n">
        <v>42.75</v>
      </c>
      <c r="W76" s="128" t="n">
        <v>37.5</v>
      </c>
      <c r="X76" s="128" t="n">
        <v>27</v>
      </c>
      <c r="Y76" s="128" t="n">
        <v>30</v>
      </c>
      <c r="Z76" s="128" t="n">
        <v>33.75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0.149999999999999</v>
      </c>
      <c r="D77" s="130" t="n">
        <v>0.449999999999999</v>
      </c>
      <c r="E77" s="130" t="n">
        <v>0.25</v>
      </c>
      <c r="F77" s="130" t="n">
        <v>0.75</v>
      </c>
      <c r="G77" s="130" t="n">
        <v>1.5</v>
      </c>
      <c r="H77" s="130" t="n">
        <v>0.5</v>
      </c>
      <c r="I77" s="130" t="n">
        <v>0.25</v>
      </c>
      <c r="J77" s="130" t="n">
        <v>0.25</v>
      </c>
      <c r="K77" s="130" t="n">
        <v>0.25</v>
      </c>
      <c r="L77" s="130" t="n">
        <v>0.5</v>
      </c>
      <c r="M77" s="130" t="n">
        <v>0.5</v>
      </c>
      <c r="N77" s="130" t="n">
        <v>0.5</v>
      </c>
      <c r="O77" s="130" t="n">
        <v>-0.25</v>
      </c>
      <c r="P77" s="130" t="n">
        <v>-0.25</v>
      </c>
      <c r="Q77" s="130" t="n">
        <v>-0.25</v>
      </c>
      <c r="R77" s="130" t="n">
        <v>-0.25</v>
      </c>
      <c r="S77" s="130" t="n">
        <v>-0.25</v>
      </c>
      <c r="T77" s="130" t="n">
        <v>-0.25</v>
      </c>
      <c r="U77" s="130" t="n">
        <v>-0.25</v>
      </c>
      <c r="V77" s="130" t="n">
        <v>-0.25</v>
      </c>
      <c r="W77" s="130" t="n">
        <v>-0.25</v>
      </c>
      <c r="X77" s="130" t="n">
        <v>-0.25</v>
      </c>
      <c r="Y77" s="130" t="n">
        <v>-0.25</v>
      </c>
      <c r="Z77" s="130" t="n">
        <v>-0.25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13.25</v>
      </c>
      <c r="G79" s="128" t="n">
        <v>11.75</v>
      </c>
      <c r="H79" s="128" t="n">
        <v>11.75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</v>
      </c>
      <c r="D80" s="128" t="n">
        <v>19</v>
      </c>
      <c r="E80" s="128" t="n">
        <v>17</v>
      </c>
      <c r="F80" s="128" t="n">
        <v>12.5</v>
      </c>
      <c r="G80" s="128" t="n">
        <v>11</v>
      </c>
      <c r="H80" s="128" t="n">
        <v>11</v>
      </c>
      <c r="I80" s="128" t="n">
        <v>23.75</v>
      </c>
      <c r="J80" s="128" t="n">
        <v>27.75</v>
      </c>
      <c r="K80" s="128" t="n">
        <v>23.75</v>
      </c>
      <c r="L80" s="128" t="n">
        <v>21.25</v>
      </c>
      <c r="M80" s="128" t="n">
        <v>22.25</v>
      </c>
      <c r="N80" s="128" t="n">
        <v>24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0.25</v>
      </c>
      <c r="D81" s="130" t="n">
        <v>0.25</v>
      </c>
      <c r="E81" s="130" t="n">
        <v>0.25</v>
      </c>
      <c r="F81" s="130" t="n">
        <v>0.75</v>
      </c>
      <c r="G81" s="130" t="n">
        <v>0.75</v>
      </c>
      <c r="H81" s="130" t="n">
        <v>0.75</v>
      </c>
      <c r="I81" s="130" t="n">
        <v>0.25</v>
      </c>
      <c r="J81" s="130" t="n">
        <v>0.25</v>
      </c>
      <c r="K81" s="130" t="n">
        <v>0.25</v>
      </c>
      <c r="L81" s="130" t="n">
        <v>0.25</v>
      </c>
      <c r="M81" s="130" t="n">
        <v>0.25</v>
      </c>
      <c r="N81" s="130" t="n">
        <v>0.25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37.1924</v>
      </c>
      <c r="D84" s="128" t="n">
        <v>35.7292</v>
      </c>
      <c r="E84" s="128" t="n">
        <v>36.1087</v>
      </c>
      <c r="F84" s="128" t="n">
        <v>33.8562</v>
      </c>
      <c r="G84" s="128" t="n">
        <v>33.4053</v>
      </c>
      <c r="H84" s="128" t="n">
        <v>34.9857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37.8303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27.3</v>
      </c>
      <c r="D103" s="128" t="n">
        <v>24.7</v>
      </c>
      <c r="E103" s="128" t="n">
        <v>21.25</v>
      </c>
      <c r="F103" s="128" t="n">
        <v>19.75</v>
      </c>
      <c r="G103" s="128" t="n">
        <v>20</v>
      </c>
      <c r="H103" s="128" t="n">
        <v>22.25</v>
      </c>
      <c r="I103" s="128" t="n">
        <v>33.75</v>
      </c>
      <c r="J103" s="128" t="n">
        <v>41.5</v>
      </c>
      <c r="K103" s="128" t="n">
        <v>36.75</v>
      </c>
      <c r="L103" s="128" t="n">
        <v>27.5</v>
      </c>
      <c r="M103" s="128" t="n">
        <v>28.75</v>
      </c>
      <c r="N103" s="128" t="n">
        <v>31</v>
      </c>
      <c r="O103" s="128" t="n">
        <v>33.75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27.2</v>
      </c>
      <c r="D104" s="128" t="n">
        <v>24.25</v>
      </c>
      <c r="E104" s="128" t="n">
        <v>21</v>
      </c>
      <c r="F104" s="128" t="n">
        <v>19</v>
      </c>
      <c r="G104" s="128" t="n">
        <v>18.5</v>
      </c>
      <c r="H104" s="128" t="n">
        <v>21.75</v>
      </c>
      <c r="I104" s="128" t="n">
        <v>33.5</v>
      </c>
      <c r="J104" s="128" t="n">
        <v>41.25</v>
      </c>
      <c r="K104" s="128" t="n">
        <v>36.5</v>
      </c>
      <c r="L104" s="128" t="n">
        <v>27</v>
      </c>
      <c r="M104" s="128" t="n">
        <v>28.25</v>
      </c>
      <c r="N104" s="128" t="n">
        <v>30.5</v>
      </c>
      <c r="O104" s="128" t="n">
        <v>34</v>
      </c>
      <c r="P104" s="128" t="n">
        <v>32</v>
      </c>
      <c r="Q104" s="128" t="n">
        <v>28.5</v>
      </c>
      <c r="R104" s="128" t="n">
        <v>23.85</v>
      </c>
      <c r="S104" s="128" t="n">
        <v>21.75</v>
      </c>
      <c r="T104" s="128" t="n">
        <v>25.5</v>
      </c>
      <c r="U104" s="128" t="n">
        <v>41.75</v>
      </c>
      <c r="V104" s="128" t="n">
        <v>46.75</v>
      </c>
      <c r="W104" s="128" t="n">
        <v>40.5</v>
      </c>
      <c r="X104" s="128" t="n">
        <v>28.25</v>
      </c>
      <c r="Y104" s="128" t="n">
        <v>31.25</v>
      </c>
      <c r="Z104" s="128" t="n">
        <v>35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0.100000000000001</v>
      </c>
      <c r="D105" s="130" t="n">
        <v>0.449999999999999</v>
      </c>
      <c r="E105" s="130" t="n">
        <v>0.25</v>
      </c>
      <c r="F105" s="130" t="n">
        <v>0.75</v>
      </c>
      <c r="G105" s="130" t="n">
        <v>1.5</v>
      </c>
      <c r="H105" s="130" t="n">
        <v>0.5</v>
      </c>
      <c r="I105" s="130" t="n">
        <v>0.25</v>
      </c>
      <c r="J105" s="130" t="n">
        <v>0.25</v>
      </c>
      <c r="K105" s="130" t="n">
        <v>0.25</v>
      </c>
      <c r="L105" s="130" t="n">
        <v>0.5</v>
      </c>
      <c r="M105" s="130" t="n">
        <v>0.5</v>
      </c>
      <c r="N105" s="130" t="n">
        <v>0.5</v>
      </c>
      <c r="O105" s="130" t="n">
        <v>-0.25</v>
      </c>
      <c r="P105" s="130" t="n">
        <v>-0.25</v>
      </c>
      <c r="Q105" s="130" t="n">
        <v>-0.25</v>
      </c>
      <c r="R105" s="130" t="n">
        <v>-0.25</v>
      </c>
      <c r="S105" s="130" t="n">
        <v>-0.25</v>
      </c>
      <c r="T105" s="130" t="n">
        <v>-0.25</v>
      </c>
      <c r="U105" s="130" t="n">
        <v>-0.25</v>
      </c>
      <c r="V105" s="130" t="n">
        <v>-0.25</v>
      </c>
      <c r="W105" s="130" t="n">
        <v>-0.25</v>
      </c>
      <c r="X105" s="130" t="n">
        <v>-0.25</v>
      </c>
      <c r="Y105" s="130" t="n">
        <v>-0.25</v>
      </c>
      <c r="Z105" s="130" t="n">
        <v>-0.25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13.25</v>
      </c>
      <c r="G107" s="128" t="n">
        <v>11.75</v>
      </c>
      <c r="H107" s="128" t="n">
        <v>11.75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</v>
      </c>
      <c r="D108" s="128" t="n">
        <v>19</v>
      </c>
      <c r="E108" s="128" t="n">
        <v>17</v>
      </c>
      <c r="F108" s="128" t="n">
        <v>12.5</v>
      </c>
      <c r="G108" s="128" t="n">
        <v>11</v>
      </c>
      <c r="H108" s="128" t="n">
        <v>11</v>
      </c>
      <c r="I108" s="128" t="n">
        <v>23.75</v>
      </c>
      <c r="J108" s="128" t="n">
        <v>27.75</v>
      </c>
      <c r="K108" s="128" t="n">
        <v>23.75</v>
      </c>
      <c r="L108" s="128" t="n">
        <v>21.25</v>
      </c>
      <c r="M108" s="128" t="n">
        <v>22.25</v>
      </c>
      <c r="N108" s="128" t="n">
        <v>24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0.25</v>
      </c>
      <c r="D109" s="130" t="n">
        <v>0.25</v>
      </c>
      <c r="E109" s="130" t="n">
        <v>0.25</v>
      </c>
      <c r="F109" s="130" t="n">
        <v>0.75</v>
      </c>
      <c r="G109" s="130" t="n">
        <v>0.75</v>
      </c>
      <c r="H109" s="130" t="n">
        <v>0.75</v>
      </c>
      <c r="I109" s="130" t="n">
        <v>0.25</v>
      </c>
      <c r="J109" s="130" t="n">
        <v>0.25</v>
      </c>
      <c r="K109" s="130" t="n">
        <v>0.25</v>
      </c>
      <c r="L109" s="130" t="n">
        <v>0.25</v>
      </c>
      <c r="M109" s="130" t="n">
        <v>0.25</v>
      </c>
      <c r="N109" s="130" t="n">
        <v>0.25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25.88</v>
      </c>
      <c r="D159" s="128" t="n">
        <v>23.13</v>
      </c>
      <c r="E159" s="128" t="n">
        <v>19.62</v>
      </c>
      <c r="F159" s="128" t="n">
        <v>18.09</v>
      </c>
      <c r="G159" s="128" t="n">
        <v>17.83</v>
      </c>
      <c r="H159" s="128" t="n">
        <v>18.85</v>
      </c>
      <c r="I159" s="128" t="n">
        <v>29.3</v>
      </c>
      <c r="J159" s="128" t="n">
        <v>38.72</v>
      </c>
      <c r="K159" s="128" t="n">
        <v>35.67</v>
      </c>
      <c r="L159" s="128" t="n">
        <v>26.49</v>
      </c>
      <c r="M159" s="128" t="n">
        <v>28.02</v>
      </c>
      <c r="N159" s="128" t="n">
        <v>31.08</v>
      </c>
      <c r="O159" s="128" t="n">
        <v>33.37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25.73</v>
      </c>
      <c r="D160" s="128" t="n">
        <v>22.67</v>
      </c>
      <c r="E160" s="128" t="n">
        <v>19.36</v>
      </c>
      <c r="F160" s="128" t="n">
        <v>17.32</v>
      </c>
      <c r="G160" s="128" t="n">
        <v>16.3</v>
      </c>
      <c r="H160" s="128" t="n">
        <v>18.34</v>
      </c>
      <c r="I160" s="128" t="n">
        <v>29.04</v>
      </c>
      <c r="J160" s="128" t="n">
        <v>38.47</v>
      </c>
      <c r="K160" s="128" t="n">
        <v>35.41</v>
      </c>
      <c r="L160" s="128" t="n">
        <v>25.98</v>
      </c>
      <c r="M160" s="128" t="n">
        <v>27.51</v>
      </c>
      <c r="N160" s="128" t="n">
        <v>30.57</v>
      </c>
      <c r="O160" s="128" t="n">
        <v>33.63</v>
      </c>
      <c r="P160" s="128" t="n">
        <v>31.08</v>
      </c>
      <c r="Q160" s="128" t="n">
        <v>27</v>
      </c>
      <c r="R160" s="128" t="n">
        <v>22.16</v>
      </c>
      <c r="S160" s="128" t="n">
        <v>18.85</v>
      </c>
      <c r="T160" s="128" t="n">
        <v>20.89</v>
      </c>
      <c r="U160" s="128" t="n">
        <v>37.45</v>
      </c>
      <c r="V160" s="128" t="n">
        <v>43.56</v>
      </c>
      <c r="W160" s="128" t="n">
        <v>38.21</v>
      </c>
      <c r="X160" s="128" t="n">
        <v>27.51</v>
      </c>
      <c r="Y160" s="128" t="n">
        <v>30.57</v>
      </c>
      <c r="Z160" s="128" t="n">
        <v>34.39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0.149999999999999</v>
      </c>
      <c r="D161" s="130" t="n">
        <v>0.459999999999997</v>
      </c>
      <c r="E161" s="130" t="n">
        <v>0.260000000000002</v>
      </c>
      <c r="F161" s="130" t="n">
        <v>0.77</v>
      </c>
      <c r="G161" s="130" t="n">
        <v>1.53</v>
      </c>
      <c r="H161" s="130" t="n">
        <v>0.510000000000002</v>
      </c>
      <c r="I161" s="130" t="n">
        <v>0.260000000000002</v>
      </c>
      <c r="J161" s="130" t="n">
        <v>0.25</v>
      </c>
      <c r="K161" s="130" t="n">
        <v>0.260000000000005</v>
      </c>
      <c r="L161" s="130" t="n">
        <v>0.509999999999998</v>
      </c>
      <c r="M161" s="130" t="n">
        <v>0.509999999999998</v>
      </c>
      <c r="N161" s="130" t="n">
        <v>0.509999999999998</v>
      </c>
      <c r="O161" s="130" t="n">
        <v>-0.260000000000005</v>
      </c>
      <c r="P161" s="130" t="n">
        <v>-0.259999999999998</v>
      </c>
      <c r="Q161" s="130" t="n">
        <v>-0.25</v>
      </c>
      <c r="R161" s="130" t="n">
        <v>-0.25</v>
      </c>
      <c r="S161" s="130" t="n">
        <v>-0.25</v>
      </c>
      <c r="T161" s="130" t="n">
        <v>-0.260000000000002</v>
      </c>
      <c r="U161" s="130" t="n">
        <v>-0.260000000000005</v>
      </c>
      <c r="V161" s="130" t="n">
        <v>-0.25</v>
      </c>
      <c r="W161" s="130" t="n">
        <v>-0.25</v>
      </c>
      <c r="X161" s="130" t="n">
        <v>-0.25</v>
      </c>
      <c r="Y161" s="130" t="n">
        <v>-0.25</v>
      </c>
      <c r="Z161" s="130" t="n">
        <v>-0.25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13.5</v>
      </c>
      <c r="G163" s="128" t="n">
        <v>11.97</v>
      </c>
      <c r="H163" s="128" t="n">
        <v>11.97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22.42</v>
      </c>
      <c r="D164" s="128" t="n">
        <v>19.36</v>
      </c>
      <c r="E164" s="128" t="n">
        <v>17.32</v>
      </c>
      <c r="F164" s="128" t="n">
        <v>12.74</v>
      </c>
      <c r="G164" s="128" t="n">
        <v>11.21</v>
      </c>
      <c r="H164" s="128" t="n">
        <v>11.21</v>
      </c>
      <c r="I164" s="128" t="n">
        <v>24.2</v>
      </c>
      <c r="J164" s="128" t="n">
        <v>28.28</v>
      </c>
      <c r="K164" s="128" t="n">
        <v>24.2</v>
      </c>
      <c r="L164" s="128" t="n">
        <v>21.65</v>
      </c>
      <c r="M164" s="128" t="n">
        <v>22.67</v>
      </c>
      <c r="N164" s="128" t="n">
        <v>24.46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0.25</v>
      </c>
      <c r="D165" s="130" t="n">
        <v>0.260000000000002</v>
      </c>
      <c r="E165" s="130" t="n">
        <v>0.259999999999998</v>
      </c>
      <c r="F165" s="130" t="n">
        <v>0.76</v>
      </c>
      <c r="G165" s="130" t="n">
        <v>0.76</v>
      </c>
      <c r="H165" s="130" t="n">
        <v>0.76</v>
      </c>
      <c r="I165" s="130" t="n">
        <v>0.260000000000002</v>
      </c>
      <c r="J165" s="130" t="n">
        <v>0.25</v>
      </c>
      <c r="K165" s="130" t="n">
        <v>0.260000000000002</v>
      </c>
      <c r="L165" s="130" t="n">
        <v>0.260000000000002</v>
      </c>
      <c r="M165" s="130" t="n">
        <v>0.259999999999998</v>
      </c>
      <c r="N165" s="130" t="n">
        <v>0.25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-50</v>
      </c>
      <c r="G175" s="67" t="n">
        <v>-50</v>
      </c>
      <c r="H175" s="67" t="n">
        <v>-50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-6.2704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-28.8889</v>
      </c>
      <c r="G177" s="74" t="n">
        <v>-27.957</v>
      </c>
      <c r="H177" s="74" t="n">
        <v>-27.7778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-3.516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-43.3333</v>
      </c>
      <c r="G179" s="67" t="n">
        <v>-41.9355</v>
      </c>
      <c r="H179" s="67" t="n">
        <v>-41.6667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-5.274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14.4444</v>
      </c>
      <c r="G180" s="69" t="n">
        <v>13.9785</v>
      </c>
      <c r="H180" s="69" t="n">
        <v>13.8889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1.758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121334</v>
      </c>
      <c r="D182" s="67" t="n">
        <v>120955</v>
      </c>
      <c r="E182" s="67" t="n">
        <v>127101</v>
      </c>
      <c r="F182" s="67" t="n">
        <v>260896</v>
      </c>
      <c r="G182" s="67" t="n">
        <v>240224</v>
      </c>
      <c r="H182" s="67" t="n">
        <v>101986</v>
      </c>
      <c r="I182" s="67" t="n">
        <v>-187867</v>
      </c>
      <c r="J182" s="67" t="n">
        <v>-194640</v>
      </c>
      <c r="K182" s="67" t="n">
        <v>-172610</v>
      </c>
      <c r="L182" s="67" t="n">
        <v>194786</v>
      </c>
      <c r="M182" s="67" t="n">
        <v>179913</v>
      </c>
      <c r="N182" s="67" t="n">
        <v>177346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969424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121334</v>
      </c>
      <c r="D184" s="74" t="n">
        <v>120955</v>
      </c>
      <c r="E184" s="74" t="n">
        <v>127101</v>
      </c>
      <c r="F184" s="74" t="n">
        <v>260896</v>
      </c>
      <c r="G184" s="74" t="n">
        <v>240224</v>
      </c>
      <c r="H184" s="74" t="n">
        <v>101986</v>
      </c>
      <c r="I184" s="74" t="n">
        <v>-187867</v>
      </c>
      <c r="J184" s="74" t="n">
        <v>-194640</v>
      </c>
      <c r="K184" s="74" t="n">
        <v>-172610</v>
      </c>
      <c r="L184" s="74" t="n">
        <v>194786</v>
      </c>
      <c r="M184" s="74" t="n">
        <v>179913</v>
      </c>
      <c r="N184" s="74" t="n">
        <v>177346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969424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26.75</v>
      </c>
      <c r="E187" s="128" t="n">
        <v>25.75</v>
      </c>
      <c r="F187" s="128" t="n">
        <v>25.75</v>
      </c>
      <c r="G187" s="128" t="n">
        <v>26.75</v>
      </c>
      <c r="H187" s="128" t="n">
        <v>33.25</v>
      </c>
      <c r="I187" s="128" t="n">
        <v>45.75</v>
      </c>
      <c r="J187" s="128" t="n">
        <v>50.25</v>
      </c>
      <c r="K187" s="128" t="n">
        <v>39.5</v>
      </c>
      <c r="L187" s="128" t="n">
        <v>29.75</v>
      </c>
      <c r="M187" s="128" t="n">
        <v>27.75</v>
      </c>
      <c r="N187" s="128" t="n">
        <v>30.25</v>
      </c>
      <c r="O187" s="128" t="n">
        <v>29.09</v>
      </c>
      <c r="P187" s="128" t="n">
        <v>28.04</v>
      </c>
      <c r="Q187" s="128" t="n">
        <v>26.99</v>
      </c>
      <c r="R187" s="128" t="n">
        <v>26.99</v>
      </c>
      <c r="S187" s="128" t="n">
        <v>28.04</v>
      </c>
      <c r="T187" s="128" t="n">
        <v>34.85</v>
      </c>
      <c r="U187" s="128" t="n">
        <v>47.95</v>
      </c>
      <c r="V187" s="128" t="n">
        <v>52.67</v>
      </c>
      <c r="W187" s="128" t="n">
        <v>41.4</v>
      </c>
      <c r="X187" s="128" t="n">
        <v>31.18</v>
      </c>
      <c r="Y187" s="128" t="n">
        <v>29.09</v>
      </c>
      <c r="Z187" s="128" t="n">
        <v>31.71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27.25</v>
      </c>
      <c r="D188" s="128" t="n">
        <v>26.25</v>
      </c>
      <c r="E188" s="128" t="n">
        <v>25.5</v>
      </c>
      <c r="F188" s="128" t="n">
        <v>24.75</v>
      </c>
      <c r="G188" s="128" t="n">
        <v>26</v>
      </c>
      <c r="H188" s="128" t="n">
        <v>33.25</v>
      </c>
      <c r="I188" s="128" t="n">
        <v>45.75</v>
      </c>
      <c r="J188" s="128" t="n">
        <v>50.25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0</v>
      </c>
      <c r="P188" s="128" t="n">
        <v>0</v>
      </c>
      <c r="Q188" s="128" t="n">
        <v>0</v>
      </c>
      <c r="R188" s="128" t="n">
        <v>0</v>
      </c>
      <c r="S188" s="128" t="n">
        <v>0</v>
      </c>
      <c r="T188" s="128" t="n">
        <v>0</v>
      </c>
      <c r="U188" s="128" t="n">
        <v>0</v>
      </c>
      <c r="V188" s="128" t="n">
        <v>0</v>
      </c>
      <c r="W188" s="128" t="n">
        <v>0</v>
      </c>
      <c r="X188" s="128" t="n">
        <v>0</v>
      </c>
      <c r="Y188" s="128" t="n">
        <v>0</v>
      </c>
      <c r="Z188" s="128" t="n">
        <v>0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0.5</v>
      </c>
      <c r="D189" s="130" t="n">
        <v>0.5</v>
      </c>
      <c r="E189" s="130" t="n">
        <v>0.25</v>
      </c>
      <c r="F189" s="130" t="n">
        <v>1</v>
      </c>
      <c r="G189" s="130" t="n">
        <v>0.75</v>
      </c>
      <c r="H189" s="130" t="n">
        <v>0</v>
      </c>
      <c r="I189" s="130" t="n">
        <v>0</v>
      </c>
      <c r="J189" s="130" t="n">
        <v>0</v>
      </c>
      <c r="K189" s="130" t="n">
        <v>-0.5</v>
      </c>
      <c r="L189" s="130" t="n">
        <v>0</v>
      </c>
      <c r="M189" s="130" t="n">
        <v>0</v>
      </c>
      <c r="N189" s="130" t="n">
        <v>0</v>
      </c>
      <c r="O189" s="130" t="n">
        <v>29.09</v>
      </c>
      <c r="P189" s="130" t="n">
        <v>28.04</v>
      </c>
      <c r="Q189" s="130" t="n">
        <v>26.99</v>
      </c>
      <c r="R189" s="130" t="n">
        <v>26.99</v>
      </c>
      <c r="S189" s="130" t="n">
        <v>28.04</v>
      </c>
      <c r="T189" s="130" t="n">
        <v>34.85</v>
      </c>
      <c r="U189" s="130" t="n">
        <v>47.95</v>
      </c>
      <c r="V189" s="130" t="n">
        <v>52.67</v>
      </c>
      <c r="W189" s="130" t="n">
        <v>41.4</v>
      </c>
      <c r="X189" s="130" t="n">
        <v>31.18</v>
      </c>
      <c r="Y189" s="130" t="n">
        <v>29.09</v>
      </c>
      <c r="Z189" s="130" t="n">
        <v>31.71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113.35</v>
      </c>
      <c r="G196" s="128" t="n">
        <v>113.35</v>
      </c>
      <c r="H196" s="128" t="n">
        <v>113.35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27.25</v>
      </c>
      <c r="D215" s="128" t="n">
        <v>24.5</v>
      </c>
      <c r="E215" s="128" t="n">
        <v>20.99</v>
      </c>
      <c r="F215" s="128" t="n">
        <v>19.46</v>
      </c>
      <c r="G215" s="128" t="n">
        <v>19.2</v>
      </c>
      <c r="H215" s="128" t="n">
        <v>20.22</v>
      </c>
      <c r="I215" s="128" t="n">
        <v>30.67</v>
      </c>
      <c r="J215" s="128" t="n">
        <v>40.09</v>
      </c>
      <c r="K215" s="128" t="n">
        <v>37.04</v>
      </c>
      <c r="L215" s="128" t="n">
        <v>27.86</v>
      </c>
      <c r="M215" s="128" t="n">
        <v>29.39</v>
      </c>
      <c r="N215" s="128" t="n">
        <v>32.45</v>
      </c>
      <c r="O215" s="128" t="n">
        <v>34.74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27.1</v>
      </c>
      <c r="D216" s="128" t="n">
        <v>24.04</v>
      </c>
      <c r="E216" s="128" t="n">
        <v>20.73</v>
      </c>
      <c r="F216" s="128" t="n">
        <v>18.69</v>
      </c>
      <c r="G216" s="128" t="n">
        <v>17.67</v>
      </c>
      <c r="H216" s="128" t="n">
        <v>19.71</v>
      </c>
      <c r="I216" s="128" t="n">
        <v>30.41</v>
      </c>
      <c r="J216" s="128" t="n">
        <v>39.84</v>
      </c>
      <c r="K216" s="128" t="n">
        <v>36.78</v>
      </c>
      <c r="L216" s="128" t="n">
        <v>27.35</v>
      </c>
      <c r="M216" s="128" t="n">
        <v>28.88</v>
      </c>
      <c r="N216" s="128" t="n">
        <v>31.94</v>
      </c>
      <c r="O216" s="128" t="n">
        <v>35</v>
      </c>
      <c r="P216" s="128" t="n">
        <v>33.45</v>
      </c>
      <c r="Q216" s="128" t="n">
        <v>29.37</v>
      </c>
      <c r="R216" s="128" t="n">
        <v>24.53</v>
      </c>
      <c r="S216" s="128" t="n">
        <v>22.22</v>
      </c>
      <c r="T216" s="128" t="n">
        <v>24.26</v>
      </c>
      <c r="U216" s="128" t="n">
        <v>40.82</v>
      </c>
      <c r="V216" s="128" t="n">
        <v>46.93</v>
      </c>
      <c r="W216" s="128" t="n">
        <v>41.58</v>
      </c>
      <c r="X216" s="128" t="n">
        <v>30.88</v>
      </c>
      <c r="Y216" s="128" t="n">
        <v>33.94</v>
      </c>
      <c r="Z216" s="128" t="n">
        <v>37.76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0.149999999999999</v>
      </c>
      <c r="D217" s="130" t="n">
        <v>0.460000000000001</v>
      </c>
      <c r="E217" s="130" t="n">
        <v>0.259999999999998</v>
      </c>
      <c r="F217" s="130" t="n">
        <v>0.77</v>
      </c>
      <c r="G217" s="130" t="n">
        <v>1.53</v>
      </c>
      <c r="H217" s="130" t="n">
        <v>0.509999999999998</v>
      </c>
      <c r="I217" s="130" t="n">
        <v>0.260000000000002</v>
      </c>
      <c r="J217" s="130" t="n">
        <v>0.25</v>
      </c>
      <c r="K217" s="130" t="n">
        <v>0.259999999999998</v>
      </c>
      <c r="L217" s="130" t="n">
        <v>0.509999999999998</v>
      </c>
      <c r="M217" s="130" t="n">
        <v>0.510000000000002</v>
      </c>
      <c r="N217" s="130" t="n">
        <v>0.510000000000002</v>
      </c>
      <c r="O217" s="130" t="n">
        <v>-0.259999999999998</v>
      </c>
      <c r="P217" s="130" t="n">
        <v>-0.260000000000005</v>
      </c>
      <c r="Q217" s="130" t="n">
        <v>-0.25</v>
      </c>
      <c r="R217" s="130" t="n">
        <v>-0.25</v>
      </c>
      <c r="S217" s="130" t="n">
        <v>-0.25</v>
      </c>
      <c r="T217" s="130" t="n">
        <v>-0.260000000000002</v>
      </c>
      <c r="U217" s="130" t="n">
        <v>-0.259999999999998</v>
      </c>
      <c r="V217" s="130" t="n">
        <v>-0.25</v>
      </c>
      <c r="W217" s="130" t="n">
        <v>-0.25</v>
      </c>
      <c r="X217" s="130" t="n">
        <v>-0.25</v>
      </c>
      <c r="Y217" s="130" t="n">
        <v>-0.25</v>
      </c>
      <c r="Z217" s="130" t="n">
        <v>-0.25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14.87</v>
      </c>
      <c r="G219" s="128" t="n">
        <v>13.34</v>
      </c>
      <c r="H219" s="128" t="n">
        <v>13.34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23.79</v>
      </c>
      <c r="D220" s="128" t="n">
        <v>20.73</v>
      </c>
      <c r="E220" s="128" t="n">
        <v>18.69</v>
      </c>
      <c r="F220" s="128" t="n">
        <v>14.11</v>
      </c>
      <c r="G220" s="128" t="n">
        <v>12.58</v>
      </c>
      <c r="H220" s="128" t="n">
        <v>12.58</v>
      </c>
      <c r="I220" s="128" t="n">
        <v>25.57</v>
      </c>
      <c r="J220" s="128" t="n">
        <v>29.65</v>
      </c>
      <c r="K220" s="128" t="n">
        <v>25.57</v>
      </c>
      <c r="L220" s="128" t="n">
        <v>23.02</v>
      </c>
      <c r="M220" s="128" t="n">
        <v>24.04</v>
      </c>
      <c r="N220" s="128" t="n">
        <v>25.83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0.25</v>
      </c>
      <c r="D221" s="130" t="n">
        <v>0.259999999999998</v>
      </c>
      <c r="E221" s="130" t="n">
        <v>0.259999999999998</v>
      </c>
      <c r="F221" s="130" t="n">
        <v>0.76</v>
      </c>
      <c r="G221" s="130" t="n">
        <v>0.76</v>
      </c>
      <c r="H221" s="130" t="n">
        <v>0.76</v>
      </c>
      <c r="I221" s="130" t="n">
        <v>0.259999999999998</v>
      </c>
      <c r="J221" s="130" t="n">
        <v>0.25</v>
      </c>
      <c r="K221" s="130" t="n">
        <v>0.259999999999998</v>
      </c>
      <c r="L221" s="130" t="n">
        <v>0.260000000000002</v>
      </c>
      <c r="M221" s="130" t="n">
        <v>0.260000000000002</v>
      </c>
      <c r="N221" s="130" t="n">
        <v>0.25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25.4</v>
      </c>
      <c r="D243" s="128" t="n">
        <v>22.7</v>
      </c>
      <c r="E243" s="128" t="n">
        <v>19.25</v>
      </c>
      <c r="F243" s="128" t="n">
        <v>17.75</v>
      </c>
      <c r="G243" s="128" t="n">
        <v>17.5</v>
      </c>
      <c r="H243" s="128" t="n">
        <v>18.5</v>
      </c>
      <c r="I243" s="128" t="n">
        <v>28.75</v>
      </c>
      <c r="J243" s="128" t="n">
        <v>38</v>
      </c>
      <c r="K243" s="128" t="n">
        <v>35</v>
      </c>
      <c r="L243" s="128" t="n">
        <v>26</v>
      </c>
      <c r="M243" s="128" t="n">
        <v>27.5</v>
      </c>
      <c r="N243" s="128" t="n">
        <v>30.5</v>
      </c>
      <c r="O243" s="128" t="n">
        <v>32.75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25.25</v>
      </c>
      <c r="D244" s="128" t="n">
        <v>22.25</v>
      </c>
      <c r="E244" s="128" t="n">
        <v>19</v>
      </c>
      <c r="F244" s="128" t="n">
        <v>17</v>
      </c>
      <c r="G244" s="128" t="n">
        <v>16</v>
      </c>
      <c r="H244" s="128" t="n">
        <v>18</v>
      </c>
      <c r="I244" s="128" t="n">
        <v>28.5</v>
      </c>
      <c r="J244" s="128" t="n">
        <v>37.75</v>
      </c>
      <c r="K244" s="128" t="n">
        <v>34.75</v>
      </c>
      <c r="L244" s="128" t="n">
        <v>25.5</v>
      </c>
      <c r="M244" s="128" t="n">
        <v>27</v>
      </c>
      <c r="N244" s="128" t="n">
        <v>30</v>
      </c>
      <c r="O244" s="128" t="n">
        <v>33</v>
      </c>
      <c r="P244" s="128" t="n">
        <v>30.5</v>
      </c>
      <c r="Q244" s="128" t="n">
        <v>26.5</v>
      </c>
      <c r="R244" s="128" t="n">
        <v>21.75</v>
      </c>
      <c r="S244" s="128" t="n">
        <v>18.5</v>
      </c>
      <c r="T244" s="128" t="n">
        <v>20.5</v>
      </c>
      <c r="U244" s="128" t="n">
        <v>36.75</v>
      </c>
      <c r="V244" s="128" t="n">
        <v>42.75</v>
      </c>
      <c r="W244" s="128" t="n">
        <v>37.5</v>
      </c>
      <c r="X244" s="128" t="n">
        <v>27</v>
      </c>
      <c r="Y244" s="128" t="n">
        <v>30</v>
      </c>
      <c r="Z244" s="128" t="n">
        <v>33.75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0.149999999999999</v>
      </c>
      <c r="D245" s="130" t="n">
        <v>0.449999999999999</v>
      </c>
      <c r="E245" s="130" t="n">
        <v>0.25</v>
      </c>
      <c r="F245" s="130" t="n">
        <v>0.75</v>
      </c>
      <c r="G245" s="130" t="n">
        <v>1.5</v>
      </c>
      <c r="H245" s="130" t="n">
        <v>0.5</v>
      </c>
      <c r="I245" s="130" t="n">
        <v>0.25</v>
      </c>
      <c r="J245" s="130" t="n">
        <v>0.25</v>
      </c>
      <c r="K245" s="130" t="n">
        <v>0.25</v>
      </c>
      <c r="L245" s="130" t="n">
        <v>0.5</v>
      </c>
      <c r="M245" s="130" t="n">
        <v>0.5</v>
      </c>
      <c r="N245" s="130" t="n">
        <v>0.5</v>
      </c>
      <c r="O245" s="130" t="n">
        <v>-0.25</v>
      </c>
      <c r="P245" s="130" t="n">
        <v>-0.25</v>
      </c>
      <c r="Q245" s="130" t="n">
        <v>-0.25</v>
      </c>
      <c r="R245" s="130" t="n">
        <v>-0.25</v>
      </c>
      <c r="S245" s="130" t="n">
        <v>-0.25</v>
      </c>
      <c r="T245" s="130" t="n">
        <v>-0.25</v>
      </c>
      <c r="U245" s="130" t="n">
        <v>-0.25</v>
      </c>
      <c r="V245" s="130" t="n">
        <v>-0.25</v>
      </c>
      <c r="W245" s="130" t="n">
        <v>-0.25</v>
      </c>
      <c r="X245" s="130" t="n">
        <v>-0.25</v>
      </c>
      <c r="Y245" s="130" t="n">
        <v>-0.25</v>
      </c>
      <c r="Z245" s="130" t="n">
        <v>-0.25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13.25</v>
      </c>
      <c r="G247" s="128" t="n">
        <v>11.75</v>
      </c>
      <c r="H247" s="128" t="n">
        <v>11.75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</v>
      </c>
      <c r="D248" s="128" t="n">
        <v>19</v>
      </c>
      <c r="E248" s="128" t="n">
        <v>17</v>
      </c>
      <c r="F248" s="128" t="n">
        <v>12.5</v>
      </c>
      <c r="G248" s="128" t="n">
        <v>11</v>
      </c>
      <c r="H248" s="128" t="n">
        <v>11</v>
      </c>
      <c r="I248" s="128" t="n">
        <v>23.75</v>
      </c>
      <c r="J248" s="128" t="n">
        <v>27.75</v>
      </c>
      <c r="K248" s="128" t="n">
        <v>23.75</v>
      </c>
      <c r="L248" s="128" t="n">
        <v>21.25</v>
      </c>
      <c r="M248" s="128" t="n">
        <v>22.25</v>
      </c>
      <c r="N248" s="128" t="n">
        <v>24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0.25</v>
      </c>
      <c r="D249" s="130" t="n">
        <v>0.25</v>
      </c>
      <c r="E249" s="130" t="n">
        <v>0.25</v>
      </c>
      <c r="F249" s="130" t="n">
        <v>0.75</v>
      </c>
      <c r="G249" s="130" t="n">
        <v>0.75</v>
      </c>
      <c r="H249" s="130" t="n">
        <v>0.75</v>
      </c>
      <c r="I249" s="130" t="n">
        <v>0.25</v>
      </c>
      <c r="J249" s="130" t="n">
        <v>0.25</v>
      </c>
      <c r="K249" s="130" t="n">
        <v>0.25</v>
      </c>
      <c r="L249" s="130" t="n">
        <v>0.25</v>
      </c>
      <c r="M249" s="130" t="n">
        <v>0.25</v>
      </c>
      <c r="N249" s="130" t="n">
        <v>0.25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25.4</v>
      </c>
      <c r="D271" s="128" t="n">
        <v>22.7</v>
      </c>
      <c r="E271" s="128" t="n">
        <v>19.25</v>
      </c>
      <c r="F271" s="128" t="n">
        <v>17.75</v>
      </c>
      <c r="G271" s="128" t="n">
        <v>17.5</v>
      </c>
      <c r="H271" s="128" t="n">
        <v>18.5</v>
      </c>
      <c r="I271" s="128" t="n">
        <v>28.75</v>
      </c>
      <c r="J271" s="128" t="n">
        <v>38</v>
      </c>
      <c r="K271" s="128" t="n">
        <v>35</v>
      </c>
      <c r="L271" s="128" t="n">
        <v>26</v>
      </c>
      <c r="M271" s="128" t="n">
        <v>27.5</v>
      </c>
      <c r="N271" s="128" t="n">
        <v>30.5</v>
      </c>
      <c r="O271" s="128" t="n">
        <v>32.75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25.25</v>
      </c>
      <c r="D272" s="128" t="n">
        <v>22.25</v>
      </c>
      <c r="E272" s="128" t="n">
        <v>19</v>
      </c>
      <c r="F272" s="128" t="n">
        <v>17</v>
      </c>
      <c r="G272" s="128" t="n">
        <v>16</v>
      </c>
      <c r="H272" s="128" t="n">
        <v>18</v>
      </c>
      <c r="I272" s="128" t="n">
        <v>28.5</v>
      </c>
      <c r="J272" s="128" t="n">
        <v>37.75</v>
      </c>
      <c r="K272" s="128" t="n">
        <v>34.75</v>
      </c>
      <c r="L272" s="128" t="n">
        <v>25.5</v>
      </c>
      <c r="M272" s="128" t="n">
        <v>27</v>
      </c>
      <c r="N272" s="128" t="n">
        <v>30</v>
      </c>
      <c r="O272" s="128" t="n">
        <v>33</v>
      </c>
      <c r="P272" s="128" t="n">
        <v>30.5</v>
      </c>
      <c r="Q272" s="128" t="n">
        <v>26.5</v>
      </c>
      <c r="R272" s="128" t="n">
        <v>21.75</v>
      </c>
      <c r="S272" s="128" t="n">
        <v>18.5</v>
      </c>
      <c r="T272" s="128" t="n">
        <v>20.5</v>
      </c>
      <c r="U272" s="128" t="n">
        <v>36.75</v>
      </c>
      <c r="V272" s="128" t="n">
        <v>42.75</v>
      </c>
      <c r="W272" s="128" t="n">
        <v>37.5</v>
      </c>
      <c r="X272" s="128" t="n">
        <v>27</v>
      </c>
      <c r="Y272" s="128" t="n">
        <v>30</v>
      </c>
      <c r="Z272" s="128" t="n">
        <v>33.75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0.149999999999999</v>
      </c>
      <c r="D273" s="130" t="n">
        <v>0.449999999999999</v>
      </c>
      <c r="E273" s="130" t="n">
        <v>0.25</v>
      </c>
      <c r="F273" s="130" t="n">
        <v>0.75</v>
      </c>
      <c r="G273" s="130" t="n">
        <v>1.5</v>
      </c>
      <c r="H273" s="130" t="n">
        <v>0.5</v>
      </c>
      <c r="I273" s="130" t="n">
        <v>0.25</v>
      </c>
      <c r="J273" s="130" t="n">
        <v>0.25</v>
      </c>
      <c r="K273" s="130" t="n">
        <v>0.25</v>
      </c>
      <c r="L273" s="130" t="n">
        <v>0.5</v>
      </c>
      <c r="M273" s="130" t="n">
        <v>0.5</v>
      </c>
      <c r="N273" s="130" t="n">
        <v>0.5</v>
      </c>
      <c r="O273" s="130" t="n">
        <v>-0.25</v>
      </c>
      <c r="P273" s="130" t="n">
        <v>-0.25</v>
      </c>
      <c r="Q273" s="130" t="n">
        <v>-0.25</v>
      </c>
      <c r="R273" s="130" t="n">
        <v>-0.25</v>
      </c>
      <c r="S273" s="130" t="n">
        <v>-0.25</v>
      </c>
      <c r="T273" s="130" t="n">
        <v>-0.25</v>
      </c>
      <c r="U273" s="130" t="n">
        <v>-0.25</v>
      </c>
      <c r="V273" s="130" t="n">
        <v>-0.25</v>
      </c>
      <c r="W273" s="130" t="n">
        <v>-0.25</v>
      </c>
      <c r="X273" s="130" t="n">
        <v>-0.25</v>
      </c>
      <c r="Y273" s="130" t="n">
        <v>-0.25</v>
      </c>
      <c r="Z273" s="130" t="n">
        <v>-0.25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13.25</v>
      </c>
      <c r="G275" s="128" t="n">
        <v>11.75</v>
      </c>
      <c r="H275" s="128" t="n">
        <v>11.75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</v>
      </c>
      <c r="D276" s="128" t="n">
        <v>19</v>
      </c>
      <c r="E276" s="128" t="n">
        <v>17</v>
      </c>
      <c r="F276" s="128" t="n">
        <v>12.5</v>
      </c>
      <c r="G276" s="128" t="n">
        <v>11</v>
      </c>
      <c r="H276" s="128" t="n">
        <v>11</v>
      </c>
      <c r="I276" s="128" t="n">
        <v>23.75</v>
      </c>
      <c r="J276" s="128" t="n">
        <v>27.75</v>
      </c>
      <c r="K276" s="128" t="n">
        <v>23.75</v>
      </c>
      <c r="L276" s="128" t="n">
        <v>21.25</v>
      </c>
      <c r="M276" s="128" t="n">
        <v>22.25</v>
      </c>
      <c r="N276" s="128" t="n">
        <v>24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0.25</v>
      </c>
      <c r="D277" s="130" t="n">
        <v>0.25</v>
      </c>
      <c r="E277" s="130" t="n">
        <v>0.25</v>
      </c>
      <c r="F277" s="130" t="n">
        <v>0.75</v>
      </c>
      <c r="G277" s="130" t="n">
        <v>0.75</v>
      </c>
      <c r="H277" s="130" t="n">
        <v>0.75</v>
      </c>
      <c r="I277" s="130" t="n">
        <v>0.25</v>
      </c>
      <c r="J277" s="130" t="n">
        <v>0.25</v>
      </c>
      <c r="K277" s="130" t="n">
        <v>0.25</v>
      </c>
      <c r="L277" s="130" t="n">
        <v>0.25</v>
      </c>
      <c r="M277" s="130" t="n">
        <v>0.25</v>
      </c>
      <c r="N277" s="130" t="n">
        <v>0.25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25.4</v>
      </c>
      <c r="D299" s="128" t="n">
        <v>22.7</v>
      </c>
      <c r="E299" s="128" t="n">
        <v>19.25</v>
      </c>
      <c r="F299" s="128" t="n">
        <v>17.75</v>
      </c>
      <c r="G299" s="128" t="n">
        <v>17.5</v>
      </c>
      <c r="H299" s="128" t="n">
        <v>18.5</v>
      </c>
      <c r="I299" s="128" t="n">
        <v>28.75</v>
      </c>
      <c r="J299" s="128" t="n">
        <v>38</v>
      </c>
      <c r="K299" s="128" t="n">
        <v>35</v>
      </c>
      <c r="L299" s="128" t="n">
        <v>26</v>
      </c>
      <c r="M299" s="128" t="n">
        <v>27.5</v>
      </c>
      <c r="N299" s="128" t="n">
        <v>30.5</v>
      </c>
      <c r="O299" s="128" t="n">
        <v>32.75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25.25</v>
      </c>
      <c r="D300" s="128" t="n">
        <v>22.25</v>
      </c>
      <c r="E300" s="128" t="n">
        <v>19</v>
      </c>
      <c r="F300" s="128" t="n">
        <v>17</v>
      </c>
      <c r="G300" s="128" t="n">
        <v>16</v>
      </c>
      <c r="H300" s="128" t="n">
        <v>18</v>
      </c>
      <c r="I300" s="128" t="n">
        <v>28.5</v>
      </c>
      <c r="J300" s="128" t="n">
        <v>37.75</v>
      </c>
      <c r="K300" s="128" t="n">
        <v>34.75</v>
      </c>
      <c r="L300" s="128" t="n">
        <v>25.5</v>
      </c>
      <c r="M300" s="128" t="n">
        <v>27</v>
      </c>
      <c r="N300" s="128" t="n">
        <v>30</v>
      </c>
      <c r="O300" s="128" t="n">
        <v>33</v>
      </c>
      <c r="P300" s="128" t="n">
        <v>30.5</v>
      </c>
      <c r="Q300" s="128" t="n">
        <v>26.5</v>
      </c>
      <c r="R300" s="128" t="n">
        <v>21.75</v>
      </c>
      <c r="S300" s="128" t="n">
        <v>18.5</v>
      </c>
      <c r="T300" s="128" t="n">
        <v>20.5</v>
      </c>
      <c r="U300" s="128" t="n">
        <v>36.75</v>
      </c>
      <c r="V300" s="128" t="n">
        <v>42.75</v>
      </c>
      <c r="W300" s="128" t="n">
        <v>37.5</v>
      </c>
      <c r="X300" s="128" t="n">
        <v>27</v>
      </c>
      <c r="Y300" s="128" t="n">
        <v>30</v>
      </c>
      <c r="Z300" s="128" t="n">
        <v>33.75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0.149999999999999</v>
      </c>
      <c r="D301" s="130" t="n">
        <v>0.449999999999999</v>
      </c>
      <c r="E301" s="130" t="n">
        <v>0.25</v>
      </c>
      <c r="F301" s="130" t="n">
        <v>0.75</v>
      </c>
      <c r="G301" s="130" t="n">
        <v>1.5</v>
      </c>
      <c r="H301" s="130" t="n">
        <v>0.5</v>
      </c>
      <c r="I301" s="130" t="n">
        <v>0.25</v>
      </c>
      <c r="J301" s="130" t="n">
        <v>0.25</v>
      </c>
      <c r="K301" s="130" t="n">
        <v>0.25</v>
      </c>
      <c r="L301" s="130" t="n">
        <v>0.5</v>
      </c>
      <c r="M301" s="130" t="n">
        <v>0.5</v>
      </c>
      <c r="N301" s="130" t="n">
        <v>0.5</v>
      </c>
      <c r="O301" s="130" t="n">
        <v>-0.25</v>
      </c>
      <c r="P301" s="130" t="n">
        <v>-0.25</v>
      </c>
      <c r="Q301" s="130" t="n">
        <v>-0.25</v>
      </c>
      <c r="R301" s="130" t="n">
        <v>-0.25</v>
      </c>
      <c r="S301" s="130" t="n">
        <v>-0.25</v>
      </c>
      <c r="T301" s="130" t="n">
        <v>-0.25</v>
      </c>
      <c r="U301" s="130" t="n">
        <v>-0.25</v>
      </c>
      <c r="V301" s="130" t="n">
        <v>-0.25</v>
      </c>
      <c r="W301" s="130" t="n">
        <v>-0.25</v>
      </c>
      <c r="X301" s="130" t="n">
        <v>-0.25</v>
      </c>
      <c r="Y301" s="130" t="n">
        <v>-0.25</v>
      </c>
      <c r="Z301" s="130" t="n">
        <v>-0.25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13.25</v>
      </c>
      <c r="G303" s="128" t="n">
        <v>11.75</v>
      </c>
      <c r="H303" s="128" t="n">
        <v>11.75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</v>
      </c>
      <c r="D304" s="128" t="n">
        <v>19</v>
      </c>
      <c r="E304" s="128" t="n">
        <v>17</v>
      </c>
      <c r="F304" s="128" t="n">
        <v>12.5</v>
      </c>
      <c r="G304" s="128" t="n">
        <v>11</v>
      </c>
      <c r="H304" s="128" t="n">
        <v>11</v>
      </c>
      <c r="I304" s="128" t="n">
        <v>23.75</v>
      </c>
      <c r="J304" s="128" t="n">
        <v>27.75</v>
      </c>
      <c r="K304" s="128" t="n">
        <v>23.75</v>
      </c>
      <c r="L304" s="128" t="n">
        <v>21.25</v>
      </c>
      <c r="M304" s="128" t="n">
        <v>22.25</v>
      </c>
      <c r="N304" s="128" t="n">
        <v>24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0.25</v>
      </c>
      <c r="D305" s="130" t="n">
        <v>0.25</v>
      </c>
      <c r="E305" s="130" t="n">
        <v>0.25</v>
      </c>
      <c r="F305" s="130" t="n">
        <v>0.75</v>
      </c>
      <c r="G305" s="130" t="n">
        <v>0.75</v>
      </c>
      <c r="H305" s="130" t="n">
        <v>0.75</v>
      </c>
      <c r="I305" s="130" t="n">
        <v>0.25</v>
      </c>
      <c r="J305" s="130" t="n">
        <v>0.25</v>
      </c>
      <c r="K305" s="130" t="n">
        <v>0.25</v>
      </c>
      <c r="L305" s="130" t="n">
        <v>0.25</v>
      </c>
      <c r="M305" s="130" t="n">
        <v>0.25</v>
      </c>
      <c r="N305" s="130" t="n">
        <v>0.25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20,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-3637928</v>
      </c>
      <c r="F8" s="1" t="s">
        <v>6</v>
      </c>
      <c r="G8" s="8"/>
      <c r="I8" s="134" t="n">
        <f aca="false">'POWER SUM'!C23</f>
        <v>51993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3240214</v>
      </c>
      <c r="F9" s="1" t="s">
        <v>7</v>
      </c>
      <c r="I9" s="16" t="n">
        <f aca="false">O59</f>
        <v>-11522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106730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-12816528</v>
      </c>
      <c r="F11" s="1" t="s">
        <v>155</v>
      </c>
      <c r="I11" s="13" t="n">
        <f aca="false">MWH!AA38</f>
        <v>-50250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-12858570.558</v>
      </c>
      <c r="F12" s="1" t="s">
        <v>156</v>
      </c>
      <c r="I12" s="13" t="n">
        <f aca="false">'Gap Risk'!B15</f>
        <v>-50250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158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159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3260384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-20170</v>
      </c>
      <c r="E21" s="1" t="s">
        <v>163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152</v>
      </c>
      <c r="B23" s="150"/>
      <c r="C23" s="145" t="n">
        <f aca="false">SUM(C20:C22)</f>
        <v>3240214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165</v>
      </c>
      <c r="B28" s="152"/>
      <c r="C28" s="152" t="n">
        <f aca="false">ROUND(('SPEC REPORT DETAILS'!J7+'SPEC REPORT DETAILS'!J20+'SPEC REPORT DETAILS'!J46),0)</f>
        <v>0</v>
      </c>
      <c r="D28" s="152" t="n">
        <f aca="false">ROUND(('SPEC REPORT DETAILS'!K7+'SPEC REPORT DETAILS'!K20+'SPEC REPORT DETAILS'!K46),0)</f>
        <v>0</v>
      </c>
      <c r="E28" s="152" t="n">
        <f aca="false">ROUND(('SPEC REPORT DETAILS'!L7+'SPEC REPORT DETAILS'!L20+'SPEC REPORT DETAILS'!L46),0)</f>
        <v>0</v>
      </c>
      <c r="F28" s="152" t="n">
        <f aca="false">ROUND(('SPEC REPORT DETAILS'!M7+'SPEC REPORT DETAILS'!M20+'SPEC REPORT DETAILS'!M46),0)</f>
        <v>-20</v>
      </c>
      <c r="G28" s="152" t="n">
        <f aca="false">ROUND(('SPEC REPORT DETAILS'!N7+'SPEC REPORT DETAILS'!N20+'SPEC REPORT DETAILS'!N46),0)</f>
        <v>-24</v>
      </c>
      <c r="H28" s="152" t="n">
        <f aca="false">ROUND(('SPEC REPORT DETAILS'!O7+'SPEC REPORT DETAILS'!O20+'SPEC REPORT DETAILS'!O46),0)</f>
        <v>-25</v>
      </c>
      <c r="I28" s="152" t="n">
        <f aca="false">ROUND(('SPEC REPORT DETAILS'!P7+'SPEC REPORT DETAILS'!P20+'SPEC REPORT DETAILS'!P46),0)</f>
        <v>0</v>
      </c>
      <c r="J28" s="152" t="n">
        <f aca="false">ROUND(('SPEC REPORT DETAILS'!Q7+'SPEC REPORT DETAILS'!Q20+'SPEC REPORT DETAILS'!Q46),0)</f>
        <v>0</v>
      </c>
      <c r="K28" s="152" t="n">
        <f aca="false">ROUND(('SPEC REPORT DETAILS'!R7+'SPEC REPORT DETAILS'!R20+'SPEC REPORT DETAILS'!R46),0)</f>
        <v>0</v>
      </c>
      <c r="L28" s="152" t="n">
        <f aca="false">ROUND(('SPEC REPORT DETAILS'!S7+'SPEC REPORT DETAILS'!S20+'SPEC REPORT DETAILS'!S46),0)</f>
        <v>0</v>
      </c>
      <c r="M28" s="152" t="n">
        <f aca="false">ROUND(('SPEC REPORT DETAILS'!T7+'SPEC REPORT DETAILS'!T20+'SPEC REPORT DETAILS'!T46),0)</f>
        <v>0</v>
      </c>
      <c r="N28" s="152" t="n">
        <f aca="false">ROUND(('SPEC REPORT DETAILS'!U7+'SPEC REPORT DETAILS'!U20+'SPEC REPORT DETAILS'!U46),0)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166</v>
      </c>
      <c r="B29" s="153"/>
      <c r="C29" s="155" t="n">
        <f aca="false">ROUND(('SPEC DETAILS'!C11+'SPEC DETAILS'!C39+'SPEC DETAILS'!C67+'SPEC DETAILS'!C151+'SPEC DETAILS'!C179),0)</f>
        <v>0</v>
      </c>
      <c r="D29" s="155" t="n">
        <f aca="false">ROUND(('SPEC DETAILS'!D11+'SPEC DETAILS'!D39+'SPEC DETAILS'!D67+'SPEC DETAILS'!D151+'SPEC DETAILS'!D179),0)</f>
        <v>0</v>
      </c>
      <c r="E29" s="155" t="n">
        <f aca="false">ROUND(('SPEC DETAILS'!E11+'SPEC DETAILS'!E39+'SPEC DETAILS'!E67+'SPEC DETAILS'!E151+'SPEC DETAILS'!E179),0)</f>
        <v>0</v>
      </c>
      <c r="F29" s="155" t="n">
        <f aca="false">ROUND(('SPEC DETAILS'!F11+'SPEC DETAILS'!F39+'SPEC DETAILS'!F67+'SPEC DETAILS'!F151+'SPEC DETAILS'!F179),0)</f>
        <v>-34</v>
      </c>
      <c r="G29" s="155" t="n">
        <f aca="false">ROUND(('SPEC DETAILS'!G11+'SPEC DETAILS'!G39+'SPEC DETAILS'!G67+'SPEC DETAILS'!G151+'SPEC DETAILS'!G179),0)</f>
        <v>-38</v>
      </c>
      <c r="H29" s="155" t="n">
        <f aca="false">ROUND(('SPEC DETAILS'!H11+'SPEC DETAILS'!H39+'SPEC DETAILS'!H67+'SPEC DETAILS'!H151+'SPEC DETAILS'!H179),0)</f>
        <v>-39</v>
      </c>
      <c r="I29" s="155" t="n">
        <f aca="false">ROUND(('SPEC DETAILS'!I11+'SPEC DETAILS'!I39+'SPEC DETAILS'!I67+'SPEC DETAILS'!I151+'SPEC DETAILS'!I179),0)</f>
        <v>0</v>
      </c>
      <c r="J29" s="155" t="n">
        <f aca="false">ROUND(('SPEC DETAILS'!J11+'SPEC DETAILS'!J39+'SPEC DETAILS'!J67+'SPEC DETAILS'!J151+'SPEC DETAILS'!J179),0)</f>
        <v>0</v>
      </c>
      <c r="K29" s="155" t="n">
        <f aca="false">ROUND(('SPEC DETAILS'!K11+'SPEC DETAILS'!K39+'SPEC DETAILS'!K67+'SPEC DETAILS'!K151+'SPEC DETAILS'!K179),0)</f>
        <v>0</v>
      </c>
      <c r="L29" s="155" t="n">
        <f aca="false">ROUND(('SPEC DETAILS'!L11+'SPEC DETAILS'!L39+'SPEC DETAILS'!L67+'SPEC DETAILS'!L151+'SPEC DETAILS'!L179),0)</f>
        <v>0</v>
      </c>
      <c r="M29" s="155" t="n">
        <f aca="false">ROUND(('SPEC DETAILS'!M11+'SPEC DETAILS'!M39+'SPEC DETAILS'!M67+'SPEC DETAILS'!M151+'SPEC DETAILS'!M179),0)</f>
        <v>0</v>
      </c>
      <c r="N29" s="155" t="n">
        <f aca="false">ROUND(('SPEC DETAILS'!N11+'SPEC DETAILS'!N39+'SPEC DETAILS'!N67+'SPEC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115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14</v>
      </c>
      <c r="G30" s="156" t="n">
        <f aca="false">G28-G29</f>
        <v>14</v>
      </c>
      <c r="H30" s="156" t="n">
        <f aca="false">H28-H29</f>
        <v>14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2" t="s">
        <v>91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167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264057</v>
      </c>
      <c r="D36" s="7" t="n">
        <f aca="false">'SPEC REPORT DETAILS'!K9+'SPEC REPORT DETAILS'!K22+'SPEC REPORT DETAILS'!K48</f>
        <v>466230</v>
      </c>
      <c r="E36" s="7" t="n">
        <f aca="false">'SPEC REPORT DETAILS'!L9+'SPEC REPORT DETAILS'!L22+'SPEC REPORT DETAILS'!L48</f>
        <v>631221</v>
      </c>
      <c r="F36" s="7" t="n">
        <f aca="false">'SPEC REPORT DETAILS'!M9+'SPEC REPORT DETAILS'!M22+'SPEC REPORT DETAILS'!M48</f>
        <v>64640</v>
      </c>
      <c r="G36" s="7" t="n">
        <f aca="false">'SPEC REPORT DETAILS'!N9+'SPEC REPORT DETAILS'!N22+'SPEC REPORT DETAILS'!N48</f>
        <v>224486</v>
      </c>
      <c r="H36" s="7" t="n">
        <f aca="false">'SPEC REPORT DETAILS'!O9+'SPEC REPORT DETAILS'!O22+'SPEC REPORT DETAILS'!O48</f>
        <v>54976</v>
      </c>
      <c r="I36" s="7" t="n">
        <f aca="false">'SPEC REPORT DETAILS'!P9+'SPEC REPORT DETAILS'!P22+'SPEC REPORT DETAILS'!P48</f>
        <v>339351</v>
      </c>
      <c r="J36" s="7" t="n">
        <f aca="false">'SPEC REPORT DETAILS'!Q9+'SPEC REPORT DETAILS'!Q22+'SPEC REPORT DETAILS'!Q48</f>
        <v>351594</v>
      </c>
      <c r="K36" s="7" t="n">
        <f aca="false">'SPEC REPORT DETAILS'!R9+'SPEC REPORT DETAILS'!R22+'SPEC REPORT DETAILS'!R48</f>
        <v>311784</v>
      </c>
      <c r="L36" s="7" t="n">
        <f aca="false">'SPEC REPORT DETAILS'!S9+'SPEC REPORT DETAILS'!S22+'SPEC REPORT DETAILS'!S48</f>
        <v>194786</v>
      </c>
      <c r="M36" s="7" t="n">
        <f aca="false">'SPEC REPORT DETAILS'!T9+'SPEC REPORT DETAILS'!T22+'SPEC REPORT DETAILS'!T48</f>
        <v>179913</v>
      </c>
      <c r="N36" s="7" t="n">
        <f aca="false">'SPEC REPORT DETAILS'!U9+'SPEC REPORT DETAILS'!U22+'SPEC REPORT DETAILS'!U48</f>
        <v>177346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4686</v>
      </c>
      <c r="D37" s="7" t="n">
        <f aca="false">'SPEC REPORT DETAILS'!K10+'SPEC REPORT DETAILS'!K23+'SPEC REPORT DETAILS'!K36+'SPEC REPORT DETAILS'!K49+'SPEC REPORT DETAILS'!K57</f>
        <v>5063</v>
      </c>
      <c r="E37" s="7" t="n">
        <f aca="false">'SPEC REPORT DETAILS'!L10+'SPEC REPORT DETAILS'!L23+'SPEC REPORT DETAILS'!L36+'SPEC REPORT DETAILS'!L49+'SPEC REPORT DETAILS'!L57</f>
        <v>-83962</v>
      </c>
      <c r="F37" s="7" t="n">
        <f aca="false">'SPEC REPORT DETAILS'!M10+'SPEC REPORT DETAILS'!M23+'SPEC REPORT DETAILS'!M36+'SPEC REPORT DETAILS'!M49+'SPEC REPORT DETAILS'!M57</f>
        <v>56316</v>
      </c>
      <c r="G37" s="7" t="n">
        <f aca="false">'SPEC REPORT DETAILS'!N10+'SPEC REPORT DETAILS'!N23+'SPEC REPORT DETAILS'!N36+'SPEC REPORT DETAILS'!N49+'SPEC REPORT DETAILS'!N57</f>
        <v>-53058</v>
      </c>
      <c r="H37" s="7" t="n">
        <f aca="false">'SPEC REPORT DETAILS'!O10+'SPEC REPORT DETAILS'!O23+'SPEC REPORT DETAILS'!O36+'SPEC REPORT DETAILS'!O49+'SPEC REPORT DETAILS'!O57</f>
        <v>50785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172</v>
      </c>
      <c r="B39" s="145"/>
      <c r="C39" s="145" t="n">
        <f aca="false">SUM(C36:C38)</f>
        <v>268743</v>
      </c>
      <c r="D39" s="145" t="n">
        <f aca="false">SUM(D36:D38)</f>
        <v>471293</v>
      </c>
      <c r="E39" s="145" t="n">
        <f aca="false">SUM(E36:E38)</f>
        <v>547259</v>
      </c>
      <c r="F39" s="145" t="n">
        <f aca="false">SUM(F36:F38)</f>
        <v>120956</v>
      </c>
      <c r="G39" s="145" t="n">
        <f aca="false">SUM(G36:G38)</f>
        <v>171428</v>
      </c>
      <c r="H39" s="145" t="n">
        <f aca="false">SUM(H36:H38)</f>
        <v>105761</v>
      </c>
      <c r="I39" s="145" t="n">
        <f aca="false">SUM(I36:I38)</f>
        <v>339351</v>
      </c>
      <c r="J39" s="145" t="n">
        <f aca="false">SUM(J36:J38)</f>
        <v>351594</v>
      </c>
      <c r="K39" s="145" t="n">
        <f aca="false">SUM(K36:K38)</f>
        <v>311784</v>
      </c>
      <c r="L39" s="145" t="n">
        <f aca="false">SUM(L36:L38)</f>
        <v>194786</v>
      </c>
      <c r="M39" s="145" t="n">
        <f aca="false">SUM(M36:M38)</f>
        <v>179913</v>
      </c>
      <c r="N39" s="145" t="n">
        <f aca="false">SUM(N36:N38)</f>
        <v>177346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114</v>
      </c>
      <c r="B40" s="158"/>
      <c r="C40" s="155" t="n">
        <v>268718</v>
      </c>
      <c r="D40" s="155" t="n">
        <v>471248</v>
      </c>
      <c r="E40" s="155" t="n">
        <v>547210</v>
      </c>
      <c r="F40" s="155" t="n">
        <v>172952</v>
      </c>
      <c r="G40" s="155" t="n">
        <v>169541</v>
      </c>
      <c r="H40" s="155" t="n">
        <v>67413</v>
      </c>
      <c r="I40" s="155" t="n">
        <v>339327</v>
      </c>
      <c r="J40" s="155" t="n">
        <v>351568</v>
      </c>
      <c r="K40" s="155" t="n">
        <v>311761</v>
      </c>
      <c r="L40" s="155" t="n">
        <v>194771</v>
      </c>
      <c r="M40" s="155" t="n">
        <v>179900</v>
      </c>
      <c r="N40" s="159" t="n">
        <v>177327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115</v>
      </c>
      <c r="C41" s="7" t="n">
        <f aca="false">C39-C40</f>
        <v>25</v>
      </c>
      <c r="D41" s="7" t="n">
        <f aca="false">D39-D40</f>
        <v>45</v>
      </c>
      <c r="E41" s="7" t="n">
        <f aca="false">E39-E40</f>
        <v>49</v>
      </c>
      <c r="F41" s="7" t="n">
        <f aca="false">F39-F40</f>
        <v>-51996</v>
      </c>
      <c r="G41" s="7" t="n">
        <f aca="false">G39-G40</f>
        <v>1887</v>
      </c>
      <c r="H41" s="7" t="n">
        <f aca="false">H39-H40</f>
        <v>38348</v>
      </c>
      <c r="I41" s="7" t="n">
        <f aca="false">I39-I40</f>
        <v>24</v>
      </c>
      <c r="J41" s="7" t="n">
        <f aca="false">J39-J40</f>
        <v>26</v>
      </c>
      <c r="K41" s="7" t="n">
        <f aca="false">K39-K40</f>
        <v>23</v>
      </c>
      <c r="L41" s="7" t="n">
        <f aca="false">L39-L40</f>
        <v>15</v>
      </c>
      <c r="M41" s="7" t="n">
        <f aca="false">M39-M40</f>
        <v>13</v>
      </c>
      <c r="N41" s="7" t="n">
        <f aca="false">N39-N40</f>
        <v>19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60"/>
    </row>
    <row r="46" customFormat="false" ht="10.5" hidden="false" customHeight="false" outlineLevel="0" collapsed="false">
      <c r="A46" s="144" t="s">
        <v>165</v>
      </c>
      <c r="B46" s="152"/>
      <c r="C46" s="152" t="n">
        <f aca="false">ROUND(('SPEC REPORT DETAILS'!V7+'SPEC REPORT DETAILS'!V20+'SPEC REPORT DETAILS'!V46),0)</f>
        <v>0</v>
      </c>
      <c r="D46" s="152" t="n">
        <f aca="false">ROUND(('SPEC REPORT DETAILS'!W7+'SPEC REPORT DETAILS'!W20+'SPEC REPORT DETAILS'!W46),0)</f>
        <v>0</v>
      </c>
      <c r="E46" s="152" t="n">
        <f aca="false">ROUND(('SPEC REPORT DETAILS'!X7+'SPEC REPORT DETAILS'!X20+'SPEC REPORT DETAILS'!X46),0)</f>
        <v>0</v>
      </c>
      <c r="F46" s="152" t="n">
        <f aca="false">ROUND(('SPEC REPORT DETAILS'!Y7+'SPEC REPORT DETAILS'!Y20+'SPEC REPORT DETAILS'!Y46),0)</f>
        <v>0</v>
      </c>
      <c r="G46" s="152" t="n">
        <f aca="false">ROUND(('SPEC REPORT DETAILS'!Z7+'SPEC REPORT DETAILS'!Z20+'SPEC REPORT DETAILS'!Z46),0)</f>
        <v>0</v>
      </c>
      <c r="H46" s="152" t="n">
        <f aca="false">ROUND(('SPEC REPORT DETAILS'!AA7+'SPEC REPORT DETAILS'!AA20+'SPEC REPORT DETAILS'!AA46),0)</f>
        <v>0</v>
      </c>
      <c r="I46" s="152" t="n">
        <f aca="false">ROUND(('SPEC REPORT DETAILS'!AB7+'SPEC REPORT DETAILS'!AB20+'SPEC REPORT DETAILS'!AB46),0)</f>
        <v>0</v>
      </c>
      <c r="J46" s="152" t="n">
        <f aca="false">ROUND(('SPEC REPORT DETAILS'!AC7+'SPEC REPORT DETAILS'!AC20+'SPEC REPORT DETAILS'!AC46),0)</f>
        <v>0</v>
      </c>
      <c r="K46" s="152" t="n">
        <f aca="false">ROUND(('SPEC REPORT DETAILS'!AD7+'SPEC REPORT DETAILS'!AD20+'SPEC REPORT DETAILS'!AD46),0)</f>
        <v>0</v>
      </c>
      <c r="L46" s="152" t="n">
        <f aca="false">ROUND(('SPEC REPORT DETAILS'!AE7+'SPEC REPORT DETAILS'!AE20+'SPEC REPORT DETAILS'!AE46),0)</f>
        <v>0</v>
      </c>
      <c r="M46" s="152" t="n">
        <f aca="false">ROUND(('SPEC REPORT DETAILS'!AF7+'SPEC REPORT DETAILS'!AF20+'SPEC REPORT DETAILS'!AF46),0)</f>
        <v>0</v>
      </c>
      <c r="N46" s="152" t="n">
        <f aca="false">ROUND(('SPEC REPORT DETAILS'!AG7+'SPEC REPORT DETAILS'!AG20+'SPEC REPORT DETAILS'!AG46),0)</f>
        <v>0</v>
      </c>
      <c r="O46" s="153"/>
    </row>
    <row r="47" customFormat="false" ht="10.5" hidden="false" customHeight="false" outlineLevel="0" collapsed="false">
      <c r="A47" s="154" t="s">
        <v>166</v>
      </c>
      <c r="B47" s="153"/>
      <c r="C47" s="155" t="n">
        <f aca="false">'SPEC DETAILS'!O11+'SPEC DETAILS'!O39+'SPEC DETAILS'!O67+'SPEC DETAILS'!O179</f>
        <v>0</v>
      </c>
      <c r="D47" s="155" t="n">
        <f aca="false">'SPEC DETAILS'!P11+'SPEC DETAILS'!P39+'SPEC DETAILS'!P67+'SPEC DETAILS'!P179</f>
        <v>0</v>
      </c>
      <c r="E47" s="155" t="n">
        <f aca="false">'SPEC DETAILS'!Q11+'SPEC DETAILS'!Q39+'SPEC DETAILS'!Q67+'SPEC DETAILS'!Q179</f>
        <v>0</v>
      </c>
      <c r="F47" s="155" t="n">
        <f aca="false">'SPEC DETAILS'!R11+'SPEC DETAILS'!R39+'SPEC DETAILS'!R67+'SPEC DETAILS'!R179</f>
        <v>0</v>
      </c>
      <c r="G47" s="155" t="n">
        <f aca="false">'SPEC DETAILS'!S11+'SPEC DETAILS'!S39+'SPEC DETAILS'!S67+'SPEC DETAILS'!S179</f>
        <v>0</v>
      </c>
      <c r="H47" s="155" t="n">
        <f aca="false">'SPEC DETAILS'!T11+'SPEC DETAILS'!T39+'SPEC DETAILS'!T67+'SPEC DETAILS'!T179</f>
        <v>0</v>
      </c>
      <c r="I47" s="155" t="n">
        <f aca="false">'SPEC DETAILS'!U11+'SPEC DETAILS'!U39+'SPEC DETAILS'!U67+'SPEC DETAILS'!U179</f>
        <v>0</v>
      </c>
      <c r="J47" s="155" t="n">
        <f aca="false">'SPEC DETAILS'!V11+'SPEC DETAILS'!V39+'SPEC DETAILS'!V67+'SPEC DETAILS'!V179</f>
        <v>0</v>
      </c>
      <c r="K47" s="155" t="n">
        <f aca="false">'SPEC DETAILS'!W11+'SPEC DETAILS'!W39+'SPEC DETAILS'!W67+'SPEC DETAILS'!W179</f>
        <v>0</v>
      </c>
      <c r="L47" s="155" t="n">
        <f aca="false">'SPEC DETAILS'!X11+'SPEC DETAILS'!X39+'SPEC DETAILS'!X67+'SPEC DETAILS'!X179</f>
        <v>0</v>
      </c>
      <c r="M47" s="155" t="n">
        <f aca="false">'SPEC DETAILS'!Y11+'SPEC DETAILS'!Y39+'SPEC DETAILS'!Y67+'SPEC DETAILS'!Y179</f>
        <v>0</v>
      </c>
      <c r="N47" s="155" t="n">
        <f aca="false">'SPEC DETAILS'!Z11+'SPEC DETAILS'!Z39+'SPEC DETAILS'!Z67+'SPEC DETAILS'!Z179</f>
        <v>0</v>
      </c>
      <c r="O47" s="16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115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60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60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60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60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60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3260384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-20170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4" t="s">
        <v>172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3240214</v>
      </c>
    </row>
    <row r="58" customFormat="false" ht="10.5" hidden="false" customHeight="false" outlineLevel="0" collapsed="false">
      <c r="A58" s="154" t="s">
        <v>114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3251736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-11522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J1" activeCellId="0" sqref="J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1" width="22.83"/>
    <col collapsed="false" customWidth="true" hidden="false" outlineLevel="0" max="2" min="2" style="161" width="21.83"/>
    <col collapsed="false" customWidth="true" hidden="false" outlineLevel="0" max="3" min="3" style="161" width="4.99"/>
    <col collapsed="false" customWidth="true" hidden="true" outlineLevel="0" max="7" min="4" style="161" width="13.83"/>
    <col collapsed="false" customWidth="true" hidden="true" outlineLevel="0" max="8" min="8" style="161" width="0.15"/>
    <col collapsed="false" customWidth="true" hidden="true" outlineLevel="0" max="9" min="9" style="161" width="13.83"/>
    <col collapsed="false" customWidth="true" hidden="false" outlineLevel="0" max="11" min="10" style="161" width="14.99"/>
    <col collapsed="false" customWidth="true" hidden="false" outlineLevel="0" max="12" min="12" style="161" width="15.15"/>
    <col collapsed="false" customWidth="true" hidden="false" outlineLevel="0" max="33" min="13" style="161" width="13.83"/>
    <col collapsed="false" customWidth="true" hidden="false" outlineLevel="0" max="34" min="34" style="161" width="14.65"/>
    <col collapsed="false" customWidth="false" hidden="false" outlineLevel="0" max="257" min="35" style="162" width="9.33"/>
  </cols>
  <sheetData>
    <row r="1" customFormat="false" ht="10.5" hidden="false" customHeight="false" outlineLevel="0" collapsed="false">
      <c r="A1" s="132" t="s">
        <v>0</v>
      </c>
      <c r="B1" s="163"/>
    </row>
    <row r="2" customFormat="false" ht="10.5" hidden="false" customHeight="false" outlineLevel="0" collapsed="false">
      <c r="A2" s="132" t="s">
        <v>174</v>
      </c>
      <c r="B2" s="163"/>
    </row>
    <row r="3" customFormat="false" ht="10.5" hidden="false" customHeight="false" outlineLevel="0" collapsed="false">
      <c r="A3" s="132" t="str">
        <f aca="false">'SPEC REPORT'!A3</f>
        <v>As of December 20, 2001</v>
      </c>
      <c r="B3" s="163"/>
    </row>
    <row r="4" customFormat="false" ht="10.5" hidden="false" customHeight="false" outlineLevel="0" collapsed="false">
      <c r="A4" s="132" t="s">
        <v>3</v>
      </c>
      <c r="B4" s="163"/>
    </row>
    <row r="5" customFormat="false" ht="9" hidden="false" customHeight="false" outlineLevel="0" collapsed="false">
      <c r="A5" s="164"/>
      <c r="B5" s="164"/>
      <c r="D5" s="165" t="n">
        <v>36892</v>
      </c>
      <c r="E5" s="165" t="n">
        <v>36923</v>
      </c>
      <c r="F5" s="165" t="n">
        <v>36951</v>
      </c>
      <c r="G5" s="165" t="n">
        <v>36982</v>
      </c>
      <c r="H5" s="165" t="n">
        <v>37012</v>
      </c>
    </row>
    <row r="6" customFormat="false" ht="9" hidden="false" customHeight="false" outlineLevel="0" collapsed="false">
      <c r="A6" s="166" t="s">
        <v>118</v>
      </c>
      <c r="B6" s="167"/>
      <c r="D6" s="168"/>
      <c r="E6" s="168"/>
      <c r="F6" s="168"/>
      <c r="G6" s="168"/>
      <c r="H6" s="168"/>
      <c r="I6" s="165"/>
      <c r="J6" s="165" t="n">
        <v>37257</v>
      </c>
      <c r="K6" s="165" t="n">
        <v>37288</v>
      </c>
      <c r="L6" s="165" t="n">
        <v>37316</v>
      </c>
      <c r="M6" s="165" t="n">
        <v>37347</v>
      </c>
      <c r="N6" s="165" t="n">
        <v>37377</v>
      </c>
      <c r="O6" s="165" t="n">
        <v>37408</v>
      </c>
      <c r="P6" s="165" t="n">
        <v>37438</v>
      </c>
      <c r="Q6" s="165" t="n">
        <v>37469</v>
      </c>
      <c r="R6" s="165" t="n">
        <v>37500</v>
      </c>
      <c r="S6" s="165" t="n">
        <v>37530</v>
      </c>
      <c r="T6" s="165" t="n">
        <v>37561</v>
      </c>
      <c r="U6" s="165" t="n">
        <v>37591</v>
      </c>
      <c r="V6" s="165" t="n">
        <v>37622</v>
      </c>
      <c r="W6" s="165" t="n">
        <v>37653</v>
      </c>
      <c r="X6" s="165" t="n">
        <v>37681</v>
      </c>
      <c r="Y6" s="165" t="n">
        <v>37712</v>
      </c>
      <c r="Z6" s="165" t="n">
        <v>37742</v>
      </c>
      <c r="AA6" s="165" t="n">
        <v>37773</v>
      </c>
      <c r="AB6" s="165" t="n">
        <v>37803</v>
      </c>
      <c r="AC6" s="165" t="n">
        <v>37834</v>
      </c>
      <c r="AD6" s="165" t="n">
        <v>37865</v>
      </c>
      <c r="AE6" s="165" t="n">
        <v>37895</v>
      </c>
      <c r="AF6" s="165" t="n">
        <v>37926</v>
      </c>
      <c r="AG6" s="165" t="n">
        <v>37956</v>
      </c>
      <c r="AH6" s="169" t="s">
        <v>158</v>
      </c>
      <c r="AI6" s="170"/>
      <c r="AJ6" s="170"/>
      <c r="AK6" s="170"/>
      <c r="AL6" s="170"/>
      <c r="AM6" s="170"/>
    </row>
    <row r="7" customFormat="false" ht="9" hidden="false" customHeight="false" outlineLevel="0" collapsed="false">
      <c r="A7" s="171" t="s">
        <v>165</v>
      </c>
      <c r="B7" s="171"/>
      <c r="C7" s="171"/>
      <c r="D7" s="172"/>
      <c r="E7" s="172"/>
      <c r="F7" s="172"/>
      <c r="G7" s="172"/>
      <c r="H7" s="172"/>
      <c r="I7" s="172"/>
      <c r="J7" s="172" t="n">
        <f aca="false">'SPEC DETAILS'!C9+'SPEC DETAILS'!C37</f>
        <v>0</v>
      </c>
      <c r="K7" s="172" t="n">
        <f aca="false">'SPEC DETAILS'!D9+'SPEC DETAILS'!D37</f>
        <v>14.2857</v>
      </c>
      <c r="L7" s="172" t="n">
        <f aca="false">'SPEC DETAILS'!E9+'SPEC DETAILS'!E37</f>
        <v>13.9785</v>
      </c>
      <c r="M7" s="172" t="n">
        <f aca="false">'SPEC DETAILS'!F9+'SPEC DETAILS'!F37</f>
        <v>14.4444</v>
      </c>
      <c r="N7" s="172" t="n">
        <f aca="false">'SPEC DETAILS'!G9+'SPEC DETAILS'!G37</f>
        <v>13.9785</v>
      </c>
      <c r="O7" s="172" t="n">
        <f aca="false">'SPEC DETAILS'!H9+'SPEC DETAILS'!H37</f>
        <v>13.8889</v>
      </c>
      <c r="P7" s="172" t="n">
        <f aca="false">'SPEC DETAILS'!I9+'SPEC DETAILS'!I37</f>
        <v>0</v>
      </c>
      <c r="Q7" s="172" t="n">
        <f aca="false">'SPEC DETAILS'!J9+'SPEC DETAILS'!J37</f>
        <v>0</v>
      </c>
      <c r="R7" s="172" t="n">
        <f aca="false">'SPEC DETAILS'!K9+'SPEC DETAILS'!K37</f>
        <v>0</v>
      </c>
      <c r="S7" s="172" t="n">
        <f aca="false">'SPEC DETAILS'!L9+'SPEC DETAILS'!L37</f>
        <v>0</v>
      </c>
      <c r="T7" s="172" t="n">
        <f aca="false">'SPEC DETAILS'!M9+'SPEC DETAILS'!M37</f>
        <v>0</v>
      </c>
      <c r="U7" s="172" t="n">
        <f aca="false">'SPEC DETAILS'!N9+'SPEC DETAILS'!N37</f>
        <v>0</v>
      </c>
      <c r="V7" s="172" t="n">
        <f aca="false">'SPEC DETAILS'!O9+'SPEC DETAILS'!O37</f>
        <v>0</v>
      </c>
      <c r="W7" s="172" t="n">
        <f aca="false">'SPEC DETAILS'!P9+'SPEC DETAILS'!P37</f>
        <v>0</v>
      </c>
      <c r="X7" s="172" t="n">
        <f aca="false">'SPEC DETAILS'!Q9+'SPEC DETAILS'!Q37</f>
        <v>0</v>
      </c>
      <c r="Y7" s="172" t="n">
        <f aca="false">'SPEC DETAILS'!R9+'SPEC DETAILS'!R37</f>
        <v>0</v>
      </c>
      <c r="Z7" s="172" t="n">
        <f aca="false">'SPEC DETAILS'!S9+'SPEC DETAILS'!S37</f>
        <v>0</v>
      </c>
      <c r="AA7" s="172" t="n">
        <f aca="false">'SPEC DETAILS'!T9+'SPEC DETAILS'!T37</f>
        <v>0</v>
      </c>
      <c r="AB7" s="172" t="n">
        <f aca="false">'SPEC DETAILS'!U9+'SPEC DETAILS'!U37</f>
        <v>0</v>
      </c>
      <c r="AC7" s="172" t="n">
        <f aca="false">'SPEC DETAILS'!V9+'SPEC DETAILS'!V37</f>
        <v>0</v>
      </c>
      <c r="AD7" s="172" t="n">
        <f aca="false">'SPEC DETAILS'!W9+'SPEC DETAILS'!W37</f>
        <v>0</v>
      </c>
      <c r="AE7" s="172" t="n">
        <f aca="false">'SPEC DETAILS'!X9+'SPEC DETAILS'!X37</f>
        <v>0</v>
      </c>
      <c r="AF7" s="172" t="n">
        <f aca="false">'SPEC DETAILS'!Y9+'SPEC DETAILS'!Y37</f>
        <v>0</v>
      </c>
      <c r="AG7" s="172" t="n">
        <f aca="false">'SPEC DETAILS'!Z9+'SPEC DETAILS'!Z37</f>
        <v>0</v>
      </c>
      <c r="AH7" s="173"/>
      <c r="AI7" s="173"/>
      <c r="AJ7" s="173"/>
      <c r="AK7" s="173"/>
      <c r="AL7" s="173"/>
      <c r="AM7" s="173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</row>
    <row r="8" customFormat="false" ht="9" hidden="false" customHeight="false" outlineLevel="0" collapsed="false">
      <c r="A8" s="161" t="s">
        <v>175</v>
      </c>
      <c r="D8" s="168"/>
      <c r="E8" s="168"/>
      <c r="F8" s="168"/>
      <c r="G8" s="168"/>
      <c r="H8" s="168"/>
      <c r="I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70"/>
      <c r="AJ8" s="170"/>
      <c r="AK8" s="170"/>
      <c r="AL8" s="170"/>
      <c r="AM8" s="170"/>
    </row>
    <row r="9" customFormat="false" ht="9" hidden="false" customHeight="false" outlineLevel="0" collapsed="false">
      <c r="A9" s="174" t="s">
        <v>176</v>
      </c>
      <c r="B9" s="174"/>
      <c r="C9" s="174"/>
      <c r="D9" s="174"/>
      <c r="E9" s="174"/>
      <c r="F9" s="174"/>
      <c r="G9" s="174"/>
      <c r="H9" s="174"/>
      <c r="I9" s="174"/>
      <c r="J9" s="174" t="n">
        <f aca="false">J11-J10</f>
        <v>-35139</v>
      </c>
      <c r="K9" s="174" t="n">
        <f aca="false">K11-K10</f>
        <v>-17833</v>
      </c>
      <c r="L9" s="174" t="n">
        <f aca="false">L11-L10</f>
        <v>-53025</v>
      </c>
      <c r="M9" s="174" t="n">
        <f aca="false">M11-M10</f>
        <v>-147675</v>
      </c>
      <c r="N9" s="174" t="n">
        <f aca="false">N11-N10</f>
        <v>-170312</v>
      </c>
      <c r="O9" s="174" t="n">
        <f aca="false">O11-O10</f>
        <v>-188555</v>
      </c>
      <c r="P9" s="174" t="n">
        <f aca="false">P11-P10</f>
        <v>0</v>
      </c>
      <c r="Q9" s="174" t="n">
        <f aca="false">Q11-Q10</f>
        <v>0</v>
      </c>
      <c r="R9" s="174" t="n">
        <f aca="false">R11-R10</f>
        <v>0</v>
      </c>
      <c r="S9" s="174" t="n">
        <f aca="false">S11-S10</f>
        <v>0</v>
      </c>
      <c r="T9" s="174" t="n">
        <f aca="false">T11-T10</f>
        <v>0</v>
      </c>
      <c r="U9" s="174" t="n">
        <f aca="false">U11-U10</f>
        <v>0</v>
      </c>
      <c r="V9" s="174" t="n">
        <f aca="false">V11-V10</f>
        <v>0</v>
      </c>
      <c r="W9" s="174" t="n">
        <f aca="false">W11-W10</f>
        <v>0</v>
      </c>
      <c r="X9" s="174" t="n">
        <f aca="false">X11-X10</f>
        <v>0</v>
      </c>
      <c r="Y9" s="174" t="n">
        <f aca="false">Y11-Y10</f>
        <v>0</v>
      </c>
      <c r="Z9" s="174" t="n">
        <f aca="false">Z11-Z10</f>
        <v>0</v>
      </c>
      <c r="AA9" s="174" t="n">
        <f aca="false">AA11-AA10</f>
        <v>0</v>
      </c>
      <c r="AB9" s="174" t="n">
        <f aca="false">AB11-AB10</f>
        <v>0</v>
      </c>
      <c r="AC9" s="174" t="n">
        <f aca="false">AC11-AC10</f>
        <v>0</v>
      </c>
      <c r="AD9" s="174" t="n">
        <f aca="false">AD11-AD10</f>
        <v>0</v>
      </c>
      <c r="AE9" s="174" t="n">
        <f aca="false">AE11-AE10</f>
        <v>0</v>
      </c>
      <c r="AF9" s="174" t="n">
        <f aca="false">AF11-AF10</f>
        <v>0</v>
      </c>
      <c r="AG9" s="174" t="n">
        <f aca="false">AG11-AG10</f>
        <v>0</v>
      </c>
      <c r="AH9" s="174" t="n">
        <f aca="false">SUM(J9:AF9)</f>
        <v>-612539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</row>
    <row r="10" customFormat="false" ht="9" hidden="false" customHeight="false" outlineLevel="0" collapsed="false">
      <c r="A10" s="174" t="s">
        <v>177</v>
      </c>
      <c r="B10" s="174"/>
      <c r="C10" s="174"/>
      <c r="D10" s="176"/>
      <c r="E10" s="176"/>
      <c r="F10" s="176"/>
      <c r="G10" s="176"/>
      <c r="H10" s="176"/>
      <c r="I10" s="176"/>
      <c r="J10" s="176" t="n">
        <v>-31553</v>
      </c>
      <c r="K10" s="176" t="n">
        <v>-69751</v>
      </c>
      <c r="L10" s="176" t="n">
        <v>-77280</v>
      </c>
      <c r="M10" s="176" t="n">
        <v>-74684</v>
      </c>
      <c r="N10" s="176" t="n">
        <v>-49412</v>
      </c>
      <c r="O10" s="176"/>
      <c r="P10" s="175"/>
      <c r="Q10" s="175"/>
      <c r="R10" s="175"/>
      <c r="S10" s="175"/>
      <c r="T10" s="175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 t="n">
        <f aca="false">SUM(J10:AF10)</f>
        <v>-302680</v>
      </c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</row>
    <row r="11" customFormat="false" ht="9" hidden="false" customHeight="false" outlineLevel="0" collapsed="false">
      <c r="A11" s="177" t="s">
        <v>178</v>
      </c>
      <c r="B11" s="177"/>
      <c r="C11" s="177"/>
      <c r="D11" s="177"/>
      <c r="E11" s="177"/>
      <c r="F11" s="177"/>
      <c r="G11" s="177"/>
      <c r="H11" s="177"/>
      <c r="I11" s="177"/>
      <c r="J11" s="177" t="n">
        <f aca="false">'SPEC DETAILS'!C16+'SPEC DETAILS'!C44</f>
        <v>-66692</v>
      </c>
      <c r="K11" s="177" t="n">
        <f aca="false">'SPEC DETAILS'!D16+'SPEC DETAILS'!D44</f>
        <v>-87584</v>
      </c>
      <c r="L11" s="177" t="n">
        <f aca="false">'SPEC DETAILS'!E16+'SPEC DETAILS'!E44</f>
        <v>-130305</v>
      </c>
      <c r="M11" s="177" t="n">
        <f aca="false">'SPEC DETAILS'!F16+'SPEC DETAILS'!F44</f>
        <v>-222359</v>
      </c>
      <c r="N11" s="177" t="n">
        <f aca="false">'SPEC DETAILS'!G16+'SPEC DETAILS'!G44</f>
        <v>-219724</v>
      </c>
      <c r="O11" s="177" t="n">
        <f aca="false">'SPEC DETAILS'!H16+'SPEC DETAILS'!H44</f>
        <v>-188555</v>
      </c>
      <c r="P11" s="177" t="n">
        <f aca="false">'SPEC DETAILS'!I16+'SPEC DETAILS'!I44</f>
        <v>0</v>
      </c>
      <c r="Q11" s="177" t="n">
        <f aca="false">'SPEC DETAILS'!J16+'SPEC DETAILS'!J44</f>
        <v>0</v>
      </c>
      <c r="R11" s="177" t="n">
        <f aca="false">'SPEC DETAILS'!K16+'SPEC DETAILS'!K44</f>
        <v>0</v>
      </c>
      <c r="S11" s="177" t="n">
        <f aca="false">'SPEC DETAILS'!L16+'SPEC DETAILS'!L44</f>
        <v>0</v>
      </c>
      <c r="T11" s="177" t="n">
        <f aca="false">'SPEC DETAILS'!M16+'SPEC DETAILS'!M44</f>
        <v>0</v>
      </c>
      <c r="U11" s="177" t="n">
        <f aca="false">'SPEC DETAILS'!N16+'SPEC DETAILS'!N44</f>
        <v>0</v>
      </c>
      <c r="V11" s="177" t="n">
        <f aca="false">'SPEC DETAILS'!O16+'SPEC DETAILS'!O44</f>
        <v>0</v>
      </c>
      <c r="W11" s="177" t="n">
        <f aca="false">'SPEC DETAILS'!P16+'SPEC DETAILS'!P44</f>
        <v>0</v>
      </c>
      <c r="X11" s="177" t="n">
        <f aca="false">'SPEC DETAILS'!Q16+'SPEC DETAILS'!Q44</f>
        <v>0</v>
      </c>
      <c r="Y11" s="177" t="n">
        <f aca="false">'SPEC DETAILS'!R16+'SPEC DETAILS'!R44</f>
        <v>0</v>
      </c>
      <c r="Z11" s="177" t="n">
        <f aca="false">'SPEC DETAILS'!S16+'SPEC DETAILS'!S44</f>
        <v>0</v>
      </c>
      <c r="AA11" s="177" t="n">
        <f aca="false">'SPEC DETAILS'!T16+'SPEC DETAILS'!T44</f>
        <v>0</v>
      </c>
      <c r="AB11" s="177" t="n">
        <f aca="false">'SPEC DETAILS'!U16+'SPEC DETAILS'!U44</f>
        <v>0</v>
      </c>
      <c r="AC11" s="177" t="n">
        <f aca="false">'SPEC DETAILS'!V16+'SPEC DETAILS'!V44</f>
        <v>0</v>
      </c>
      <c r="AD11" s="177" t="n">
        <f aca="false">'SPEC DETAILS'!W16+'SPEC DETAILS'!W44</f>
        <v>0</v>
      </c>
      <c r="AE11" s="177" t="n">
        <f aca="false">'SPEC DETAILS'!X16+'SPEC DETAILS'!X44</f>
        <v>0</v>
      </c>
      <c r="AF11" s="177" t="n">
        <f aca="false">'SPEC DETAILS'!Y16+'SPEC DETAILS'!Y44</f>
        <v>0</v>
      </c>
      <c r="AG11" s="177" t="n">
        <f aca="false">'SPEC DETAILS'!Z16+'SPEC DETAILS'!Z44</f>
        <v>0</v>
      </c>
      <c r="AH11" s="177" t="n">
        <f aca="false">'SPEC DETAILS'!AA16+'SPEC DETAILS'!AA44</f>
        <v>-915219</v>
      </c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4.5" hidden="false" customHeight="tru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9" hidden="false" customHeight="false" outlineLevel="0" collapsed="false">
      <c r="A13" s="179" t="s">
        <v>132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9" hidden="false" customHeight="false" outlineLevel="0" collapsed="false">
      <c r="A14" s="180" t="s">
        <v>133</v>
      </c>
      <c r="B14" s="178"/>
      <c r="C14" s="178"/>
      <c r="D14" s="178"/>
      <c r="E14" s="178"/>
      <c r="F14" s="178"/>
      <c r="G14" s="178"/>
      <c r="H14" s="178"/>
      <c r="I14" s="178"/>
      <c r="J14" s="181" t="n">
        <f aca="false">'SPEC DETAILS'!C28</f>
        <v>30.2833</v>
      </c>
      <c r="K14" s="181" t="n">
        <f aca="false">'SPEC DETAILS'!D28</f>
        <v>30.55</v>
      </c>
      <c r="L14" s="181" t="n">
        <f aca="false">'SPEC DETAILS'!E28</f>
        <v>30.55</v>
      </c>
      <c r="M14" s="181" t="n">
        <f aca="false">'SPEC DETAILS'!F28</f>
        <v>29.0667</v>
      </c>
      <c r="N14" s="181" t="n">
        <f aca="false">'SPEC DETAILS'!G28</f>
        <v>29.0667</v>
      </c>
      <c r="O14" s="181" t="n">
        <f aca="false">'SPEC DETAILS'!H28</f>
        <v>29.0667</v>
      </c>
      <c r="P14" s="181" t="n">
        <f aca="false">'SPEC DETAILS'!I28</f>
        <v>0</v>
      </c>
      <c r="Q14" s="181" t="n">
        <f aca="false">'SPEC DETAILS'!J28</f>
        <v>0</v>
      </c>
      <c r="R14" s="181" t="n">
        <f aca="false">'SPEC DETAILS'!K28</f>
        <v>0</v>
      </c>
      <c r="S14" s="181" t="n">
        <f aca="false">'SPEC DETAILS'!L28</f>
        <v>0</v>
      </c>
      <c r="T14" s="181" t="n">
        <f aca="false">'SPEC DETAILS'!M28</f>
        <v>0</v>
      </c>
      <c r="U14" s="181" t="n">
        <f aca="false">'SPEC DETAILS'!N28</f>
        <v>0</v>
      </c>
      <c r="V14" s="181" t="n">
        <f aca="false">'SPEC DETAILS'!O28</f>
        <v>0</v>
      </c>
      <c r="W14" s="181" t="n">
        <f aca="false">'SPEC DETAILS'!P28</f>
        <v>0</v>
      </c>
      <c r="X14" s="181" t="n">
        <f aca="false">'SPEC DETAILS'!Q28</f>
        <v>0</v>
      </c>
      <c r="Y14" s="181" t="n">
        <f aca="false">'SPEC DETAILS'!R28</f>
        <v>0</v>
      </c>
      <c r="Z14" s="181" t="n">
        <f aca="false">'SPEC DETAILS'!S28</f>
        <v>0</v>
      </c>
      <c r="AA14" s="181" t="n">
        <f aca="false">'SPEC DETAILS'!T28</f>
        <v>0</v>
      </c>
      <c r="AB14" s="181" t="n">
        <f aca="false">'SPEC DETAILS'!U28</f>
        <v>0</v>
      </c>
      <c r="AC14" s="181" t="n">
        <f aca="false">'SPEC DETAILS'!V28</f>
        <v>0</v>
      </c>
      <c r="AD14" s="181" t="n">
        <f aca="false">'SPEC DETAILS'!W28</f>
        <v>0</v>
      </c>
      <c r="AE14" s="181" t="n">
        <f aca="false">'SPEC DETAILS'!X28</f>
        <v>0</v>
      </c>
      <c r="AF14" s="181" t="n">
        <f aca="false">'SPEC DETAILS'!Y28</f>
        <v>0</v>
      </c>
      <c r="AG14" s="181" t="n">
        <f aca="false">'SPEC DETAILS'!Z28</f>
        <v>0</v>
      </c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  <c r="IW14" s="178"/>
    </row>
    <row r="15" customFormat="false" ht="9" hidden="false" customHeight="false" outlineLevel="0" collapsed="false">
      <c r="A15" s="180" t="s">
        <v>134</v>
      </c>
      <c r="B15" s="178"/>
      <c r="C15" s="178"/>
      <c r="D15" s="178"/>
      <c r="E15" s="178"/>
      <c r="F15" s="178"/>
      <c r="G15" s="178"/>
      <c r="H15" s="178"/>
      <c r="I15" s="178"/>
      <c r="J15" s="181" t="n">
        <f aca="false">'SPEC DETAILS'!C29</f>
        <v>28.15</v>
      </c>
      <c r="K15" s="181" t="n">
        <f aca="false">'SPEC DETAILS'!D29</f>
        <v>27.25</v>
      </c>
      <c r="L15" s="181" t="n">
        <f aca="false">'SPEC DETAILS'!E29</f>
        <v>27.25</v>
      </c>
      <c r="M15" s="181" t="n">
        <f aca="false">'SPEC DETAILS'!F29</f>
        <v>22.95</v>
      </c>
      <c r="N15" s="181" t="n">
        <f aca="false">'SPEC DETAILS'!G29</f>
        <v>22.95</v>
      </c>
      <c r="O15" s="181" t="n">
        <f aca="false">'SPEC DETAILS'!H29</f>
        <v>22.95</v>
      </c>
      <c r="P15" s="181" t="n">
        <f aca="false">'SPEC DETAILS'!I29</f>
        <v>0</v>
      </c>
      <c r="Q15" s="181" t="n">
        <f aca="false">'SPEC DETAILS'!J29</f>
        <v>0</v>
      </c>
      <c r="R15" s="181" t="n">
        <f aca="false">'SPEC DETAILS'!K29</f>
        <v>0</v>
      </c>
      <c r="S15" s="181" t="n">
        <f aca="false">'SPEC DETAILS'!L29</f>
        <v>0</v>
      </c>
      <c r="T15" s="181" t="n">
        <f aca="false">'SPEC DETAILS'!M29</f>
        <v>0</v>
      </c>
      <c r="U15" s="181" t="n">
        <f aca="false">'SPEC DETAILS'!N29</f>
        <v>0</v>
      </c>
      <c r="V15" s="181" t="n">
        <f aca="false">'SPEC DETAILS'!O29</f>
        <v>0</v>
      </c>
      <c r="W15" s="181" t="n">
        <f aca="false">'SPEC DETAILS'!P29</f>
        <v>0</v>
      </c>
      <c r="X15" s="181" t="n">
        <f aca="false">'SPEC DETAILS'!Q29</f>
        <v>0</v>
      </c>
      <c r="Y15" s="181" t="n">
        <f aca="false">'SPEC DETAILS'!R29</f>
        <v>0</v>
      </c>
      <c r="Z15" s="181" t="n">
        <f aca="false">'SPEC DETAILS'!S29</f>
        <v>0</v>
      </c>
      <c r="AA15" s="181" t="n">
        <f aca="false">'SPEC DETAILS'!T29</f>
        <v>0</v>
      </c>
      <c r="AB15" s="181" t="n">
        <f aca="false">'SPEC DETAILS'!U29</f>
        <v>0</v>
      </c>
      <c r="AC15" s="181" t="n">
        <f aca="false">'SPEC DETAILS'!V29</f>
        <v>0</v>
      </c>
      <c r="AD15" s="181" t="n">
        <f aca="false">'SPEC DETAILS'!W29</f>
        <v>0</v>
      </c>
      <c r="AE15" s="181" t="n">
        <f aca="false">'SPEC DETAILS'!X29</f>
        <v>0</v>
      </c>
      <c r="AF15" s="181" t="n">
        <f aca="false">'SPEC DETAILS'!Y29</f>
        <v>0</v>
      </c>
      <c r="AG15" s="181" t="n">
        <f aca="false">'SPEC DETAILS'!Z29</f>
        <v>0</v>
      </c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</row>
    <row r="16" customFormat="false" ht="9" hidden="false" customHeight="false" outlineLevel="0" collapsed="false">
      <c r="A16" s="180" t="s">
        <v>135</v>
      </c>
      <c r="B16" s="178"/>
      <c r="C16" s="178"/>
      <c r="D16" s="178"/>
      <c r="E16" s="178"/>
      <c r="F16" s="178"/>
      <c r="G16" s="178"/>
      <c r="H16" s="178"/>
      <c r="I16" s="178"/>
      <c r="J16" s="181" t="n">
        <f aca="false">'SPEC DETAILS'!C31</f>
        <v>0</v>
      </c>
      <c r="K16" s="181" t="n">
        <f aca="false">'SPEC DETAILS'!D31</f>
        <v>0</v>
      </c>
      <c r="L16" s="181" t="n">
        <f aca="false">'SPEC DETAILS'!E31</f>
        <v>0</v>
      </c>
      <c r="M16" s="181" t="n">
        <f aca="false">'SPEC DETAILS'!F31</f>
        <v>0</v>
      </c>
      <c r="N16" s="181" t="n">
        <f aca="false">'SPEC DETAILS'!G31</f>
        <v>0</v>
      </c>
      <c r="O16" s="181" t="n">
        <f aca="false">'SPEC DETAILS'!H31</f>
        <v>0</v>
      </c>
      <c r="P16" s="181" t="n">
        <f aca="false">'SPEC DETAILS'!I31</f>
        <v>0</v>
      </c>
      <c r="Q16" s="181" t="n">
        <f aca="false">'SPEC DETAILS'!J31</f>
        <v>0</v>
      </c>
      <c r="R16" s="181" t="n">
        <f aca="false">'SPEC DETAILS'!K31</f>
        <v>0</v>
      </c>
      <c r="S16" s="181" t="n">
        <f aca="false">'SPEC DETAILS'!L31</f>
        <v>0</v>
      </c>
      <c r="T16" s="181" t="n">
        <f aca="false">'SPEC DETAILS'!M31</f>
        <v>0</v>
      </c>
      <c r="U16" s="181" t="n">
        <f aca="false">'SPEC DETAILS'!N31</f>
        <v>0</v>
      </c>
      <c r="V16" s="181" t="n">
        <f aca="false">'SPEC DETAILS'!O31</f>
        <v>0</v>
      </c>
      <c r="W16" s="181" t="n">
        <f aca="false">'SPEC DETAILS'!P31</f>
        <v>0</v>
      </c>
      <c r="X16" s="181" t="n">
        <f aca="false">'SPEC DETAILS'!Q31</f>
        <v>0</v>
      </c>
      <c r="Y16" s="181" t="n">
        <f aca="false">'SPEC DETAILS'!R31</f>
        <v>0</v>
      </c>
      <c r="Z16" s="181" t="n">
        <f aca="false">'SPEC DETAILS'!S31</f>
        <v>0</v>
      </c>
      <c r="AA16" s="181" t="n">
        <f aca="false">'SPEC DETAILS'!T31</f>
        <v>0</v>
      </c>
      <c r="AB16" s="181" t="n">
        <f aca="false">'SPEC DETAILS'!U31</f>
        <v>0</v>
      </c>
      <c r="AC16" s="181" t="n">
        <f aca="false">'SPEC DETAILS'!V31</f>
        <v>0</v>
      </c>
      <c r="AD16" s="181" t="n">
        <f aca="false">'SPEC DETAILS'!W31</f>
        <v>0</v>
      </c>
      <c r="AE16" s="181" t="n">
        <f aca="false">'SPEC DETAILS'!X31</f>
        <v>0</v>
      </c>
      <c r="AF16" s="181" t="n">
        <f aca="false">'SPEC DETAILS'!Y31</f>
        <v>0</v>
      </c>
      <c r="AG16" s="181" t="n">
        <f aca="false">'SPEC DETAILS'!Z31</f>
        <v>0</v>
      </c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</row>
    <row r="17" customFormat="false" ht="9" hidden="false" customHeight="false" outlineLevel="0" collapsed="false">
      <c r="A17" s="180" t="s">
        <v>136</v>
      </c>
      <c r="B17" s="178"/>
      <c r="C17" s="178"/>
      <c r="D17" s="178"/>
      <c r="E17" s="178"/>
      <c r="F17" s="178"/>
      <c r="G17" s="178"/>
      <c r="H17" s="178"/>
      <c r="I17" s="178"/>
      <c r="J17" s="181" t="n">
        <f aca="false">'SPEC DETAILS'!C32</f>
        <v>0</v>
      </c>
      <c r="K17" s="181" t="n">
        <f aca="false">'SPEC DETAILS'!D32</f>
        <v>0</v>
      </c>
      <c r="L17" s="181" t="n">
        <f aca="false">'SPEC DETAILS'!E32</f>
        <v>0</v>
      </c>
      <c r="M17" s="181" t="n">
        <f aca="false">'SPEC DETAILS'!F32</f>
        <v>0</v>
      </c>
      <c r="N17" s="181" t="n">
        <f aca="false">'SPEC DETAILS'!G32</f>
        <v>0</v>
      </c>
      <c r="O17" s="181" t="n">
        <f aca="false">'SPEC DETAILS'!H32</f>
        <v>0</v>
      </c>
      <c r="P17" s="181" t="n">
        <f aca="false">'SPEC DETAILS'!I32</f>
        <v>0</v>
      </c>
      <c r="Q17" s="181" t="n">
        <f aca="false">'SPEC DETAILS'!J32</f>
        <v>0</v>
      </c>
      <c r="R17" s="181" t="n">
        <f aca="false">'SPEC DETAILS'!K32</f>
        <v>0</v>
      </c>
      <c r="S17" s="181" t="n">
        <f aca="false">'SPEC DETAILS'!L32</f>
        <v>0</v>
      </c>
      <c r="T17" s="181" t="n">
        <f aca="false">'SPEC DETAILS'!M32</f>
        <v>0</v>
      </c>
      <c r="U17" s="181" t="n">
        <f aca="false">'SPEC DETAILS'!N32</f>
        <v>0</v>
      </c>
      <c r="V17" s="181" t="n">
        <f aca="false">'SPEC DETAILS'!O32</f>
        <v>0</v>
      </c>
      <c r="W17" s="181" t="n">
        <f aca="false">'SPEC DETAILS'!P32</f>
        <v>0</v>
      </c>
      <c r="X17" s="181" t="n">
        <f aca="false">'SPEC DETAILS'!Q32</f>
        <v>0</v>
      </c>
      <c r="Y17" s="181" t="n">
        <f aca="false">'SPEC DETAILS'!R32</f>
        <v>0</v>
      </c>
      <c r="Z17" s="181" t="n">
        <f aca="false">'SPEC DETAILS'!S32</f>
        <v>0</v>
      </c>
      <c r="AA17" s="181" t="n">
        <f aca="false">'SPEC DETAILS'!T32</f>
        <v>0</v>
      </c>
      <c r="AB17" s="181" t="n">
        <f aca="false">'SPEC DETAILS'!U32</f>
        <v>0</v>
      </c>
      <c r="AC17" s="181" t="n">
        <f aca="false">'SPEC DETAILS'!V32</f>
        <v>0</v>
      </c>
      <c r="AD17" s="181" t="n">
        <f aca="false">'SPEC DETAILS'!W32</f>
        <v>0</v>
      </c>
      <c r="AE17" s="181" t="n">
        <f aca="false">'SPEC DETAILS'!X32</f>
        <v>0</v>
      </c>
      <c r="AF17" s="181" t="n">
        <f aca="false">'SPEC DETAILS'!Y32</f>
        <v>0</v>
      </c>
      <c r="AG17" s="181" t="n">
        <f aca="false">'SPEC DETAILS'!Z32</f>
        <v>0</v>
      </c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</row>
    <row r="18" customFormat="false" ht="9" hidden="false" customHeight="false" outlineLevel="0" collapsed="false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9" hidden="false" customHeight="false" outlineLevel="0" collapsed="false">
      <c r="A19" s="166" t="s">
        <v>138</v>
      </c>
      <c r="B19" s="167"/>
      <c r="D19" s="168"/>
      <c r="E19" s="168"/>
      <c r="F19" s="168"/>
      <c r="G19" s="168"/>
      <c r="H19" s="168"/>
      <c r="I19" s="165"/>
      <c r="J19" s="165" t="n">
        <f aca="false">J6</f>
        <v>37257</v>
      </c>
      <c r="K19" s="165" t="n">
        <f aca="false">K6</f>
        <v>37288</v>
      </c>
      <c r="L19" s="165" t="n">
        <f aca="false">L6</f>
        <v>37316</v>
      </c>
      <c r="M19" s="165" t="n">
        <f aca="false">M6</f>
        <v>37347</v>
      </c>
      <c r="N19" s="165" t="n">
        <f aca="false">N6</f>
        <v>37377</v>
      </c>
      <c r="O19" s="165" t="n">
        <f aca="false">O6</f>
        <v>37408</v>
      </c>
      <c r="P19" s="165" t="n">
        <f aca="false">P6</f>
        <v>37438</v>
      </c>
      <c r="Q19" s="165" t="n">
        <f aca="false">Q6</f>
        <v>37469</v>
      </c>
      <c r="R19" s="165" t="n">
        <f aca="false">R6</f>
        <v>37500</v>
      </c>
      <c r="S19" s="165" t="n">
        <f aca="false">S6</f>
        <v>37530</v>
      </c>
      <c r="T19" s="165" t="n">
        <f aca="false">T6</f>
        <v>37561</v>
      </c>
      <c r="U19" s="165" t="n">
        <f aca="false">U6</f>
        <v>37591</v>
      </c>
      <c r="V19" s="165" t="n">
        <f aca="false">V6</f>
        <v>37622</v>
      </c>
      <c r="W19" s="165" t="n">
        <f aca="false">W6</f>
        <v>37653</v>
      </c>
      <c r="X19" s="165" t="n">
        <f aca="false">X6</f>
        <v>37681</v>
      </c>
      <c r="Y19" s="165" t="n">
        <f aca="false">Y6</f>
        <v>37712</v>
      </c>
      <c r="Z19" s="165" t="n">
        <f aca="false">Z6</f>
        <v>37742</v>
      </c>
      <c r="AA19" s="165" t="n">
        <f aca="false">AA6</f>
        <v>37773</v>
      </c>
      <c r="AB19" s="165" t="n">
        <f aca="false">AB6</f>
        <v>37803</v>
      </c>
      <c r="AC19" s="165" t="n">
        <f aca="false">AC6</f>
        <v>37834</v>
      </c>
      <c r="AD19" s="165" t="n">
        <f aca="false">AD6</f>
        <v>37865</v>
      </c>
      <c r="AE19" s="165" t="n">
        <f aca="false">AE6</f>
        <v>37895</v>
      </c>
      <c r="AF19" s="165" t="n">
        <f aca="false">AF6</f>
        <v>37926</v>
      </c>
      <c r="AG19" s="165" t="n">
        <f aca="false">AG6</f>
        <v>37956</v>
      </c>
      <c r="AH19" s="169" t="s">
        <v>158</v>
      </c>
      <c r="AI19" s="170"/>
      <c r="AJ19" s="170"/>
      <c r="AK19" s="170"/>
      <c r="AL19" s="170"/>
      <c r="AM19" s="170"/>
    </row>
    <row r="20" customFormat="false" ht="9" hidden="false" customHeight="false" outlineLevel="0" collapsed="false">
      <c r="A20" s="171" t="s">
        <v>165</v>
      </c>
      <c r="B20" s="171"/>
      <c r="C20" s="171"/>
      <c r="D20" s="172"/>
      <c r="E20" s="172"/>
      <c r="F20" s="172"/>
      <c r="G20" s="172"/>
      <c r="H20" s="172"/>
      <c r="I20" s="172"/>
      <c r="J20" s="172" t="n">
        <f aca="false">'SPEC DETAILS'!C65</f>
        <v>0</v>
      </c>
      <c r="K20" s="172" t="n">
        <f aca="false">'SPEC DETAILS'!D65</f>
        <v>-14.2857</v>
      </c>
      <c r="L20" s="172" t="n">
        <f aca="false">'SPEC DETAILS'!E65</f>
        <v>-13.9785</v>
      </c>
      <c r="M20" s="172" t="n">
        <f aca="false">'SPEC DETAILS'!F65</f>
        <v>-5.3472</v>
      </c>
      <c r="N20" s="172" t="n">
        <f aca="false">'SPEC DETAILS'!G65</f>
        <v>-10.2151</v>
      </c>
      <c r="O20" s="172" t="n">
        <f aca="false">'SPEC DETAILS'!H65</f>
        <v>-11.1111</v>
      </c>
      <c r="P20" s="172" t="n">
        <f aca="false">'SPEC DETAILS'!I65</f>
        <v>0</v>
      </c>
      <c r="Q20" s="172" t="n">
        <f aca="false">'SPEC DETAILS'!J65</f>
        <v>0</v>
      </c>
      <c r="R20" s="172" t="n">
        <f aca="false">'SPEC DETAILS'!K65</f>
        <v>0</v>
      </c>
      <c r="S20" s="172" t="n">
        <f aca="false">'SPEC DETAILS'!L65</f>
        <v>0</v>
      </c>
      <c r="T20" s="172" t="n">
        <f aca="false">'SPEC DETAILS'!M65</f>
        <v>0</v>
      </c>
      <c r="U20" s="172" t="n">
        <f aca="false">'SPEC DETAILS'!N65</f>
        <v>0</v>
      </c>
      <c r="V20" s="172" t="n">
        <f aca="false">'SPEC DETAILS'!O65</f>
        <v>0</v>
      </c>
      <c r="W20" s="172" t="n">
        <f aca="false">'SPEC DETAILS'!P65</f>
        <v>0</v>
      </c>
      <c r="X20" s="172" t="n">
        <f aca="false">'SPEC DETAILS'!Q65</f>
        <v>0</v>
      </c>
      <c r="Y20" s="172" t="n">
        <f aca="false">'SPEC DETAILS'!R65</f>
        <v>0</v>
      </c>
      <c r="Z20" s="172" t="n">
        <f aca="false">'SPEC DETAILS'!S65</f>
        <v>0</v>
      </c>
      <c r="AA20" s="172" t="n">
        <f aca="false">'SPEC DETAILS'!T65</f>
        <v>0</v>
      </c>
      <c r="AB20" s="172" t="n">
        <f aca="false">'SPEC DETAILS'!U65</f>
        <v>0</v>
      </c>
      <c r="AC20" s="172" t="n">
        <f aca="false">'SPEC DETAILS'!V65</f>
        <v>0</v>
      </c>
      <c r="AD20" s="172" t="n">
        <f aca="false">'SPEC DETAILS'!W65</f>
        <v>0</v>
      </c>
      <c r="AE20" s="172" t="n">
        <f aca="false">'SPEC DETAILS'!X65</f>
        <v>0</v>
      </c>
      <c r="AF20" s="172" t="n">
        <f aca="false">'SPEC DETAILS'!Y65</f>
        <v>0</v>
      </c>
      <c r="AG20" s="172" t="n">
        <f aca="false">'SPEC DETAILS'!Z65</f>
        <v>0</v>
      </c>
      <c r="AH20" s="173"/>
      <c r="AI20" s="173"/>
      <c r="AJ20" s="173"/>
      <c r="AK20" s="173"/>
      <c r="AL20" s="173"/>
      <c r="AM20" s="173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  <c r="IW20" s="167"/>
    </row>
    <row r="21" customFormat="false" ht="9" hidden="false" customHeight="false" outlineLevel="0" collapsed="false">
      <c r="A21" s="161" t="s">
        <v>175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70"/>
      <c r="AJ21" s="170"/>
      <c r="AK21" s="170"/>
      <c r="AL21" s="170"/>
      <c r="AM21" s="170"/>
    </row>
    <row r="22" customFormat="false" ht="9" hidden="false" customHeight="false" outlineLevel="0" collapsed="false">
      <c r="A22" s="174" t="s">
        <v>176</v>
      </c>
      <c r="B22" s="174"/>
      <c r="C22" s="174"/>
      <c r="D22" s="174"/>
      <c r="E22" s="174"/>
      <c r="F22" s="174"/>
      <c r="G22" s="174"/>
      <c r="H22" s="174"/>
      <c r="I22" s="174"/>
      <c r="J22" s="174" t="n">
        <f aca="false">J24-J23</f>
        <v>177862</v>
      </c>
      <c r="K22" s="174" t="n">
        <f aca="false">K24-K23</f>
        <v>363108</v>
      </c>
      <c r="L22" s="174" t="n">
        <f aca="false">L24-L23</f>
        <v>557145</v>
      </c>
      <c r="M22" s="174" t="n">
        <f aca="false">M24-M23</f>
        <v>22826</v>
      </c>
      <c r="N22" s="174" t="n">
        <f aca="false">N24-N23</f>
        <v>74823</v>
      </c>
      <c r="O22" s="174" t="n">
        <f aca="false">O24-O23</f>
        <v>192330</v>
      </c>
      <c r="P22" s="174" t="n">
        <f aca="false">P24-P23</f>
        <v>527218</v>
      </c>
      <c r="Q22" s="174" t="n">
        <f aca="false">Q24-Q23</f>
        <v>546234</v>
      </c>
      <c r="R22" s="174" t="n">
        <f aca="false">R24-R23</f>
        <v>484394</v>
      </c>
      <c r="S22" s="174" t="n">
        <f aca="false">S24-S23</f>
        <v>0</v>
      </c>
      <c r="T22" s="174" t="n">
        <f aca="false">T24-T23</f>
        <v>0</v>
      </c>
      <c r="U22" s="174" t="n">
        <f aca="false">U24-U23</f>
        <v>0</v>
      </c>
      <c r="V22" s="174" t="n">
        <f aca="false">V24-V23</f>
        <v>0</v>
      </c>
      <c r="W22" s="174" t="n">
        <f aca="false">W24-W23</f>
        <v>0</v>
      </c>
      <c r="X22" s="174" t="n">
        <f aca="false">X24-X23</f>
        <v>0</v>
      </c>
      <c r="Y22" s="174" t="n">
        <f aca="false">Y24-Y23</f>
        <v>0</v>
      </c>
      <c r="Z22" s="174" t="n">
        <f aca="false">Z24-Z23</f>
        <v>0</v>
      </c>
      <c r="AA22" s="174" t="n">
        <f aca="false">AA24-AA23</f>
        <v>0</v>
      </c>
      <c r="AB22" s="174" t="n">
        <f aca="false">AB24-AB23</f>
        <v>0</v>
      </c>
      <c r="AC22" s="174" t="n">
        <f aca="false">AC24-AC23</f>
        <v>0</v>
      </c>
      <c r="AD22" s="174" t="n">
        <f aca="false">AD24-AD23</f>
        <v>0</v>
      </c>
      <c r="AE22" s="174" t="n">
        <f aca="false">AE24-AE23</f>
        <v>0</v>
      </c>
      <c r="AF22" s="174" t="n">
        <f aca="false">AF24-AF23</f>
        <v>0</v>
      </c>
      <c r="AG22" s="174" t="n">
        <f aca="false">AG24-AG23</f>
        <v>0</v>
      </c>
      <c r="AH22" s="174" t="n">
        <f aca="false">SUM(J22:AF22)</f>
        <v>2945940</v>
      </c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</row>
    <row r="23" customFormat="false" ht="9" hidden="false" customHeight="false" outlineLevel="0" collapsed="false">
      <c r="A23" s="174" t="s">
        <v>177</v>
      </c>
      <c r="B23" s="174"/>
      <c r="C23" s="174"/>
      <c r="D23" s="176"/>
      <c r="E23" s="176"/>
      <c r="F23" s="176"/>
      <c r="G23" s="176"/>
      <c r="H23" s="176"/>
      <c r="I23" s="176"/>
      <c r="J23" s="175" t="n">
        <v>36239</v>
      </c>
      <c r="K23" s="176" t="n">
        <v>74814</v>
      </c>
      <c r="L23" s="176" t="n">
        <v>-6682</v>
      </c>
      <c r="M23" s="176" t="n">
        <v>59593</v>
      </c>
      <c r="N23" s="176" t="n">
        <v>76105</v>
      </c>
      <c r="O23" s="176"/>
      <c r="P23" s="175"/>
      <c r="Q23" s="175"/>
      <c r="R23" s="175"/>
      <c r="S23" s="175"/>
      <c r="T23" s="175"/>
      <c r="U23" s="175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 t="n">
        <f aca="false">SUM(J23:AF23)</f>
        <v>240069</v>
      </c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</row>
    <row r="24" customFormat="false" ht="9" hidden="false" customHeight="false" outlineLevel="0" collapsed="false">
      <c r="A24" s="177" t="s">
        <v>179</v>
      </c>
      <c r="B24" s="177"/>
      <c r="C24" s="177"/>
      <c r="D24" s="177"/>
      <c r="E24" s="177"/>
      <c r="F24" s="177"/>
      <c r="G24" s="177"/>
      <c r="H24" s="177"/>
      <c r="I24" s="177"/>
      <c r="J24" s="177" t="n">
        <f aca="false">'SPEC DETAILS'!C72</f>
        <v>214101</v>
      </c>
      <c r="K24" s="177" t="n">
        <f aca="false">'SPEC DETAILS'!D72</f>
        <v>437922</v>
      </c>
      <c r="L24" s="177" t="n">
        <f aca="false">'SPEC DETAILS'!E72</f>
        <v>550463</v>
      </c>
      <c r="M24" s="177" t="n">
        <f aca="false">'SPEC DETAILS'!F72</f>
        <v>82419</v>
      </c>
      <c r="N24" s="177" t="n">
        <f aca="false">'SPEC DETAILS'!G72</f>
        <v>150928</v>
      </c>
      <c r="O24" s="177" t="n">
        <f aca="false">'SPEC DETAILS'!H72</f>
        <v>192330</v>
      </c>
      <c r="P24" s="177" t="n">
        <f aca="false">'SPEC DETAILS'!I72</f>
        <v>527218</v>
      </c>
      <c r="Q24" s="177" t="n">
        <f aca="false">'SPEC DETAILS'!J72</f>
        <v>546234</v>
      </c>
      <c r="R24" s="177" t="n">
        <f aca="false">'SPEC DETAILS'!K72</f>
        <v>484394</v>
      </c>
      <c r="S24" s="177" t="n">
        <f aca="false">'SPEC DETAILS'!L72</f>
        <v>0</v>
      </c>
      <c r="T24" s="177" t="n">
        <f aca="false">'SPEC DETAILS'!M72</f>
        <v>0</v>
      </c>
      <c r="U24" s="177" t="n">
        <f aca="false">'SPEC DETAILS'!N72</f>
        <v>0</v>
      </c>
      <c r="V24" s="177" t="n">
        <f aca="false">'SPEC DETAILS'!O72</f>
        <v>0</v>
      </c>
      <c r="W24" s="177" t="n">
        <f aca="false">'SPEC DETAILS'!P72</f>
        <v>0</v>
      </c>
      <c r="X24" s="177" t="n">
        <f aca="false">'SPEC DETAILS'!Q72</f>
        <v>0</v>
      </c>
      <c r="Y24" s="177" t="n">
        <f aca="false">'SPEC DETAILS'!R72</f>
        <v>0</v>
      </c>
      <c r="Z24" s="177" t="n">
        <f aca="false">'SPEC DETAILS'!S72</f>
        <v>0</v>
      </c>
      <c r="AA24" s="177" t="n">
        <f aca="false">'SPEC DETAILS'!T72</f>
        <v>0</v>
      </c>
      <c r="AB24" s="177" t="n">
        <f aca="false">'SPEC DETAILS'!U72</f>
        <v>0</v>
      </c>
      <c r="AC24" s="177" t="n">
        <f aca="false">'SPEC DETAILS'!V72</f>
        <v>0</v>
      </c>
      <c r="AD24" s="177" t="n">
        <f aca="false">'SPEC DETAILS'!W72</f>
        <v>0</v>
      </c>
      <c r="AE24" s="177" t="n">
        <f aca="false">'SPEC DETAILS'!X72</f>
        <v>0</v>
      </c>
      <c r="AF24" s="177" t="n">
        <f aca="false">'SPEC DETAILS'!Y72</f>
        <v>0</v>
      </c>
      <c r="AG24" s="177" t="n">
        <f aca="false">'SPEC DETAILS'!Z72</f>
        <v>0</v>
      </c>
      <c r="AH24" s="177" t="n">
        <f aca="false">'SPEC DETAILS'!AA72</f>
        <v>3186009</v>
      </c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4.5" hidden="false" customHeight="true" outlineLevel="0" collapsed="false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9" hidden="false" customHeight="false" outlineLevel="0" collapsed="false">
      <c r="A26" s="179" t="s">
        <v>132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70"/>
      <c r="AJ26" s="170"/>
      <c r="AK26" s="170"/>
      <c r="AL26" s="170"/>
      <c r="AM26" s="170"/>
    </row>
    <row r="27" customFormat="false" ht="9" hidden="false" customHeight="false" outlineLevel="0" collapsed="false">
      <c r="A27" s="180" t="s">
        <v>133</v>
      </c>
      <c r="D27" s="168"/>
      <c r="E27" s="168"/>
      <c r="F27" s="168"/>
      <c r="G27" s="168"/>
      <c r="H27" s="168"/>
      <c r="I27" s="168"/>
      <c r="J27" s="181" t="n">
        <f aca="false">'SPEC DETAILS'!C84</f>
        <v>37.1924</v>
      </c>
      <c r="K27" s="181" t="n">
        <f aca="false">'SPEC DETAILS'!D84</f>
        <v>35.7292</v>
      </c>
      <c r="L27" s="181" t="n">
        <f aca="false">'SPEC DETAILS'!E84</f>
        <v>36.1087</v>
      </c>
      <c r="M27" s="181" t="n">
        <f aca="false">'SPEC DETAILS'!F84</f>
        <v>33.8562</v>
      </c>
      <c r="N27" s="181" t="n">
        <f aca="false">'SPEC DETAILS'!G84</f>
        <v>33.4053</v>
      </c>
      <c r="O27" s="181" t="n">
        <f aca="false">'SPEC DETAILS'!H84</f>
        <v>34.9857</v>
      </c>
      <c r="P27" s="181" t="n">
        <f aca="false">'SPEC DETAILS'!I84</f>
        <v>62.8286</v>
      </c>
      <c r="Q27" s="181" t="n">
        <f aca="false">'SPEC DETAILS'!J84</f>
        <v>67.16</v>
      </c>
      <c r="R27" s="181" t="n">
        <f aca="false">'SPEC DETAILS'!K84</f>
        <v>71.825</v>
      </c>
      <c r="S27" s="181" t="n">
        <f aca="false">'SPEC DETAILS'!L84</f>
        <v>95.75</v>
      </c>
      <c r="T27" s="181" t="n">
        <f aca="false">'SPEC DETAILS'!M84</f>
        <v>95.75</v>
      </c>
      <c r="U27" s="181" t="n">
        <f aca="false">'SPEC DETAILS'!N84</f>
        <v>95.75</v>
      </c>
      <c r="V27" s="181" t="n">
        <f aca="false">'SPEC DETAILS'!O84</f>
        <v>0</v>
      </c>
      <c r="W27" s="181" t="n">
        <f aca="false">'SPEC DETAILS'!P84</f>
        <v>0</v>
      </c>
      <c r="X27" s="181" t="n">
        <f aca="false">'SPEC DETAILS'!Q84</f>
        <v>0</v>
      </c>
      <c r="Y27" s="181" t="n">
        <f aca="false">'SPEC DETAILS'!R84</f>
        <v>0</v>
      </c>
      <c r="Z27" s="181" t="n">
        <f aca="false">'SPEC DETAILS'!S84</f>
        <v>0</v>
      </c>
      <c r="AA27" s="181" t="n">
        <f aca="false">'SPEC DETAILS'!T84</f>
        <v>0</v>
      </c>
      <c r="AB27" s="181" t="n">
        <f aca="false">'SPEC DETAILS'!U84</f>
        <v>0</v>
      </c>
      <c r="AC27" s="181" t="n">
        <f aca="false">'SPEC DETAILS'!V84</f>
        <v>0</v>
      </c>
      <c r="AD27" s="181" t="n">
        <f aca="false">'SPEC DETAILS'!W84</f>
        <v>0</v>
      </c>
      <c r="AE27" s="181" t="n">
        <f aca="false">'SPEC DETAILS'!X84</f>
        <v>0</v>
      </c>
      <c r="AF27" s="181" t="n">
        <f aca="false">'SPEC DETAILS'!Y84</f>
        <v>0</v>
      </c>
      <c r="AG27" s="181" t="n">
        <f aca="false">'SPEC DETAILS'!Z84</f>
        <v>0</v>
      </c>
      <c r="AH27" s="168"/>
      <c r="AI27" s="170"/>
      <c r="AJ27" s="170"/>
      <c r="AK27" s="170"/>
      <c r="AL27" s="170"/>
      <c r="AM27" s="170"/>
    </row>
    <row r="28" customFormat="false" ht="9" hidden="false" customHeight="false" outlineLevel="0" collapsed="false">
      <c r="A28" s="180" t="s">
        <v>134</v>
      </c>
      <c r="D28" s="168"/>
      <c r="E28" s="168"/>
      <c r="F28" s="168"/>
      <c r="G28" s="168"/>
      <c r="H28" s="168"/>
      <c r="I28" s="168"/>
      <c r="J28" s="181" t="n">
        <f aca="false">'SPEC DETAILS'!C85</f>
        <v>37.8303</v>
      </c>
      <c r="K28" s="181" t="n">
        <f aca="false">'SPEC DETAILS'!D85</f>
        <v>37.054</v>
      </c>
      <c r="L28" s="181" t="n">
        <f aca="false">'SPEC DETAILS'!E85</f>
        <v>37.6396</v>
      </c>
      <c r="M28" s="181" t="n">
        <f aca="false">'SPEC DETAILS'!F85</f>
        <v>40.8292</v>
      </c>
      <c r="N28" s="181" t="n">
        <f aca="false">'SPEC DETAILS'!G85</f>
        <v>38.9633</v>
      </c>
      <c r="O28" s="181" t="n">
        <f aca="false">'SPEC DETAILS'!H85</f>
        <v>36.05</v>
      </c>
      <c r="P28" s="181" t="n">
        <f aca="false">'SPEC DETAILS'!I85</f>
        <v>70.1786</v>
      </c>
      <c r="Q28" s="181" t="n">
        <f aca="false">'SPEC DETAILS'!J85</f>
        <v>77.45</v>
      </c>
      <c r="R28" s="181" t="n">
        <f aca="false">'SPEC DETAILS'!K85</f>
        <v>84.6875</v>
      </c>
      <c r="S28" s="181" t="n">
        <f aca="false">'SPEC DETAILS'!L85</f>
        <v>95.75</v>
      </c>
      <c r="T28" s="181" t="n">
        <f aca="false">'SPEC DETAILS'!M85</f>
        <v>95.75</v>
      </c>
      <c r="U28" s="181" t="n">
        <f aca="false">'SPEC DETAILS'!N85</f>
        <v>95.75</v>
      </c>
      <c r="V28" s="181" t="n">
        <f aca="false">'SPEC DETAILS'!O85</f>
        <v>0</v>
      </c>
      <c r="W28" s="181" t="n">
        <f aca="false">'SPEC DETAILS'!P85</f>
        <v>0</v>
      </c>
      <c r="X28" s="181" t="n">
        <f aca="false">'SPEC DETAILS'!Q85</f>
        <v>0</v>
      </c>
      <c r="Y28" s="181" t="n">
        <f aca="false">'SPEC DETAILS'!R85</f>
        <v>0</v>
      </c>
      <c r="Z28" s="181" t="n">
        <f aca="false">'SPEC DETAILS'!S85</f>
        <v>0</v>
      </c>
      <c r="AA28" s="181" t="n">
        <f aca="false">'SPEC DETAILS'!T85</f>
        <v>0</v>
      </c>
      <c r="AB28" s="181" t="n">
        <f aca="false">'SPEC DETAILS'!U85</f>
        <v>0</v>
      </c>
      <c r="AC28" s="181" t="n">
        <f aca="false">'SPEC DETAILS'!V85</f>
        <v>0</v>
      </c>
      <c r="AD28" s="181" t="n">
        <f aca="false">'SPEC DETAILS'!W85</f>
        <v>0</v>
      </c>
      <c r="AE28" s="181" t="n">
        <f aca="false">'SPEC DETAILS'!X85</f>
        <v>0</v>
      </c>
      <c r="AF28" s="181" t="n">
        <f aca="false">'SPEC DETAILS'!Y85</f>
        <v>0</v>
      </c>
      <c r="AG28" s="181" t="n">
        <f aca="false">'SPEC DETAILS'!Z85</f>
        <v>0</v>
      </c>
      <c r="AH28" s="168"/>
      <c r="AI28" s="170"/>
      <c r="AJ28" s="170"/>
      <c r="AK28" s="170"/>
      <c r="AL28" s="170"/>
      <c r="AM28" s="170"/>
    </row>
    <row r="29" customFormat="false" ht="9" hidden="false" customHeight="false" outlineLevel="0" collapsed="false">
      <c r="A29" s="180" t="s">
        <v>135</v>
      </c>
      <c r="D29" s="168"/>
      <c r="E29" s="168"/>
      <c r="F29" s="168"/>
      <c r="G29" s="168"/>
      <c r="H29" s="168"/>
      <c r="I29" s="168"/>
      <c r="J29" s="181" t="n">
        <f aca="false">'SPEC DETAILS'!C87</f>
        <v>0</v>
      </c>
      <c r="K29" s="181" t="n">
        <f aca="false">'SPEC DETAILS'!D87</f>
        <v>0</v>
      </c>
      <c r="L29" s="181" t="n">
        <f aca="false">'SPEC DETAILS'!E87</f>
        <v>0</v>
      </c>
      <c r="M29" s="181" t="n">
        <f aca="false">'SPEC DETAILS'!F87</f>
        <v>18.7</v>
      </c>
      <c r="N29" s="181" t="n">
        <f aca="false">'SPEC DETAILS'!G87</f>
        <v>19.025</v>
      </c>
      <c r="O29" s="181" t="n">
        <f aca="false">'SPEC DETAILS'!H87</f>
        <v>20.02</v>
      </c>
      <c r="P29" s="181" t="n">
        <f aca="false">'SPEC DETAILS'!I87</f>
        <v>30.75</v>
      </c>
      <c r="Q29" s="181" t="n">
        <f aca="false">'SPEC DETAILS'!J87</f>
        <v>30.75</v>
      </c>
      <c r="R29" s="181" t="n">
        <f aca="false">'SPEC DETAILS'!K87</f>
        <v>30.75</v>
      </c>
      <c r="S29" s="181" t="n">
        <f aca="false">'SPEC DETAILS'!L87</f>
        <v>0</v>
      </c>
      <c r="T29" s="181" t="n">
        <f aca="false">'SPEC DETAILS'!M87</f>
        <v>0</v>
      </c>
      <c r="U29" s="181" t="n">
        <f aca="false">'SPEC DETAILS'!N87</f>
        <v>0</v>
      </c>
      <c r="V29" s="181" t="n">
        <f aca="false">'SPEC DETAILS'!O87</f>
        <v>0</v>
      </c>
      <c r="W29" s="181" t="n">
        <f aca="false">'SPEC DETAILS'!P87</f>
        <v>0</v>
      </c>
      <c r="X29" s="181" t="n">
        <f aca="false">'SPEC DETAILS'!Q87</f>
        <v>0</v>
      </c>
      <c r="Y29" s="181" t="n">
        <f aca="false">'SPEC DETAILS'!R87</f>
        <v>0</v>
      </c>
      <c r="Z29" s="181" t="n">
        <f aca="false">'SPEC DETAILS'!S87</f>
        <v>0</v>
      </c>
      <c r="AA29" s="181" t="n">
        <f aca="false">'SPEC DETAILS'!T87</f>
        <v>0</v>
      </c>
      <c r="AB29" s="181" t="n">
        <f aca="false">'SPEC DETAILS'!U87</f>
        <v>0</v>
      </c>
      <c r="AC29" s="181" t="n">
        <f aca="false">'SPEC DETAILS'!V87</f>
        <v>0</v>
      </c>
      <c r="AD29" s="181" t="n">
        <f aca="false">'SPEC DETAILS'!W87</f>
        <v>0</v>
      </c>
      <c r="AE29" s="181" t="n">
        <f aca="false">'SPEC DETAILS'!X87</f>
        <v>0</v>
      </c>
      <c r="AF29" s="181" t="n">
        <f aca="false">'SPEC DETAILS'!Y87</f>
        <v>0</v>
      </c>
      <c r="AG29" s="181" t="n">
        <f aca="false">'SPEC DETAILS'!Z87</f>
        <v>0</v>
      </c>
      <c r="AH29" s="168"/>
      <c r="AI29" s="170"/>
      <c r="AJ29" s="170"/>
      <c r="AK29" s="170"/>
      <c r="AL29" s="170"/>
      <c r="AM29" s="170"/>
    </row>
    <row r="30" customFormat="false" ht="9" hidden="false" customHeight="false" outlineLevel="0" collapsed="false">
      <c r="A30" s="180" t="s">
        <v>136</v>
      </c>
      <c r="D30" s="168"/>
      <c r="E30" s="168"/>
      <c r="F30" s="168"/>
      <c r="G30" s="168"/>
      <c r="H30" s="168"/>
      <c r="I30" s="168"/>
      <c r="J30" s="181" t="n">
        <f aca="false">'SPEC DETAILS'!C88</f>
        <v>0</v>
      </c>
      <c r="K30" s="181" t="n">
        <f aca="false">'SPEC DETAILS'!D88</f>
        <v>0</v>
      </c>
      <c r="L30" s="181" t="n">
        <f aca="false">'SPEC DETAILS'!E88</f>
        <v>0</v>
      </c>
      <c r="M30" s="181" t="n">
        <f aca="false">'SPEC DETAILS'!F88</f>
        <v>13.3889</v>
      </c>
      <c r="N30" s="181" t="n">
        <f aca="false">'SPEC DETAILS'!G88</f>
        <v>14.05</v>
      </c>
      <c r="O30" s="181" t="n">
        <f aca="false">'SPEC DETAILS'!H88</f>
        <v>15</v>
      </c>
      <c r="P30" s="181" t="n">
        <f aca="false">'SPEC DETAILS'!I88</f>
        <v>30.75</v>
      </c>
      <c r="Q30" s="181" t="n">
        <f aca="false">'SPEC DETAILS'!J88</f>
        <v>30.75</v>
      </c>
      <c r="R30" s="181" t="n">
        <f aca="false">'SPEC DETAILS'!K88</f>
        <v>30.75</v>
      </c>
      <c r="S30" s="181" t="n">
        <f aca="false">'SPEC DETAILS'!L88</f>
        <v>0</v>
      </c>
      <c r="T30" s="181" t="n">
        <f aca="false">'SPEC DETAILS'!M88</f>
        <v>0</v>
      </c>
      <c r="U30" s="181" t="n">
        <f aca="false">'SPEC DETAILS'!N88</f>
        <v>0</v>
      </c>
      <c r="V30" s="181" t="n">
        <f aca="false">'SPEC DETAILS'!O88</f>
        <v>0</v>
      </c>
      <c r="W30" s="181" t="n">
        <f aca="false">'SPEC DETAILS'!P88</f>
        <v>0</v>
      </c>
      <c r="X30" s="181" t="n">
        <f aca="false">'SPEC DETAILS'!Q88</f>
        <v>0</v>
      </c>
      <c r="Y30" s="181" t="n">
        <f aca="false">'SPEC DETAILS'!R88</f>
        <v>0</v>
      </c>
      <c r="Z30" s="181" t="n">
        <f aca="false">'SPEC DETAILS'!S88</f>
        <v>0</v>
      </c>
      <c r="AA30" s="181" t="n">
        <f aca="false">'SPEC DETAILS'!T88</f>
        <v>0</v>
      </c>
      <c r="AB30" s="181" t="n">
        <f aca="false">'SPEC DETAILS'!U88</f>
        <v>0</v>
      </c>
      <c r="AC30" s="181" t="n">
        <f aca="false">'SPEC DETAILS'!V88</f>
        <v>0</v>
      </c>
      <c r="AD30" s="181" t="n">
        <f aca="false">'SPEC DETAILS'!W88</f>
        <v>0</v>
      </c>
      <c r="AE30" s="181" t="n">
        <f aca="false">'SPEC DETAILS'!X88</f>
        <v>0</v>
      </c>
      <c r="AF30" s="181" t="n">
        <f aca="false">'SPEC DETAILS'!Y88</f>
        <v>0</v>
      </c>
      <c r="AG30" s="181" t="n">
        <f aca="false">'SPEC DETAILS'!Z88</f>
        <v>0</v>
      </c>
      <c r="AH30" s="168"/>
      <c r="AI30" s="170"/>
      <c r="AJ30" s="170"/>
      <c r="AK30" s="170"/>
      <c r="AL30" s="170"/>
      <c r="AM30" s="170"/>
    </row>
    <row r="31" customFormat="false" ht="9" hidden="false" customHeight="false" outlineLevel="0" collapsed="false"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70"/>
      <c r="AJ31" s="170"/>
      <c r="AK31" s="170"/>
      <c r="AL31" s="170"/>
      <c r="AM31" s="170"/>
    </row>
    <row r="32" customFormat="false" ht="9" hidden="true" customHeight="false" outlineLevel="0" collapsed="false">
      <c r="A32" s="166" t="s">
        <v>140</v>
      </c>
      <c r="B32" s="167"/>
      <c r="D32" s="168"/>
      <c r="E32" s="168"/>
      <c r="F32" s="168"/>
      <c r="G32" s="168"/>
      <c r="H32" s="168"/>
      <c r="I32" s="165"/>
      <c r="J32" s="165" t="n">
        <f aca="false">J6</f>
        <v>37257</v>
      </c>
      <c r="K32" s="165" t="n">
        <f aca="false">K6</f>
        <v>37288</v>
      </c>
      <c r="L32" s="165" t="n">
        <f aca="false">L6</f>
        <v>37316</v>
      </c>
      <c r="M32" s="165" t="n">
        <f aca="false">M6</f>
        <v>37347</v>
      </c>
      <c r="N32" s="165" t="n">
        <f aca="false">N6</f>
        <v>37377</v>
      </c>
      <c r="O32" s="165" t="n">
        <f aca="false">O6</f>
        <v>37408</v>
      </c>
      <c r="P32" s="165" t="n">
        <f aca="false">P6</f>
        <v>37438</v>
      </c>
      <c r="Q32" s="165" t="n">
        <f aca="false">Q6</f>
        <v>37469</v>
      </c>
      <c r="R32" s="165" t="n">
        <f aca="false">R6</f>
        <v>37500</v>
      </c>
      <c r="S32" s="165" t="n">
        <f aca="false">S6</f>
        <v>37530</v>
      </c>
      <c r="T32" s="165" t="n">
        <f aca="false">T6</f>
        <v>37561</v>
      </c>
      <c r="U32" s="165" t="n">
        <f aca="false">U6</f>
        <v>37591</v>
      </c>
      <c r="V32" s="165" t="n">
        <f aca="false">V6</f>
        <v>37622</v>
      </c>
      <c r="W32" s="165" t="n">
        <f aca="false">W6</f>
        <v>37653</v>
      </c>
      <c r="X32" s="165" t="n">
        <f aca="false">X6</f>
        <v>37681</v>
      </c>
      <c r="Y32" s="165" t="n">
        <f aca="false">Y6</f>
        <v>37712</v>
      </c>
      <c r="Z32" s="165" t="n">
        <f aca="false">Z6</f>
        <v>37742</v>
      </c>
      <c r="AA32" s="165" t="n">
        <f aca="false">AA6</f>
        <v>37773</v>
      </c>
      <c r="AB32" s="165" t="n">
        <f aca="false">AB6</f>
        <v>37803</v>
      </c>
      <c r="AC32" s="165" t="n">
        <f aca="false">AC6</f>
        <v>37834</v>
      </c>
      <c r="AD32" s="165" t="n">
        <f aca="false">AD6</f>
        <v>37865</v>
      </c>
      <c r="AE32" s="165" t="n">
        <f aca="false">AE6</f>
        <v>37895</v>
      </c>
      <c r="AF32" s="165" t="n">
        <f aca="false">AF6</f>
        <v>37926</v>
      </c>
      <c r="AG32" s="165" t="n">
        <f aca="false">AG6</f>
        <v>37956</v>
      </c>
      <c r="AH32" s="169" t="s">
        <v>158</v>
      </c>
      <c r="AI32" s="170"/>
      <c r="AJ32" s="170"/>
      <c r="AK32" s="170"/>
      <c r="AL32" s="170"/>
      <c r="AM32" s="170"/>
    </row>
    <row r="33" customFormat="false" ht="9" hidden="true" customHeight="false" outlineLevel="0" collapsed="false">
      <c r="A33" s="171" t="s">
        <v>165</v>
      </c>
      <c r="B33" s="171"/>
      <c r="C33" s="171"/>
      <c r="D33" s="172"/>
      <c r="E33" s="172"/>
      <c r="F33" s="172"/>
      <c r="G33" s="172"/>
      <c r="H33" s="172"/>
      <c r="I33" s="172"/>
      <c r="J33" s="172" t="e">
        <f aca="false">#REF!</f>
        <v>#REF!</v>
      </c>
      <c r="K33" s="172" t="e">
        <f aca="false">#REF!</f>
        <v>#REF!</v>
      </c>
      <c r="L33" s="172" t="e">
        <f aca="false">#REF!</f>
        <v>#REF!</v>
      </c>
      <c r="M33" s="172" t="e">
        <f aca="false">#REF!</f>
        <v>#REF!</v>
      </c>
      <c r="N33" s="172" t="e">
        <f aca="false">#REF!</f>
        <v>#REF!</v>
      </c>
      <c r="O33" s="172" t="e">
        <f aca="false">#REF!</f>
        <v>#REF!</v>
      </c>
      <c r="P33" s="172" t="e">
        <f aca="false">#REF!</f>
        <v>#REF!</v>
      </c>
      <c r="Q33" s="172" t="e">
        <f aca="false">#REF!</f>
        <v>#REF!</v>
      </c>
      <c r="R33" s="172" t="e">
        <f aca="false">#REF!</f>
        <v>#REF!</v>
      </c>
      <c r="S33" s="172" t="e">
        <f aca="false">#REF!</f>
        <v>#REF!</v>
      </c>
      <c r="T33" s="172" t="e">
        <f aca="false">#REF!</f>
        <v>#REF!</v>
      </c>
      <c r="U33" s="172" t="e">
        <f aca="false">#REF!</f>
        <v>#REF!</v>
      </c>
      <c r="V33" s="172" t="e">
        <f aca="false">#REF!</f>
        <v>#REF!</v>
      </c>
      <c r="W33" s="172" t="e">
        <f aca="false">#REF!</f>
        <v>#REF!</v>
      </c>
      <c r="X33" s="172" t="e">
        <f aca="false">#REF!</f>
        <v>#REF!</v>
      </c>
      <c r="Y33" s="172" t="e">
        <f aca="false">#REF!</f>
        <v>#REF!</v>
      </c>
      <c r="Z33" s="172" t="e">
        <f aca="false">#REF!</f>
        <v>#REF!</v>
      </c>
      <c r="AA33" s="172" t="e">
        <f aca="false">#REF!</f>
        <v>#REF!</v>
      </c>
      <c r="AB33" s="172" t="e">
        <f aca="false">#REF!</f>
        <v>#REF!</v>
      </c>
      <c r="AC33" s="172" t="e">
        <f aca="false">#REF!</f>
        <v>#REF!</v>
      </c>
      <c r="AD33" s="172" t="e">
        <f aca="false">#REF!</f>
        <v>#REF!</v>
      </c>
      <c r="AE33" s="172" t="e">
        <f aca="false">#REF!</f>
        <v>#REF!</v>
      </c>
      <c r="AF33" s="172" t="e">
        <f aca="false">#REF!</f>
        <v>#REF!</v>
      </c>
      <c r="AG33" s="172" t="e">
        <f aca="false">#REF!</f>
        <v>#REF!</v>
      </c>
      <c r="AH33" s="173"/>
      <c r="AI33" s="173"/>
      <c r="AJ33" s="173"/>
      <c r="AK33" s="173"/>
      <c r="AL33" s="173"/>
      <c r="AM33" s="173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customFormat="false" ht="9" hidden="true" customHeight="false" outlineLevel="0" collapsed="false">
      <c r="A34" s="161" t="s">
        <v>175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0"/>
      <c r="AJ34" s="170"/>
      <c r="AK34" s="170"/>
      <c r="AL34" s="170"/>
      <c r="AM34" s="170"/>
    </row>
    <row r="35" customFormat="false" ht="9" hidden="true" customHeight="false" outlineLevel="0" collapsed="false">
      <c r="A35" s="174" t="s">
        <v>176</v>
      </c>
      <c r="B35" s="174"/>
      <c r="C35" s="174"/>
      <c r="D35" s="174"/>
      <c r="E35" s="174"/>
      <c r="F35" s="174"/>
      <c r="G35" s="174"/>
      <c r="H35" s="174"/>
      <c r="I35" s="174"/>
      <c r="J35" s="174" t="e">
        <f aca="false">J37-J36</f>
        <v>#REF!</v>
      </c>
      <c r="K35" s="174" t="e">
        <f aca="false">K37-K36</f>
        <v>#REF!</v>
      </c>
      <c r="L35" s="174" t="e">
        <f aca="false">L37-L36</f>
        <v>#REF!</v>
      </c>
      <c r="M35" s="174" t="e">
        <f aca="false">M37-M36</f>
        <v>#REF!</v>
      </c>
      <c r="N35" s="174" t="e">
        <f aca="false">N37-N36</f>
        <v>#REF!</v>
      </c>
      <c r="O35" s="174" t="e">
        <f aca="false">O37-O36</f>
        <v>#REF!</v>
      </c>
      <c r="P35" s="174" t="e">
        <f aca="false">P37-P36</f>
        <v>#REF!</v>
      </c>
      <c r="Q35" s="174" t="e">
        <f aca="false">Q37-Q36</f>
        <v>#REF!</v>
      </c>
      <c r="R35" s="174" t="e">
        <f aca="false">R37-R36</f>
        <v>#REF!</v>
      </c>
      <c r="S35" s="174" t="e">
        <f aca="false">S37-S36</f>
        <v>#REF!</v>
      </c>
      <c r="T35" s="174" t="e">
        <f aca="false">T37-T36</f>
        <v>#REF!</v>
      </c>
      <c r="U35" s="174" t="e">
        <f aca="false">U37-U36</f>
        <v>#REF!</v>
      </c>
      <c r="V35" s="174" t="e">
        <f aca="false">V37-V36</f>
        <v>#REF!</v>
      </c>
      <c r="W35" s="174" t="e">
        <f aca="false">W37-W36</f>
        <v>#REF!</v>
      </c>
      <c r="X35" s="174" t="e">
        <f aca="false">X37-X36</f>
        <v>#REF!</v>
      </c>
      <c r="Y35" s="174" t="e">
        <f aca="false">Y37-Y36</f>
        <v>#REF!</v>
      </c>
      <c r="Z35" s="174" t="e">
        <f aca="false">Z37-Z36</f>
        <v>#REF!</v>
      </c>
      <c r="AA35" s="174" t="e">
        <f aca="false">AA37-AA36</f>
        <v>#REF!</v>
      </c>
      <c r="AB35" s="174" t="e">
        <f aca="false">AB37-AB36</f>
        <v>#REF!</v>
      </c>
      <c r="AC35" s="174" t="e">
        <f aca="false">AC37-AC36</f>
        <v>#REF!</v>
      </c>
      <c r="AD35" s="174" t="e">
        <f aca="false">AD37-AD36</f>
        <v>#REF!</v>
      </c>
      <c r="AE35" s="174" t="e">
        <f aca="false">AE37-AE36</f>
        <v>#REF!</v>
      </c>
      <c r="AF35" s="174" t="e">
        <f aca="false">AF37-AF36</f>
        <v>#REF!</v>
      </c>
      <c r="AG35" s="174" t="e">
        <f aca="false">AG37-AG36</f>
        <v>#REF!</v>
      </c>
      <c r="AH35" s="174" t="e">
        <f aca="false">SUM(J35:AF35)</f>
        <v>#REF!</v>
      </c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</row>
    <row r="36" customFormat="false" ht="9" hidden="true" customHeight="false" outlineLevel="0" collapsed="false">
      <c r="A36" s="174" t="s">
        <v>177</v>
      </c>
      <c r="B36" s="174"/>
      <c r="C36" s="174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 t="n">
        <f aca="false">SUM(J36:AF36)</f>
        <v>0</v>
      </c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</row>
    <row r="37" customFormat="false" ht="9" hidden="true" customHeight="false" outlineLevel="0" collapsed="false">
      <c r="A37" s="177" t="s">
        <v>180</v>
      </c>
      <c r="B37" s="177"/>
      <c r="C37" s="177"/>
      <c r="D37" s="177"/>
      <c r="E37" s="177"/>
      <c r="F37" s="177"/>
      <c r="G37" s="177"/>
      <c r="H37" s="177"/>
      <c r="I37" s="177"/>
      <c r="J37" s="177" t="e">
        <f aca="false">#REF!</f>
        <v>#REF!</v>
      </c>
      <c r="K37" s="177" t="e">
        <f aca="false">#REF!</f>
        <v>#REF!</v>
      </c>
      <c r="L37" s="177" t="e">
        <f aca="false">#REF!</f>
        <v>#REF!</v>
      </c>
      <c r="M37" s="177" t="e">
        <f aca="false">#REF!</f>
        <v>#REF!</v>
      </c>
      <c r="N37" s="177" t="e">
        <f aca="false">#REF!</f>
        <v>#REF!</v>
      </c>
      <c r="O37" s="177" t="e">
        <f aca="false">#REF!</f>
        <v>#REF!</v>
      </c>
      <c r="P37" s="177" t="e">
        <f aca="false">#REF!</f>
        <v>#REF!</v>
      </c>
      <c r="Q37" s="177" t="e">
        <f aca="false">#REF!</f>
        <v>#REF!</v>
      </c>
      <c r="R37" s="177" t="e">
        <f aca="false">#REF!</f>
        <v>#REF!</v>
      </c>
      <c r="S37" s="177" t="e">
        <f aca="false">#REF!</f>
        <v>#REF!</v>
      </c>
      <c r="T37" s="177" t="e">
        <f aca="false">#REF!</f>
        <v>#REF!</v>
      </c>
      <c r="U37" s="177" t="e">
        <f aca="false">#REF!</f>
        <v>#REF!</v>
      </c>
      <c r="V37" s="177" t="e">
        <f aca="false">#REF!</f>
        <v>#REF!</v>
      </c>
      <c r="W37" s="177" t="e">
        <f aca="false">#REF!</f>
        <v>#REF!</v>
      </c>
      <c r="X37" s="177" t="e">
        <f aca="false">#REF!</f>
        <v>#REF!</v>
      </c>
      <c r="Y37" s="177" t="e">
        <f aca="false">#REF!</f>
        <v>#REF!</v>
      </c>
      <c r="Z37" s="177" t="e">
        <f aca="false">#REF!</f>
        <v>#REF!</v>
      </c>
      <c r="AA37" s="177" t="e">
        <f aca="false">#REF!</f>
        <v>#REF!</v>
      </c>
      <c r="AB37" s="177" t="e">
        <f aca="false">#REF!</f>
        <v>#REF!</v>
      </c>
      <c r="AC37" s="177" t="e">
        <f aca="false">#REF!</f>
        <v>#REF!</v>
      </c>
      <c r="AD37" s="177" t="e">
        <f aca="false">#REF!</f>
        <v>#REF!</v>
      </c>
      <c r="AE37" s="177" t="e">
        <f aca="false">#REF!</f>
        <v>#REF!</v>
      </c>
      <c r="AF37" s="177" t="e">
        <f aca="false">#REF!</f>
        <v>#REF!</v>
      </c>
      <c r="AG37" s="177" t="e">
        <f aca="false">#REF!</f>
        <v>#REF!</v>
      </c>
      <c r="AH37" s="177" t="e">
        <f aca="false">SUM(AH35:AH36)</f>
        <v>#REF!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4.5" hidden="true" customHeight="true" outlineLevel="0" collapsed="false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9" hidden="true" customHeight="false" outlineLevel="0" collapsed="false">
      <c r="A39" s="179" t="s">
        <v>132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customFormat="false" ht="9" hidden="true" customHeight="false" outlineLevel="0" collapsed="false">
      <c r="A40" s="180" t="s">
        <v>133</v>
      </c>
      <c r="B40" s="178"/>
      <c r="C40" s="178"/>
      <c r="D40" s="178"/>
      <c r="E40" s="178"/>
      <c r="F40" s="178"/>
      <c r="G40" s="178"/>
      <c r="H40" s="178"/>
      <c r="I40" s="178"/>
      <c r="J40" s="181" t="e">
        <f aca="false">#REF!</f>
        <v>#REF!</v>
      </c>
      <c r="K40" s="181" t="e">
        <f aca="false">#REF!</f>
        <v>#REF!</v>
      </c>
      <c r="L40" s="181" t="e">
        <f aca="false">#REF!</f>
        <v>#REF!</v>
      </c>
      <c r="M40" s="181" t="e">
        <f aca="false">#REF!</f>
        <v>#REF!</v>
      </c>
      <c r="N40" s="181" t="e">
        <f aca="false">#REF!</f>
        <v>#REF!</v>
      </c>
      <c r="O40" s="181" t="e">
        <f aca="false">#REF!</f>
        <v>#REF!</v>
      </c>
      <c r="P40" s="181" t="e">
        <f aca="false">#REF!</f>
        <v>#REF!</v>
      </c>
      <c r="Q40" s="181" t="e">
        <f aca="false">#REF!</f>
        <v>#REF!</v>
      </c>
      <c r="R40" s="181" t="e">
        <f aca="false">#REF!</f>
        <v>#REF!</v>
      </c>
      <c r="S40" s="181" t="e">
        <f aca="false">#REF!</f>
        <v>#REF!</v>
      </c>
      <c r="T40" s="181" t="e">
        <f aca="false">#REF!</f>
        <v>#REF!</v>
      </c>
      <c r="U40" s="181" t="e">
        <f aca="false">#REF!</f>
        <v>#REF!</v>
      </c>
      <c r="V40" s="181" t="e">
        <f aca="false">#REF!</f>
        <v>#REF!</v>
      </c>
      <c r="W40" s="181" t="e">
        <f aca="false">#REF!</f>
        <v>#REF!</v>
      </c>
      <c r="X40" s="181" t="e">
        <f aca="false">#REF!</f>
        <v>#REF!</v>
      </c>
      <c r="Y40" s="181" t="e">
        <f aca="false">#REF!</f>
        <v>#REF!</v>
      </c>
      <c r="Z40" s="181" t="e">
        <f aca="false">#REF!</f>
        <v>#REF!</v>
      </c>
      <c r="AA40" s="181" t="e">
        <f aca="false">#REF!</f>
        <v>#REF!</v>
      </c>
      <c r="AB40" s="181" t="e">
        <f aca="false">#REF!</f>
        <v>#REF!</v>
      </c>
      <c r="AC40" s="181" t="e">
        <f aca="false">#REF!</f>
        <v>#REF!</v>
      </c>
      <c r="AD40" s="181" t="e">
        <f aca="false">#REF!</f>
        <v>#REF!</v>
      </c>
      <c r="AE40" s="181" t="e">
        <f aca="false">#REF!</f>
        <v>#REF!</v>
      </c>
      <c r="AF40" s="181" t="e">
        <f aca="false">#REF!</f>
        <v>#REF!</v>
      </c>
      <c r="AG40" s="181" t="e">
        <f aca="false">#REF!</f>
        <v>#REF!</v>
      </c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customFormat="false" ht="9" hidden="true" customHeight="false" outlineLevel="0" collapsed="false">
      <c r="A41" s="180" t="s">
        <v>134</v>
      </c>
      <c r="B41" s="178"/>
      <c r="C41" s="178"/>
      <c r="D41" s="178"/>
      <c r="E41" s="178"/>
      <c r="F41" s="178"/>
      <c r="G41" s="178"/>
      <c r="H41" s="178"/>
      <c r="I41" s="178"/>
      <c r="J41" s="181" t="e">
        <f aca="false">#REF!</f>
        <v>#REF!</v>
      </c>
      <c r="K41" s="181" t="e">
        <f aca="false">#REF!</f>
        <v>#REF!</v>
      </c>
      <c r="L41" s="181" t="e">
        <f aca="false">#REF!</f>
        <v>#REF!</v>
      </c>
      <c r="M41" s="181" t="e">
        <f aca="false">#REF!</f>
        <v>#REF!</v>
      </c>
      <c r="N41" s="181" t="e">
        <f aca="false">#REF!</f>
        <v>#REF!</v>
      </c>
      <c r="O41" s="181" t="e">
        <f aca="false">#REF!</f>
        <v>#REF!</v>
      </c>
      <c r="P41" s="181" t="e">
        <f aca="false">#REF!</f>
        <v>#REF!</v>
      </c>
      <c r="Q41" s="181" t="e">
        <f aca="false">#REF!</f>
        <v>#REF!</v>
      </c>
      <c r="R41" s="181" t="e">
        <f aca="false">#REF!</f>
        <v>#REF!</v>
      </c>
      <c r="S41" s="181" t="e">
        <f aca="false">#REF!</f>
        <v>#REF!</v>
      </c>
      <c r="T41" s="181" t="e">
        <f aca="false">#REF!</f>
        <v>#REF!</v>
      </c>
      <c r="U41" s="181" t="e">
        <f aca="false">#REF!</f>
        <v>#REF!</v>
      </c>
      <c r="V41" s="181" t="e">
        <f aca="false">#REF!</f>
        <v>#REF!</v>
      </c>
      <c r="W41" s="181" t="e">
        <f aca="false">#REF!</f>
        <v>#REF!</v>
      </c>
      <c r="X41" s="181" t="e">
        <f aca="false">#REF!</f>
        <v>#REF!</v>
      </c>
      <c r="Y41" s="181" t="e">
        <f aca="false">#REF!</f>
        <v>#REF!</v>
      </c>
      <c r="Z41" s="181" t="e">
        <f aca="false">#REF!</f>
        <v>#REF!</v>
      </c>
      <c r="AA41" s="181" t="e">
        <f aca="false">#REF!</f>
        <v>#REF!</v>
      </c>
      <c r="AB41" s="181" t="e">
        <f aca="false">#REF!</f>
        <v>#REF!</v>
      </c>
      <c r="AC41" s="181" t="e">
        <f aca="false">#REF!</f>
        <v>#REF!</v>
      </c>
      <c r="AD41" s="181" t="e">
        <f aca="false">#REF!</f>
        <v>#REF!</v>
      </c>
      <c r="AE41" s="181" t="e">
        <f aca="false">#REF!</f>
        <v>#REF!</v>
      </c>
      <c r="AF41" s="181" t="e">
        <f aca="false">#REF!</f>
        <v>#REF!</v>
      </c>
      <c r="AG41" s="181" t="e">
        <f aca="false">#REF!</f>
        <v>#REF!</v>
      </c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customFormat="false" ht="9" hidden="true" customHeight="false" outlineLevel="0" collapsed="false">
      <c r="A42" s="180" t="s">
        <v>135</v>
      </c>
      <c r="B42" s="178"/>
      <c r="C42" s="178"/>
      <c r="D42" s="178"/>
      <c r="E42" s="178"/>
      <c r="F42" s="178"/>
      <c r="G42" s="178"/>
      <c r="H42" s="178"/>
      <c r="I42" s="178"/>
      <c r="J42" s="181" t="e">
        <f aca="false">#REF!</f>
        <v>#REF!</v>
      </c>
      <c r="K42" s="181" t="e">
        <f aca="false">#REF!</f>
        <v>#REF!</v>
      </c>
      <c r="L42" s="181" t="e">
        <f aca="false">#REF!</f>
        <v>#REF!</v>
      </c>
      <c r="M42" s="181" t="e">
        <f aca="false">#REF!</f>
        <v>#REF!</v>
      </c>
      <c r="N42" s="181" t="e">
        <f aca="false">#REF!</f>
        <v>#REF!</v>
      </c>
      <c r="O42" s="181" t="e">
        <f aca="false">#REF!</f>
        <v>#REF!</v>
      </c>
      <c r="P42" s="181" t="e">
        <f aca="false">#REF!</f>
        <v>#REF!</v>
      </c>
      <c r="Q42" s="181" t="e">
        <f aca="false">#REF!</f>
        <v>#REF!</v>
      </c>
      <c r="R42" s="181" t="e">
        <f aca="false">#REF!</f>
        <v>#REF!</v>
      </c>
      <c r="S42" s="181" t="e">
        <f aca="false">#REF!</f>
        <v>#REF!</v>
      </c>
      <c r="T42" s="181" t="e">
        <f aca="false">#REF!</f>
        <v>#REF!</v>
      </c>
      <c r="U42" s="181" t="e">
        <f aca="false">#REF!</f>
        <v>#REF!</v>
      </c>
      <c r="V42" s="181" t="e">
        <f aca="false">#REF!</f>
        <v>#REF!</v>
      </c>
      <c r="W42" s="181" t="e">
        <f aca="false">#REF!</f>
        <v>#REF!</v>
      </c>
      <c r="X42" s="181" t="e">
        <f aca="false">#REF!</f>
        <v>#REF!</v>
      </c>
      <c r="Y42" s="181" t="e">
        <f aca="false">#REF!</f>
        <v>#REF!</v>
      </c>
      <c r="Z42" s="181" t="e">
        <f aca="false">#REF!</f>
        <v>#REF!</v>
      </c>
      <c r="AA42" s="181" t="e">
        <f aca="false">#REF!</f>
        <v>#REF!</v>
      </c>
      <c r="AB42" s="181" t="e">
        <f aca="false">#REF!</f>
        <v>#REF!</v>
      </c>
      <c r="AC42" s="181" t="e">
        <f aca="false">#REF!</f>
        <v>#REF!</v>
      </c>
      <c r="AD42" s="181" t="e">
        <f aca="false">#REF!</f>
        <v>#REF!</v>
      </c>
      <c r="AE42" s="181" t="e">
        <f aca="false">#REF!</f>
        <v>#REF!</v>
      </c>
      <c r="AF42" s="181" t="e">
        <f aca="false">#REF!</f>
        <v>#REF!</v>
      </c>
      <c r="AG42" s="181" t="e">
        <f aca="false">#REF!</f>
        <v>#REF!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customFormat="false" ht="9" hidden="true" customHeight="false" outlineLevel="0" collapsed="false">
      <c r="A43" s="180" t="s">
        <v>136</v>
      </c>
      <c r="B43" s="178"/>
      <c r="C43" s="178"/>
      <c r="D43" s="178"/>
      <c r="E43" s="178"/>
      <c r="F43" s="178"/>
      <c r="G43" s="178"/>
      <c r="H43" s="178"/>
      <c r="I43" s="178"/>
      <c r="J43" s="181" t="e">
        <f aca="false">#REF!</f>
        <v>#REF!</v>
      </c>
      <c r="K43" s="181" t="e">
        <f aca="false">#REF!</f>
        <v>#REF!</v>
      </c>
      <c r="L43" s="181" t="e">
        <f aca="false">#REF!</f>
        <v>#REF!</v>
      </c>
      <c r="M43" s="181" t="e">
        <f aca="false">#REF!</f>
        <v>#REF!</v>
      </c>
      <c r="N43" s="181" t="e">
        <f aca="false">#REF!</f>
        <v>#REF!</v>
      </c>
      <c r="O43" s="181" t="e">
        <f aca="false">#REF!</f>
        <v>#REF!</v>
      </c>
      <c r="P43" s="181" t="e">
        <f aca="false">#REF!</f>
        <v>#REF!</v>
      </c>
      <c r="Q43" s="181" t="e">
        <f aca="false">#REF!</f>
        <v>#REF!</v>
      </c>
      <c r="R43" s="181" t="e">
        <f aca="false">#REF!</f>
        <v>#REF!</v>
      </c>
      <c r="S43" s="181" t="e">
        <f aca="false">#REF!</f>
        <v>#REF!</v>
      </c>
      <c r="T43" s="181" t="e">
        <f aca="false">#REF!</f>
        <v>#REF!</v>
      </c>
      <c r="U43" s="181" t="e">
        <f aca="false">#REF!</f>
        <v>#REF!</v>
      </c>
      <c r="V43" s="181" t="e">
        <f aca="false">#REF!</f>
        <v>#REF!</v>
      </c>
      <c r="W43" s="181" t="e">
        <f aca="false">#REF!</f>
        <v>#REF!</v>
      </c>
      <c r="X43" s="181" t="e">
        <f aca="false">#REF!</f>
        <v>#REF!</v>
      </c>
      <c r="Y43" s="181" t="e">
        <f aca="false">#REF!</f>
        <v>#REF!</v>
      </c>
      <c r="Z43" s="181" t="e">
        <f aca="false">#REF!</f>
        <v>#REF!</v>
      </c>
      <c r="AA43" s="181" t="e">
        <f aca="false">#REF!</f>
        <v>#REF!</v>
      </c>
      <c r="AB43" s="181" t="e">
        <f aca="false">#REF!</f>
        <v>#REF!</v>
      </c>
      <c r="AC43" s="181" t="e">
        <f aca="false">#REF!</f>
        <v>#REF!</v>
      </c>
      <c r="AD43" s="181" t="e">
        <f aca="false">#REF!</f>
        <v>#REF!</v>
      </c>
      <c r="AE43" s="181" t="e">
        <f aca="false">#REF!</f>
        <v>#REF!</v>
      </c>
      <c r="AF43" s="181" t="e">
        <f aca="false">#REF!</f>
        <v>#REF!</v>
      </c>
      <c r="AG43" s="181" t="e">
        <f aca="false">#REF!</f>
        <v>#REF!</v>
      </c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9" hidden="true" customHeight="false" outlineLevel="0" collapsed="false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customFormat="false" ht="9" hidden="false" customHeight="false" outlineLevel="0" collapsed="false">
      <c r="A45" s="166" t="s">
        <v>142</v>
      </c>
      <c r="B45" s="167"/>
      <c r="D45" s="168"/>
      <c r="E45" s="168"/>
      <c r="F45" s="168"/>
      <c r="G45" s="168"/>
      <c r="H45" s="168"/>
      <c r="I45" s="165"/>
      <c r="J45" s="165" t="n">
        <f aca="false">J6</f>
        <v>37257</v>
      </c>
      <c r="K45" s="165" t="n">
        <f aca="false">K6</f>
        <v>37288</v>
      </c>
      <c r="L45" s="165" t="n">
        <f aca="false">L6</f>
        <v>37316</v>
      </c>
      <c r="M45" s="165" t="n">
        <f aca="false">M6</f>
        <v>37347</v>
      </c>
      <c r="N45" s="165" t="n">
        <f aca="false">N6</f>
        <v>37377</v>
      </c>
      <c r="O45" s="165" t="n">
        <f aca="false">O6</f>
        <v>37408</v>
      </c>
      <c r="P45" s="165" t="n">
        <f aca="false">P6</f>
        <v>37438</v>
      </c>
      <c r="Q45" s="165" t="n">
        <f aca="false">Q6</f>
        <v>37469</v>
      </c>
      <c r="R45" s="165" t="n">
        <f aca="false">R6</f>
        <v>37500</v>
      </c>
      <c r="S45" s="165" t="n">
        <f aca="false">S6</f>
        <v>37530</v>
      </c>
      <c r="T45" s="165" t="n">
        <f aca="false">T6</f>
        <v>37561</v>
      </c>
      <c r="U45" s="165" t="n">
        <f aca="false">U6</f>
        <v>37591</v>
      </c>
      <c r="V45" s="165" t="n">
        <f aca="false">V6</f>
        <v>37622</v>
      </c>
      <c r="W45" s="165" t="n">
        <f aca="false">W6</f>
        <v>37653</v>
      </c>
      <c r="X45" s="165" t="n">
        <f aca="false">X6</f>
        <v>37681</v>
      </c>
      <c r="Y45" s="165" t="n">
        <f aca="false">Y6</f>
        <v>37712</v>
      </c>
      <c r="Z45" s="165" t="n">
        <f aca="false">Z6</f>
        <v>37742</v>
      </c>
      <c r="AA45" s="165" t="n">
        <f aca="false">AA6</f>
        <v>37773</v>
      </c>
      <c r="AB45" s="165" t="n">
        <f aca="false">AB6</f>
        <v>37803</v>
      </c>
      <c r="AC45" s="165" t="n">
        <f aca="false">AC6</f>
        <v>37834</v>
      </c>
      <c r="AD45" s="165" t="n">
        <f aca="false">AD6</f>
        <v>37865</v>
      </c>
      <c r="AE45" s="165" t="n">
        <f aca="false">AE6</f>
        <v>37895</v>
      </c>
      <c r="AF45" s="165" t="n">
        <f aca="false">AF6</f>
        <v>37926</v>
      </c>
      <c r="AG45" s="165" t="n">
        <f aca="false">AG6</f>
        <v>37956</v>
      </c>
      <c r="AH45" s="169" t="s">
        <v>158</v>
      </c>
      <c r="AI45" s="170"/>
      <c r="AJ45" s="170"/>
      <c r="AK45" s="170"/>
      <c r="AL45" s="170"/>
      <c r="AM45" s="170"/>
    </row>
    <row r="46" customFormat="false" ht="9" hidden="false" customHeight="false" outlineLevel="0" collapsed="false">
      <c r="A46" s="171" t="s">
        <v>165</v>
      </c>
      <c r="B46" s="171"/>
      <c r="C46" s="171"/>
      <c r="D46" s="172"/>
      <c r="E46" s="172"/>
      <c r="F46" s="172"/>
      <c r="G46" s="172"/>
      <c r="H46" s="172"/>
      <c r="I46" s="172"/>
      <c r="J46" s="172" t="n">
        <f aca="false">'SPEC DETAILS'!C177</f>
        <v>0</v>
      </c>
      <c r="K46" s="172" t="n">
        <f aca="false">'SPEC DETAILS'!D177</f>
        <v>0</v>
      </c>
      <c r="L46" s="172" t="n">
        <f aca="false">'SPEC DETAILS'!E177</f>
        <v>0</v>
      </c>
      <c r="M46" s="172" t="n">
        <f aca="false">'SPEC DETAILS'!F177</f>
        <v>-28.8889</v>
      </c>
      <c r="N46" s="172" t="n">
        <f aca="false">'SPEC DETAILS'!G177</f>
        <v>-27.957</v>
      </c>
      <c r="O46" s="172" t="n">
        <f aca="false">'SPEC DETAILS'!H177</f>
        <v>-27.7778</v>
      </c>
      <c r="P46" s="172" t="n">
        <f aca="false">'SPEC DETAILS'!I177</f>
        <v>0</v>
      </c>
      <c r="Q46" s="172" t="n">
        <f aca="false">'SPEC DETAILS'!J177</f>
        <v>0</v>
      </c>
      <c r="R46" s="172" t="n">
        <f aca="false">'SPEC DETAILS'!K177</f>
        <v>0</v>
      </c>
      <c r="S46" s="172" t="n">
        <f aca="false">'SPEC DETAILS'!L177</f>
        <v>0</v>
      </c>
      <c r="T46" s="172" t="n">
        <f aca="false">'SPEC DETAILS'!M177</f>
        <v>0</v>
      </c>
      <c r="U46" s="172" t="n">
        <f aca="false">'SPEC DETAILS'!N177</f>
        <v>0</v>
      </c>
      <c r="V46" s="172" t="n">
        <f aca="false">'SPEC DETAILS'!O177</f>
        <v>0</v>
      </c>
      <c r="W46" s="172" t="n">
        <f aca="false">'SPEC DETAILS'!P177</f>
        <v>0</v>
      </c>
      <c r="X46" s="172" t="n">
        <f aca="false">'SPEC DETAILS'!Q177</f>
        <v>0</v>
      </c>
      <c r="Y46" s="172" t="n">
        <f aca="false">'SPEC DETAILS'!R177</f>
        <v>0</v>
      </c>
      <c r="Z46" s="172" t="n">
        <f aca="false">'SPEC DETAILS'!S177</f>
        <v>0</v>
      </c>
      <c r="AA46" s="172" t="n">
        <f aca="false">'SPEC DETAILS'!T177</f>
        <v>0</v>
      </c>
      <c r="AB46" s="172" t="n">
        <f aca="false">'SPEC DETAILS'!U177</f>
        <v>0</v>
      </c>
      <c r="AC46" s="172" t="n">
        <f aca="false">'SPEC DETAILS'!V177</f>
        <v>0</v>
      </c>
      <c r="AD46" s="172" t="n">
        <f aca="false">'SPEC DETAILS'!W177</f>
        <v>0</v>
      </c>
      <c r="AE46" s="172" t="n">
        <f aca="false">'SPEC DETAILS'!X177</f>
        <v>0</v>
      </c>
      <c r="AF46" s="172" t="n">
        <f aca="false">'SPEC DETAILS'!Y177</f>
        <v>0</v>
      </c>
      <c r="AG46" s="172" t="n">
        <f aca="false">'SPEC DETAILS'!Z177</f>
        <v>0</v>
      </c>
      <c r="AH46" s="173"/>
      <c r="AI46" s="173"/>
      <c r="AJ46" s="173"/>
      <c r="AK46" s="173"/>
      <c r="AL46" s="173"/>
      <c r="AM46" s="173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</row>
    <row r="47" customFormat="false" ht="9" hidden="false" customHeight="false" outlineLevel="0" collapsed="false">
      <c r="A47" s="161" t="s">
        <v>175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70"/>
      <c r="AJ47" s="170"/>
      <c r="AK47" s="170"/>
      <c r="AL47" s="170"/>
      <c r="AM47" s="170"/>
    </row>
    <row r="48" customFormat="false" ht="9" hidden="false" customHeight="false" outlineLevel="0" collapsed="false">
      <c r="A48" s="174" t="s">
        <v>176</v>
      </c>
      <c r="B48" s="174"/>
      <c r="C48" s="174"/>
      <c r="D48" s="174"/>
      <c r="E48" s="174"/>
      <c r="F48" s="174"/>
      <c r="G48" s="174"/>
      <c r="H48" s="174"/>
      <c r="I48" s="174"/>
      <c r="J48" s="174" t="n">
        <f aca="false">J50-J49</f>
        <v>121334</v>
      </c>
      <c r="K48" s="174" t="n">
        <f aca="false">K50-K49</f>
        <v>120955</v>
      </c>
      <c r="L48" s="174" t="n">
        <f aca="false">L50-L49</f>
        <v>127101</v>
      </c>
      <c r="M48" s="174" t="n">
        <f aca="false">M50-M49</f>
        <v>189489</v>
      </c>
      <c r="N48" s="174" t="n">
        <f aca="false">N50-N49</f>
        <v>319975</v>
      </c>
      <c r="O48" s="174" t="n">
        <f aca="false">O50-O49</f>
        <v>51201</v>
      </c>
      <c r="P48" s="174" t="n">
        <f aca="false">P50-P49</f>
        <v>-187867</v>
      </c>
      <c r="Q48" s="174" t="n">
        <f aca="false">Q50-Q49</f>
        <v>-194640</v>
      </c>
      <c r="R48" s="174" t="n">
        <f aca="false">R50-R49</f>
        <v>-172610</v>
      </c>
      <c r="S48" s="174" t="n">
        <f aca="false">S50-S49</f>
        <v>194786</v>
      </c>
      <c r="T48" s="174" t="n">
        <f aca="false">T50-T49</f>
        <v>179913</v>
      </c>
      <c r="U48" s="174" t="n">
        <f aca="false">U50-U49</f>
        <v>177346</v>
      </c>
      <c r="V48" s="174" t="n">
        <f aca="false">V50-V49</f>
        <v>0</v>
      </c>
      <c r="W48" s="174" t="n">
        <f aca="false">W50-W49</f>
        <v>0</v>
      </c>
      <c r="X48" s="174" t="n">
        <f aca="false">X50-X49</f>
        <v>0</v>
      </c>
      <c r="Y48" s="174" t="n">
        <f aca="false">Y50-Y49</f>
        <v>0</v>
      </c>
      <c r="Z48" s="174" t="n">
        <f aca="false">Z50-Z49</f>
        <v>0</v>
      </c>
      <c r="AA48" s="174" t="n">
        <f aca="false">AA50-AA49</f>
        <v>0</v>
      </c>
      <c r="AB48" s="174" t="n">
        <f aca="false">AB50-AB49</f>
        <v>0</v>
      </c>
      <c r="AC48" s="174" t="n">
        <f aca="false">AC50-AC49</f>
        <v>0</v>
      </c>
      <c r="AD48" s="174" t="n">
        <f aca="false">AD50-AD49</f>
        <v>0</v>
      </c>
      <c r="AE48" s="174" t="n">
        <f aca="false">AE50-AE49</f>
        <v>0</v>
      </c>
      <c r="AF48" s="174" t="n">
        <f aca="false">AF50-AF49</f>
        <v>0</v>
      </c>
      <c r="AG48" s="174" t="n">
        <f aca="false">AG50-AG49</f>
        <v>0</v>
      </c>
      <c r="AH48" s="174" t="n">
        <f aca="false">SUM(J48:AF48)</f>
        <v>926983</v>
      </c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</row>
    <row r="49" customFormat="false" ht="9" hidden="false" customHeight="false" outlineLevel="0" collapsed="false">
      <c r="A49" s="174" t="s">
        <v>177</v>
      </c>
      <c r="B49" s="174"/>
      <c r="C49" s="174"/>
      <c r="D49" s="176"/>
      <c r="E49" s="176"/>
      <c r="F49" s="176"/>
      <c r="G49" s="176"/>
      <c r="H49" s="176"/>
      <c r="I49" s="176"/>
      <c r="J49" s="175"/>
      <c r="K49" s="176"/>
      <c r="L49" s="176"/>
      <c r="M49" s="176" t="n">
        <v>71407</v>
      </c>
      <c r="N49" s="176" t="n">
        <v>-79751</v>
      </c>
      <c r="O49" s="176" t="n">
        <v>50785</v>
      </c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 t="n">
        <f aca="false">SUM(J49:AF49)</f>
        <v>42441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</row>
    <row r="50" customFormat="false" ht="9" hidden="false" customHeight="false" outlineLevel="0" collapsed="false">
      <c r="A50" s="177" t="s">
        <v>181</v>
      </c>
      <c r="B50" s="177"/>
      <c r="C50" s="177"/>
      <c r="D50" s="177"/>
      <c r="E50" s="177"/>
      <c r="F50" s="177"/>
      <c r="G50" s="177"/>
      <c r="H50" s="177"/>
      <c r="I50" s="177"/>
      <c r="J50" s="177" t="n">
        <f aca="false">'SPEC DETAILS'!C184</f>
        <v>121334</v>
      </c>
      <c r="K50" s="177" t="n">
        <f aca="false">'SPEC DETAILS'!D184</f>
        <v>120955</v>
      </c>
      <c r="L50" s="177" t="n">
        <f aca="false">'SPEC DETAILS'!E184</f>
        <v>127101</v>
      </c>
      <c r="M50" s="177" t="n">
        <f aca="false">'SPEC DETAILS'!F184</f>
        <v>260896</v>
      </c>
      <c r="N50" s="177" t="n">
        <f aca="false">'SPEC DETAILS'!G184</f>
        <v>240224</v>
      </c>
      <c r="O50" s="177" t="n">
        <f aca="false">'SPEC DETAILS'!H184</f>
        <v>101986</v>
      </c>
      <c r="P50" s="177" t="n">
        <f aca="false">'SPEC DETAILS'!I184</f>
        <v>-187867</v>
      </c>
      <c r="Q50" s="177" t="n">
        <f aca="false">'SPEC DETAILS'!J184</f>
        <v>-194640</v>
      </c>
      <c r="R50" s="177" t="n">
        <f aca="false">'SPEC DETAILS'!K184</f>
        <v>-172610</v>
      </c>
      <c r="S50" s="177" t="n">
        <f aca="false">'SPEC DETAILS'!L184</f>
        <v>194786</v>
      </c>
      <c r="T50" s="177" t="n">
        <f aca="false">'SPEC DETAILS'!M184</f>
        <v>179913</v>
      </c>
      <c r="U50" s="177" t="n">
        <f aca="false">'SPEC DETAILS'!N184</f>
        <v>177346</v>
      </c>
      <c r="V50" s="177" t="n">
        <f aca="false">'SPEC DETAILS'!O184</f>
        <v>0</v>
      </c>
      <c r="W50" s="177" t="n">
        <f aca="false">'SPEC DETAILS'!P184</f>
        <v>0</v>
      </c>
      <c r="X50" s="177" t="n">
        <f aca="false">'SPEC DETAILS'!Q184</f>
        <v>0</v>
      </c>
      <c r="Y50" s="177" t="n">
        <f aca="false">'SPEC DETAILS'!R184</f>
        <v>0</v>
      </c>
      <c r="Z50" s="177" t="n">
        <f aca="false">'SPEC DETAILS'!S184</f>
        <v>0</v>
      </c>
      <c r="AA50" s="177" t="n">
        <f aca="false">'SPEC DETAILS'!T184</f>
        <v>0</v>
      </c>
      <c r="AB50" s="177" t="n">
        <f aca="false">'SPEC DETAILS'!U184</f>
        <v>0</v>
      </c>
      <c r="AC50" s="177" t="n">
        <f aca="false">'SPEC DETAILS'!V184</f>
        <v>0</v>
      </c>
      <c r="AD50" s="177" t="n">
        <f aca="false">'SPEC DETAILS'!W184</f>
        <v>0</v>
      </c>
      <c r="AE50" s="177" t="n">
        <f aca="false">'SPEC DETAILS'!X184</f>
        <v>0</v>
      </c>
      <c r="AF50" s="177" t="n">
        <f aca="false">'SPEC DETAILS'!Y184</f>
        <v>0</v>
      </c>
      <c r="AG50" s="177" t="n">
        <f aca="false">'SPEC DETAILS'!Z184</f>
        <v>0</v>
      </c>
      <c r="AH50" s="177" t="n">
        <f aca="false">'SPEC DETAILS'!AA184</f>
        <v>969424</v>
      </c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0.5" hidden="false" customHeight="true" outlineLevel="0" collapsed="false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70"/>
      <c r="AJ51" s="170"/>
      <c r="AK51" s="170"/>
      <c r="AL51" s="170"/>
      <c r="AM51" s="170"/>
    </row>
    <row r="52" customFormat="false" ht="9" hidden="false" customHeight="false" outlineLevel="0" collapsed="false">
      <c r="A52" s="179" t="s">
        <v>132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70"/>
      <c r="AJ52" s="170"/>
      <c r="AK52" s="170"/>
      <c r="AL52" s="170"/>
      <c r="AM52" s="170"/>
    </row>
    <row r="53" customFormat="false" ht="9" hidden="false" customHeight="false" outlineLevel="0" collapsed="false">
      <c r="A53" s="180" t="s">
        <v>133</v>
      </c>
      <c r="B53" s="167"/>
      <c r="C53" s="162"/>
      <c r="D53" s="170"/>
      <c r="E53" s="170"/>
      <c r="F53" s="170"/>
      <c r="G53" s="170"/>
      <c r="H53" s="170"/>
      <c r="I53" s="182"/>
      <c r="J53" s="181" t="n">
        <f aca="false">'SPEC DETAILS'!C196</f>
        <v>71.955</v>
      </c>
      <c r="K53" s="181" t="n">
        <f aca="false">'SPEC DETAILS'!D196</f>
        <v>61.4654</v>
      </c>
      <c r="L53" s="181" t="n">
        <f aca="false">'SPEC DETAILS'!E196</f>
        <v>61.4654</v>
      </c>
      <c r="M53" s="181" t="n">
        <f aca="false">'SPEC DETAILS'!F196</f>
        <v>113.35</v>
      </c>
      <c r="N53" s="181" t="n">
        <f aca="false">'SPEC DETAILS'!G196</f>
        <v>113.35</v>
      </c>
      <c r="O53" s="181" t="n">
        <f aca="false">'SPEC DETAILS'!H196</f>
        <v>113.35</v>
      </c>
      <c r="P53" s="181" t="n">
        <f aca="false">'SPEC DETAILS'!I196</f>
        <v>106.2857</v>
      </c>
      <c r="Q53" s="181" t="n">
        <f aca="false">'SPEC DETAILS'!J196</f>
        <v>106.2857</v>
      </c>
      <c r="R53" s="181" t="n">
        <f aca="false">'SPEC DETAILS'!K196</f>
        <v>106.2857</v>
      </c>
      <c r="S53" s="181" t="n">
        <f aca="false">'SPEC DETAILS'!L196</f>
        <v>134.625</v>
      </c>
      <c r="T53" s="181" t="n">
        <f aca="false">'SPEC DETAILS'!M196</f>
        <v>134.625</v>
      </c>
      <c r="U53" s="181" t="n">
        <f aca="false">'SPEC DETAILS'!N196</f>
        <v>134.625</v>
      </c>
      <c r="V53" s="181" t="n">
        <f aca="false">'SPEC DETAILS'!O196</f>
        <v>0</v>
      </c>
      <c r="W53" s="181" t="n">
        <f aca="false">'SPEC DETAILS'!P196</f>
        <v>0</v>
      </c>
      <c r="X53" s="181" t="n">
        <f aca="false">'SPEC DETAILS'!Q196</f>
        <v>0</v>
      </c>
      <c r="Y53" s="181" t="n">
        <f aca="false">'SPEC DETAILS'!R196</f>
        <v>0</v>
      </c>
      <c r="Z53" s="181" t="n">
        <f aca="false">'SPEC DETAILS'!S196</f>
        <v>0</v>
      </c>
      <c r="AA53" s="181" t="n">
        <f aca="false">'SPEC DETAILS'!T196</f>
        <v>0</v>
      </c>
      <c r="AB53" s="181" t="n">
        <f aca="false">'SPEC DETAILS'!U196</f>
        <v>0</v>
      </c>
      <c r="AC53" s="181" t="n">
        <f aca="false">'SPEC DETAILS'!V196</f>
        <v>0</v>
      </c>
      <c r="AD53" s="181" t="n">
        <f aca="false">'SPEC DETAILS'!W196</f>
        <v>0</v>
      </c>
      <c r="AE53" s="181" t="n">
        <f aca="false">'SPEC DETAILS'!X196</f>
        <v>0</v>
      </c>
      <c r="AF53" s="181" t="n">
        <f aca="false">'SPEC DETAILS'!Y196</f>
        <v>0</v>
      </c>
      <c r="AG53" s="181" t="n">
        <f aca="false">'SPEC DETAILS'!Z196</f>
        <v>0</v>
      </c>
      <c r="AH53" s="183"/>
      <c r="AI53" s="170"/>
      <c r="AJ53" s="170"/>
      <c r="AK53" s="170"/>
      <c r="AL53" s="170"/>
      <c r="AM53" s="170"/>
    </row>
    <row r="54" customFormat="false" ht="9" hidden="false" customHeight="false" outlineLevel="0" collapsed="false">
      <c r="A54" s="180" t="s">
        <v>134</v>
      </c>
      <c r="B54" s="167"/>
      <c r="C54" s="162"/>
      <c r="D54" s="170"/>
      <c r="E54" s="170"/>
      <c r="F54" s="170"/>
      <c r="G54" s="170"/>
      <c r="H54" s="170"/>
      <c r="I54" s="170"/>
      <c r="J54" s="181" t="n">
        <f aca="false">'SPEC DETAILS'!C197</f>
        <v>73.14</v>
      </c>
      <c r="K54" s="181" t="n">
        <f aca="false">'SPEC DETAILS'!D197</f>
        <v>62.4538</v>
      </c>
      <c r="L54" s="181" t="n">
        <f aca="false">'SPEC DETAILS'!E197</f>
        <v>62.4269</v>
      </c>
      <c r="M54" s="181" t="n">
        <f aca="false">'SPEC DETAILS'!F197</f>
        <v>91.9571</v>
      </c>
      <c r="N54" s="181" t="n">
        <f aca="false">'SPEC DETAILS'!G197</f>
        <v>91.9571</v>
      </c>
      <c r="O54" s="181" t="n">
        <f aca="false">'SPEC DETAILS'!H197</f>
        <v>91.9571</v>
      </c>
      <c r="P54" s="181" t="n">
        <f aca="false">'SPEC DETAILS'!I197</f>
        <v>103.6857</v>
      </c>
      <c r="Q54" s="181" t="n">
        <f aca="false">'SPEC DETAILS'!J197</f>
        <v>103.6857</v>
      </c>
      <c r="R54" s="181" t="n">
        <f aca="false">'SPEC DETAILS'!K197</f>
        <v>103.6857</v>
      </c>
      <c r="S54" s="181" t="n">
        <f aca="false">'SPEC DETAILS'!L197</f>
        <v>139.25</v>
      </c>
      <c r="T54" s="181" t="n">
        <f aca="false">'SPEC DETAILS'!M197</f>
        <v>139.25</v>
      </c>
      <c r="U54" s="181" t="n">
        <f aca="false">'SPEC DETAILS'!N197</f>
        <v>139.25</v>
      </c>
      <c r="V54" s="181" t="n">
        <f aca="false">'SPEC DETAILS'!O197</f>
        <v>0</v>
      </c>
      <c r="W54" s="181" t="n">
        <f aca="false">'SPEC DETAILS'!P197</f>
        <v>0</v>
      </c>
      <c r="X54" s="181" t="n">
        <f aca="false">'SPEC DETAILS'!Q197</f>
        <v>0</v>
      </c>
      <c r="Y54" s="181" t="n">
        <f aca="false">'SPEC DETAILS'!R197</f>
        <v>0</v>
      </c>
      <c r="Z54" s="181" t="n">
        <f aca="false">'SPEC DETAILS'!S197</f>
        <v>0</v>
      </c>
      <c r="AA54" s="181" t="n">
        <f aca="false">'SPEC DETAILS'!T197</f>
        <v>0</v>
      </c>
      <c r="AB54" s="181" t="n">
        <f aca="false">'SPEC DETAILS'!U197</f>
        <v>0</v>
      </c>
      <c r="AC54" s="181" t="n">
        <f aca="false">'SPEC DETAILS'!V197</f>
        <v>0</v>
      </c>
      <c r="AD54" s="181" t="n">
        <f aca="false">'SPEC DETAILS'!W197</f>
        <v>0</v>
      </c>
      <c r="AE54" s="181" t="n">
        <f aca="false">'SPEC DETAILS'!X197</f>
        <v>0</v>
      </c>
      <c r="AF54" s="181" t="n">
        <f aca="false">'SPEC DETAILS'!Y197</f>
        <v>0</v>
      </c>
      <c r="AG54" s="181" t="n">
        <f aca="false">'SPEC DETAILS'!Z197</f>
        <v>0</v>
      </c>
      <c r="AH54" s="170"/>
      <c r="AI54" s="170"/>
      <c r="AJ54" s="170"/>
      <c r="AK54" s="170"/>
      <c r="AL54" s="170"/>
      <c r="AM54" s="170"/>
    </row>
    <row r="55" customFormat="false" ht="9" hidden="false" customHeight="false" outlineLevel="0" collapsed="false">
      <c r="A55" s="180" t="s">
        <v>135</v>
      </c>
      <c r="B55" s="162"/>
      <c r="C55" s="162"/>
      <c r="D55" s="170"/>
      <c r="E55" s="170"/>
      <c r="F55" s="170"/>
      <c r="G55" s="170"/>
      <c r="H55" s="170"/>
      <c r="I55" s="170"/>
      <c r="J55" s="181" t="n">
        <f aca="false">'SPEC DETAILS'!C199</f>
        <v>0</v>
      </c>
      <c r="K55" s="181" t="n">
        <f aca="false">'SPEC DETAILS'!D199</f>
        <v>0</v>
      </c>
      <c r="L55" s="181" t="n">
        <f aca="false">'SPEC DETAILS'!E199</f>
        <v>0</v>
      </c>
      <c r="M55" s="181" t="n">
        <f aca="false">'SPEC DETAILS'!F199</f>
        <v>0</v>
      </c>
      <c r="N55" s="181" t="n">
        <f aca="false">'SPEC DETAILS'!G199</f>
        <v>0</v>
      </c>
      <c r="O55" s="181" t="n">
        <f aca="false">'SPEC DETAILS'!H199</f>
        <v>0</v>
      </c>
      <c r="P55" s="181" t="n">
        <f aca="false">'SPEC DETAILS'!I199</f>
        <v>0</v>
      </c>
      <c r="Q55" s="181" t="n">
        <f aca="false">'SPEC DETAILS'!J199</f>
        <v>0</v>
      </c>
      <c r="R55" s="181" t="n">
        <f aca="false">'SPEC DETAILS'!K199</f>
        <v>0</v>
      </c>
      <c r="S55" s="181" t="n">
        <f aca="false">'SPEC DETAILS'!L199</f>
        <v>0</v>
      </c>
      <c r="T55" s="181" t="n">
        <f aca="false">'SPEC DETAILS'!M199</f>
        <v>0</v>
      </c>
      <c r="U55" s="181" t="n">
        <f aca="false">'SPEC DETAILS'!N199</f>
        <v>0</v>
      </c>
      <c r="V55" s="181" t="n">
        <f aca="false">'SPEC DETAILS'!O199</f>
        <v>0</v>
      </c>
      <c r="W55" s="181" t="n">
        <f aca="false">'SPEC DETAILS'!P199</f>
        <v>0</v>
      </c>
      <c r="X55" s="181" t="n">
        <f aca="false">'SPEC DETAILS'!Q199</f>
        <v>0</v>
      </c>
      <c r="Y55" s="181" t="n">
        <f aca="false">'SPEC DETAILS'!R199</f>
        <v>0</v>
      </c>
      <c r="Z55" s="181" t="n">
        <f aca="false">'SPEC DETAILS'!S199</f>
        <v>0</v>
      </c>
      <c r="AA55" s="181" t="n">
        <f aca="false">'SPEC DETAILS'!T199</f>
        <v>0</v>
      </c>
      <c r="AB55" s="181" t="n">
        <f aca="false">'SPEC DETAILS'!U199</f>
        <v>0</v>
      </c>
      <c r="AC55" s="181" t="n">
        <f aca="false">'SPEC DETAILS'!V199</f>
        <v>0</v>
      </c>
      <c r="AD55" s="181" t="n">
        <f aca="false">'SPEC DETAILS'!W199</f>
        <v>0</v>
      </c>
      <c r="AE55" s="181" t="n">
        <f aca="false">'SPEC DETAILS'!X199</f>
        <v>0</v>
      </c>
      <c r="AF55" s="181" t="n">
        <f aca="false">'SPEC DETAILS'!Y199</f>
        <v>0</v>
      </c>
      <c r="AG55" s="181" t="n">
        <f aca="false">'SPEC DETAILS'!Z199</f>
        <v>0</v>
      </c>
      <c r="AH55" s="170"/>
      <c r="AI55" s="170"/>
      <c r="AJ55" s="170"/>
      <c r="AK55" s="170"/>
      <c r="AL55" s="170"/>
      <c r="AM55" s="170"/>
    </row>
    <row r="56" customFormat="false" ht="9" hidden="false" customHeight="false" outlineLevel="0" collapsed="false">
      <c r="A56" s="180" t="s">
        <v>136</v>
      </c>
      <c r="B56" s="175"/>
      <c r="C56" s="175"/>
      <c r="D56" s="175"/>
      <c r="E56" s="175"/>
      <c r="F56" s="175"/>
      <c r="G56" s="175"/>
      <c r="H56" s="175"/>
      <c r="I56" s="175"/>
      <c r="J56" s="181" t="n">
        <f aca="false">'SPEC DETAILS'!C200</f>
        <v>0</v>
      </c>
      <c r="K56" s="181" t="n">
        <f aca="false">'SPEC DETAILS'!D200</f>
        <v>0</v>
      </c>
      <c r="L56" s="181" t="n">
        <f aca="false">'SPEC DETAILS'!E200</f>
        <v>0</v>
      </c>
      <c r="M56" s="181" t="n">
        <f aca="false">'SPEC DETAILS'!F200</f>
        <v>0</v>
      </c>
      <c r="N56" s="181" t="n">
        <f aca="false">'SPEC DETAILS'!G200</f>
        <v>0</v>
      </c>
      <c r="O56" s="181" t="n">
        <f aca="false">'SPEC DETAILS'!H200</f>
        <v>0</v>
      </c>
      <c r="P56" s="181" t="n">
        <f aca="false">'SPEC DETAILS'!I200</f>
        <v>0</v>
      </c>
      <c r="Q56" s="181" t="n">
        <f aca="false">'SPEC DETAILS'!J200</f>
        <v>0</v>
      </c>
      <c r="R56" s="181" t="n">
        <f aca="false">'SPEC DETAILS'!K200</f>
        <v>0</v>
      </c>
      <c r="S56" s="181" t="n">
        <f aca="false">'SPEC DETAILS'!L200</f>
        <v>0</v>
      </c>
      <c r="T56" s="181" t="n">
        <f aca="false">'SPEC DETAILS'!M200</f>
        <v>0</v>
      </c>
      <c r="U56" s="181" t="n">
        <f aca="false">'SPEC DETAILS'!N200</f>
        <v>0</v>
      </c>
      <c r="V56" s="181" t="n">
        <f aca="false">'SPEC DETAILS'!O200</f>
        <v>0</v>
      </c>
      <c r="W56" s="181" t="n">
        <f aca="false">'SPEC DETAILS'!P200</f>
        <v>0</v>
      </c>
      <c r="X56" s="181" t="n">
        <f aca="false">'SPEC DETAILS'!Q200</f>
        <v>0</v>
      </c>
      <c r="Y56" s="181" t="n">
        <f aca="false">'SPEC DETAILS'!R200</f>
        <v>0</v>
      </c>
      <c r="Z56" s="181" t="n">
        <f aca="false">'SPEC DETAILS'!S200</f>
        <v>0</v>
      </c>
      <c r="AA56" s="181" t="n">
        <f aca="false">'SPEC DETAILS'!T200</f>
        <v>0</v>
      </c>
      <c r="AB56" s="181" t="n">
        <f aca="false">'SPEC DETAILS'!U200</f>
        <v>0</v>
      </c>
      <c r="AC56" s="181" t="n">
        <f aca="false">'SPEC DETAILS'!V200</f>
        <v>0</v>
      </c>
      <c r="AD56" s="181" t="n">
        <f aca="false">'SPEC DETAILS'!W200</f>
        <v>0</v>
      </c>
      <c r="AE56" s="181" t="n">
        <f aca="false">'SPEC DETAILS'!X200</f>
        <v>0</v>
      </c>
      <c r="AF56" s="181" t="n">
        <f aca="false">'SPEC DETAILS'!Y200</f>
        <v>0</v>
      </c>
      <c r="AG56" s="181" t="n">
        <f aca="false">'SPEC DETAILS'!Z200</f>
        <v>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</row>
    <row r="57" customFormat="false" ht="9" hidden="false" customHeight="false" outlineLevel="0" collapsed="false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</row>
    <row r="58" customFormat="false" ht="9" hidden="false" customHeight="false" outlineLevel="0" collapsed="false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9" hidden="false" customHeight="false" outlineLevel="0" collapsed="false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4" width="29.32"/>
    <col collapsed="false" customWidth="true" hidden="false" outlineLevel="0" max="2" min="2" style="184" width="1.33"/>
    <col collapsed="false" customWidth="true" hidden="false" outlineLevel="0" max="3" min="3" style="184" width="12.99"/>
    <col collapsed="false" customWidth="true" hidden="false" outlineLevel="0" max="4" min="4" style="184" width="18.99"/>
    <col collapsed="false" customWidth="false" hidden="false" outlineLevel="0" max="12" min="5" style="184" width="9.33"/>
    <col collapsed="false" customWidth="false" hidden="false" outlineLevel="0" max="257" min="13" style="185" width="9.33"/>
  </cols>
  <sheetData>
    <row r="1" customFormat="false" ht="8.25" hidden="false" customHeight="false" outlineLevel="0" collapsed="false">
      <c r="M1" s="184"/>
    </row>
    <row r="2" customFormat="false" ht="8.25" hidden="false" customHeight="false" outlineLevel="0" collapsed="false">
      <c r="A2" s="186" t="s">
        <v>182</v>
      </c>
      <c r="C2" s="187" t="s">
        <v>183</v>
      </c>
      <c r="M2" s="184"/>
    </row>
    <row r="3" customFormat="false" ht="8.25" hidden="false" customHeight="false" outlineLevel="0" collapsed="false">
      <c r="M3" s="184"/>
    </row>
    <row r="4" customFormat="false" ht="9" hidden="false" customHeight="false" outlineLevel="0" collapsed="false">
      <c r="A4" s="184" t="s">
        <v>184</v>
      </c>
      <c r="C4" s="188" t="n">
        <f aca="false">SUM(C7:C14)</f>
        <v>-3637928</v>
      </c>
      <c r="M4" s="184"/>
    </row>
    <row r="5" customFormat="false" ht="9" hidden="false" customHeight="false" outlineLevel="0" collapsed="false">
      <c r="M5" s="184"/>
    </row>
    <row r="6" customFormat="false" ht="8.25" hidden="false" customHeight="false" outlineLevel="0" collapsed="false">
      <c r="M6" s="184"/>
    </row>
    <row r="7" customFormat="false" ht="8.25" hidden="false" customHeight="false" outlineLevel="0" collapsed="false">
      <c r="A7" s="184" t="s">
        <v>185</v>
      </c>
      <c r="C7" s="189" t="n">
        <v>-3679000</v>
      </c>
      <c r="M7" s="184"/>
    </row>
    <row r="8" customFormat="false" ht="8.25" hidden="false" customHeight="false" outlineLevel="0" collapsed="false">
      <c r="M8" s="184"/>
    </row>
    <row r="9" customFormat="false" ht="8.25" hidden="false" customHeight="false" outlineLevel="0" collapsed="false">
      <c r="A9" s="184" t="s">
        <v>186</v>
      </c>
      <c r="C9" s="189" t="n">
        <f aca="false">E22</f>
        <v>-6500</v>
      </c>
      <c r="M9" s="184"/>
    </row>
    <row r="10" customFormat="false" ht="8.25" hidden="false" customHeight="false" outlineLevel="0" collapsed="false">
      <c r="M10" s="184"/>
    </row>
    <row r="11" customFormat="false" ht="8.25" hidden="false" customHeight="false" outlineLevel="0" collapsed="false">
      <c r="A11" s="184" t="s">
        <v>187</v>
      </c>
      <c r="C11" s="189" t="n">
        <f aca="false">C42</f>
        <v>47572</v>
      </c>
      <c r="M11" s="184"/>
    </row>
    <row r="12" customFormat="false" ht="8.25" hidden="false" customHeight="false" outlineLevel="0" collapsed="false">
      <c r="M12" s="184"/>
    </row>
    <row r="13" customFormat="false" ht="8.25" hidden="false" customHeight="false" outlineLevel="0" collapsed="false">
      <c r="A13" s="184" t="s">
        <v>188</v>
      </c>
      <c r="M13" s="184"/>
    </row>
    <row r="14" customFormat="false" ht="8.25" hidden="false" customHeight="false" outlineLevel="0" collapsed="false">
      <c r="M14" s="184"/>
    </row>
    <row r="15" customFormat="false" ht="8.25" hidden="false" customHeight="false" outlineLevel="0" collapsed="false">
      <c r="M15" s="184"/>
    </row>
    <row r="16" customFormat="false" ht="8.25" hidden="false" customHeight="false" outlineLevel="0" collapsed="false">
      <c r="M16" s="184"/>
    </row>
    <row r="17" customFormat="false" ht="8.25" hidden="false" customHeight="false" outlineLevel="0" collapsed="false">
      <c r="M17" s="184"/>
    </row>
    <row r="18" customFormat="false" ht="8.25" hidden="false" customHeight="false" outlineLevel="0" collapsed="false">
      <c r="A18" s="186" t="s">
        <v>189</v>
      </c>
      <c r="M18" s="184"/>
      <c r="Z18" s="190"/>
    </row>
    <row r="19" customFormat="false" ht="8.25" hidden="false" customHeight="false" outlineLevel="0" collapsed="false">
      <c r="D19" s="184" t="s">
        <v>190</v>
      </c>
      <c r="E19" s="184" t="s">
        <v>191</v>
      </c>
      <c r="F19" s="184" t="s">
        <v>192</v>
      </c>
      <c r="M19" s="184"/>
      <c r="Z19" s="190"/>
    </row>
    <row r="20" customFormat="false" ht="8.25" hidden="false" customHeight="false" outlineLevel="0" collapsed="false">
      <c r="A20" s="186"/>
      <c r="C20" s="184" t="s">
        <v>193</v>
      </c>
      <c r="D20" s="191" t="n">
        <f aca="false">-T35</f>
        <v>-7600</v>
      </c>
      <c r="E20" s="189" t="n">
        <f aca="false">-V35</f>
        <v>-219100</v>
      </c>
      <c r="F20" s="190" t="n">
        <f aca="false">E20/D20</f>
        <v>28.8289473684211</v>
      </c>
      <c r="I20" s="191"/>
      <c r="J20" s="190"/>
      <c r="K20" s="189"/>
      <c r="M20" s="184"/>
      <c r="Z20" s="190"/>
    </row>
    <row r="21" customFormat="false" ht="8.25" hidden="false" customHeight="false" outlineLevel="0" collapsed="false">
      <c r="C21" s="184" t="s">
        <v>194</v>
      </c>
      <c r="D21" s="191" t="n">
        <f aca="false">-T38</f>
        <v>7600</v>
      </c>
      <c r="E21" s="189" t="n">
        <f aca="false">-V38</f>
        <v>212600</v>
      </c>
      <c r="F21" s="190" t="n">
        <f aca="false">E21/D21</f>
        <v>27.9736842105263</v>
      </c>
      <c r="J21" s="190"/>
      <c r="K21" s="189"/>
      <c r="M21" s="184"/>
      <c r="Z21" s="190"/>
    </row>
    <row r="22" customFormat="false" ht="8.25" hidden="false" customHeight="false" outlineLevel="0" collapsed="false">
      <c r="D22" s="192" t="n">
        <f aca="false">SUM(D20:D21)</f>
        <v>0</v>
      </c>
      <c r="E22" s="193" t="n">
        <f aca="false">SUM(E20:E21)</f>
        <v>-6500</v>
      </c>
      <c r="F22" s="190"/>
      <c r="J22" s="190"/>
      <c r="K22" s="189"/>
      <c r="M22" s="184"/>
      <c r="Z22" s="190"/>
    </row>
    <row r="23" customFormat="false" ht="8.25" hidden="false" customHeight="false" outlineLevel="0" collapsed="false">
      <c r="D23" s="191"/>
      <c r="E23" s="189"/>
      <c r="F23" s="190"/>
      <c r="J23" s="190"/>
      <c r="K23" s="189"/>
      <c r="M23" s="184"/>
      <c r="Z23" s="190"/>
    </row>
    <row r="24" customFormat="false" ht="8.25" hidden="false" customHeight="false" outlineLevel="0" collapsed="false">
      <c r="M24" s="184"/>
      <c r="Z24" s="190"/>
    </row>
    <row r="25" customFormat="false" ht="8.25" hidden="false" customHeight="false" outlineLevel="0" collapsed="false">
      <c r="A25" s="184" t="s">
        <v>195</v>
      </c>
      <c r="B25" s="184" t="s">
        <v>196</v>
      </c>
      <c r="C25" s="184" t="s">
        <v>197</v>
      </c>
      <c r="D25" s="184" t="s">
        <v>198</v>
      </c>
      <c r="E25" s="184" t="s">
        <v>199</v>
      </c>
      <c r="F25" s="184" t="s">
        <v>200</v>
      </c>
      <c r="G25" s="184" t="s">
        <v>201</v>
      </c>
      <c r="H25" s="184" t="s">
        <v>202</v>
      </c>
      <c r="I25" s="184" t="s">
        <v>203</v>
      </c>
      <c r="J25" s="184" t="s">
        <v>204</v>
      </c>
      <c r="K25" s="184" t="s">
        <v>205</v>
      </c>
      <c r="L25" s="184" t="s">
        <v>206</v>
      </c>
      <c r="M25" s="184" t="s">
        <v>207</v>
      </c>
      <c r="N25" s="185" t="s">
        <v>208</v>
      </c>
      <c r="O25" s="185" t="s">
        <v>209</v>
      </c>
      <c r="P25" s="185" t="s">
        <v>210</v>
      </c>
      <c r="Q25" s="185" t="s">
        <v>211</v>
      </c>
      <c r="R25" s="185" t="s">
        <v>212</v>
      </c>
      <c r="S25" s="185" t="s">
        <v>213</v>
      </c>
      <c r="T25" s="185" t="s">
        <v>214</v>
      </c>
      <c r="U25" s="185" t="s">
        <v>215</v>
      </c>
      <c r="V25" s="185" t="s">
        <v>216</v>
      </c>
      <c r="W25" s="185" t="s">
        <v>217</v>
      </c>
      <c r="X25" s="185" t="s">
        <v>218</v>
      </c>
      <c r="Z25" s="190"/>
    </row>
    <row r="26" customFormat="false" ht="8.25" hidden="false" customHeight="false" outlineLevel="2" collapsed="false">
      <c r="A26" s="184" t="s">
        <v>219</v>
      </c>
      <c r="B26" s="184" t="s">
        <v>220</v>
      </c>
      <c r="C26" s="184" t="s">
        <v>221</v>
      </c>
      <c r="D26" s="194" t="n">
        <v>37235</v>
      </c>
      <c r="E26" s="194" t="n">
        <v>37235</v>
      </c>
      <c r="F26" s="184" t="s">
        <v>222</v>
      </c>
      <c r="G26" s="184" t="n">
        <v>8641</v>
      </c>
      <c r="H26" s="184" t="s">
        <v>223</v>
      </c>
      <c r="I26" s="194" t="n">
        <v>37232</v>
      </c>
      <c r="J26" s="184" t="s">
        <v>224</v>
      </c>
      <c r="K26" s="184" t="s">
        <v>193</v>
      </c>
      <c r="L26" s="184" t="s">
        <v>138</v>
      </c>
      <c r="M26" s="185" t="b">
        <f aca="false">FALSE()</f>
        <v>0</v>
      </c>
      <c r="N26" s="185" t="n">
        <v>25</v>
      </c>
      <c r="O26" s="185" t="s">
        <v>225</v>
      </c>
      <c r="P26" s="185" t="s">
        <v>226</v>
      </c>
      <c r="Q26" s="185" t="s">
        <v>227</v>
      </c>
      <c r="R26" s="185" t="s">
        <v>228</v>
      </c>
      <c r="S26" s="185" t="b">
        <f aca="false">FALSE()</f>
        <v>0</v>
      </c>
      <c r="T26" s="185" t="n">
        <v>400</v>
      </c>
      <c r="U26" s="185" t="n">
        <v>27</v>
      </c>
      <c r="V26" s="185" t="n">
        <v>10800</v>
      </c>
      <c r="W26" s="185" t="s">
        <v>229</v>
      </c>
      <c r="X26" s="185" t="n">
        <v>0</v>
      </c>
      <c r="Z26" s="190"/>
    </row>
    <row r="27" customFormat="false" ht="8.25" hidden="false" customHeight="false" outlineLevel="2" collapsed="false">
      <c r="A27" s="184" t="s">
        <v>230</v>
      </c>
      <c r="B27" s="184" t="s">
        <v>220</v>
      </c>
      <c r="C27" s="184" t="s">
        <v>221</v>
      </c>
      <c r="D27" s="194" t="n">
        <v>37236</v>
      </c>
      <c r="E27" s="194" t="n">
        <v>37236</v>
      </c>
      <c r="F27" s="184" t="s">
        <v>231</v>
      </c>
      <c r="G27" s="184" t="n">
        <v>8754</v>
      </c>
      <c r="H27" s="184" t="s">
        <v>223</v>
      </c>
      <c r="I27" s="194" t="n">
        <v>37235</v>
      </c>
      <c r="J27" s="184" t="s">
        <v>224</v>
      </c>
      <c r="K27" s="184" t="s">
        <v>193</v>
      </c>
      <c r="L27" s="184" t="s">
        <v>138</v>
      </c>
      <c r="M27" s="185" t="b">
        <f aca="false">FALSE()</f>
        <v>0</v>
      </c>
      <c r="N27" s="185" t="n">
        <v>25</v>
      </c>
      <c r="O27" s="185" t="s">
        <v>225</v>
      </c>
      <c r="P27" s="185" t="s">
        <v>226</v>
      </c>
      <c r="Q27" s="185" t="s">
        <v>227</v>
      </c>
      <c r="R27" s="185" t="s">
        <v>232</v>
      </c>
      <c r="S27" s="185" t="b">
        <f aca="false">FALSE()</f>
        <v>0</v>
      </c>
      <c r="T27" s="185" t="n">
        <v>400</v>
      </c>
      <c r="U27" s="185" t="n">
        <v>26.5</v>
      </c>
      <c r="V27" s="185" t="n">
        <v>10600</v>
      </c>
      <c r="W27" s="185" t="s">
        <v>229</v>
      </c>
      <c r="X27" s="185" t="n">
        <v>0</v>
      </c>
      <c r="Z27" s="190"/>
    </row>
    <row r="28" customFormat="false" ht="8.25" hidden="false" customHeight="false" outlineLevel="2" collapsed="false">
      <c r="A28" s="184" t="s">
        <v>230</v>
      </c>
      <c r="B28" s="184" t="s">
        <v>220</v>
      </c>
      <c r="C28" s="184" t="s">
        <v>221</v>
      </c>
      <c r="D28" s="194" t="n">
        <v>37237</v>
      </c>
      <c r="E28" s="194" t="n">
        <v>37237</v>
      </c>
      <c r="F28" s="184" t="s">
        <v>233</v>
      </c>
      <c r="G28" s="184" t="n">
        <v>8831</v>
      </c>
      <c r="H28" s="184" t="s">
        <v>223</v>
      </c>
      <c r="I28" s="194" t="n">
        <v>37236</v>
      </c>
      <c r="J28" s="184" t="s">
        <v>224</v>
      </c>
      <c r="K28" s="184" t="s">
        <v>193</v>
      </c>
      <c r="L28" s="184" t="s">
        <v>138</v>
      </c>
      <c r="M28" s="185" t="b">
        <f aca="false">FALSE()</f>
        <v>0</v>
      </c>
      <c r="N28" s="185" t="n">
        <v>25</v>
      </c>
      <c r="O28" s="185" t="s">
        <v>225</v>
      </c>
      <c r="P28" s="185" t="s">
        <v>226</v>
      </c>
      <c r="Q28" s="185" t="s">
        <v>227</v>
      </c>
      <c r="R28" s="185" t="s">
        <v>228</v>
      </c>
      <c r="S28" s="185" t="b">
        <f aca="false">FALSE()</f>
        <v>0</v>
      </c>
      <c r="T28" s="185" t="n">
        <v>400</v>
      </c>
      <c r="U28" s="185" t="n">
        <v>35</v>
      </c>
      <c r="V28" s="185" t="n">
        <v>14000</v>
      </c>
      <c r="W28" s="185" t="s">
        <v>229</v>
      </c>
      <c r="X28" s="185" t="n">
        <v>0</v>
      </c>
      <c r="Z28" s="190"/>
    </row>
    <row r="29" customFormat="false" ht="8.25" hidden="false" customHeight="false" outlineLevel="2" collapsed="false">
      <c r="A29" s="184" t="s">
        <v>234</v>
      </c>
      <c r="B29" s="184" t="s">
        <v>220</v>
      </c>
      <c r="C29" s="184" t="s">
        <v>221</v>
      </c>
      <c r="D29" s="194" t="n">
        <v>37237</v>
      </c>
      <c r="E29" s="194" t="n">
        <v>37237</v>
      </c>
      <c r="F29" s="184" t="s">
        <v>235</v>
      </c>
      <c r="G29" s="184" t="n">
        <v>8832</v>
      </c>
      <c r="H29" s="184" t="s">
        <v>223</v>
      </c>
      <c r="I29" s="194" t="n">
        <v>37236</v>
      </c>
      <c r="J29" s="184" t="s">
        <v>224</v>
      </c>
      <c r="K29" s="184" t="s">
        <v>193</v>
      </c>
      <c r="L29" s="184" t="s">
        <v>138</v>
      </c>
      <c r="M29" s="185" t="b">
        <f aca="false">FALSE()</f>
        <v>0</v>
      </c>
      <c r="N29" s="185" t="n">
        <v>25</v>
      </c>
      <c r="O29" s="185" t="s">
        <v>225</v>
      </c>
      <c r="P29" s="185" t="s">
        <v>226</v>
      </c>
      <c r="Q29" s="185" t="s">
        <v>227</v>
      </c>
      <c r="R29" s="185" t="s">
        <v>228</v>
      </c>
      <c r="S29" s="185" t="b">
        <f aca="false">FALSE()</f>
        <v>0</v>
      </c>
      <c r="T29" s="185" t="n">
        <v>400</v>
      </c>
      <c r="U29" s="185" t="n">
        <v>33</v>
      </c>
      <c r="V29" s="185" t="n">
        <v>13200</v>
      </c>
      <c r="W29" s="185" t="s">
        <v>229</v>
      </c>
      <c r="X29" s="185" t="n">
        <v>0</v>
      </c>
      <c r="Z29" s="190"/>
    </row>
    <row r="30" customFormat="false" ht="8.25" hidden="false" customHeight="false" outlineLevel="2" collapsed="false">
      <c r="A30" s="184" t="s">
        <v>236</v>
      </c>
      <c r="B30" s="184" t="s">
        <v>220</v>
      </c>
      <c r="C30" s="184" t="s">
        <v>237</v>
      </c>
      <c r="D30" s="194" t="n">
        <v>37238</v>
      </c>
      <c r="E30" s="194" t="n">
        <v>37238</v>
      </c>
      <c r="F30" s="184" t="s">
        <v>238</v>
      </c>
      <c r="G30" s="184" t="n">
        <v>8887</v>
      </c>
      <c r="H30" s="184" t="s">
        <v>223</v>
      </c>
      <c r="I30" s="194" t="n">
        <v>37237</v>
      </c>
      <c r="J30" s="184" t="s">
        <v>224</v>
      </c>
      <c r="K30" s="184" t="s">
        <v>193</v>
      </c>
      <c r="L30" s="184" t="s">
        <v>138</v>
      </c>
      <c r="M30" s="185" t="b">
        <f aca="false">FALSE()</f>
        <v>0</v>
      </c>
      <c r="N30" s="185" t="n">
        <v>25</v>
      </c>
      <c r="O30" s="185" t="s">
        <v>225</v>
      </c>
      <c r="P30" s="185" t="s">
        <v>226</v>
      </c>
      <c r="Q30" s="185" t="s">
        <v>227</v>
      </c>
      <c r="R30" s="185" t="s">
        <v>228</v>
      </c>
      <c r="S30" s="185" t="b">
        <f aca="false">FALSE()</f>
        <v>0</v>
      </c>
      <c r="T30" s="185" t="n">
        <v>400</v>
      </c>
      <c r="U30" s="185" t="n">
        <v>34</v>
      </c>
      <c r="V30" s="185" t="n">
        <v>13600</v>
      </c>
      <c r="W30" s="185" t="s">
        <v>229</v>
      </c>
      <c r="X30" s="185" t="n">
        <v>0</v>
      </c>
      <c r="Z30" s="190"/>
    </row>
    <row r="31" customFormat="false" ht="8.25" hidden="false" customHeight="false" outlineLevel="2" collapsed="false">
      <c r="A31" s="184" t="s">
        <v>239</v>
      </c>
      <c r="B31" s="184" t="s">
        <v>220</v>
      </c>
      <c r="C31" s="184" t="s">
        <v>221</v>
      </c>
      <c r="D31" s="194" t="n">
        <v>37239</v>
      </c>
      <c r="E31" s="194" t="n">
        <v>37240</v>
      </c>
      <c r="F31" s="184" t="s">
        <v>240</v>
      </c>
      <c r="G31" s="184" t="n">
        <v>8984</v>
      </c>
      <c r="H31" s="184" t="s">
        <v>223</v>
      </c>
      <c r="I31" s="194" t="n">
        <v>37238</v>
      </c>
      <c r="J31" s="184" t="s">
        <v>224</v>
      </c>
      <c r="K31" s="184" t="s">
        <v>193</v>
      </c>
      <c r="L31" s="184" t="s">
        <v>138</v>
      </c>
      <c r="M31" s="185" t="b">
        <f aca="false">FALSE()</f>
        <v>0</v>
      </c>
      <c r="N31" s="185" t="n">
        <v>25</v>
      </c>
      <c r="O31" s="185" t="s">
        <v>225</v>
      </c>
      <c r="P31" s="185" t="s">
        <v>226</v>
      </c>
      <c r="Q31" s="185" t="s">
        <v>227</v>
      </c>
      <c r="R31" s="185" t="s">
        <v>228</v>
      </c>
      <c r="S31" s="185" t="b">
        <f aca="false">FALSE()</f>
        <v>0</v>
      </c>
      <c r="T31" s="185" t="n">
        <v>800</v>
      </c>
      <c r="U31" s="185" t="n">
        <v>31.5</v>
      </c>
      <c r="V31" s="185" t="n">
        <v>25200</v>
      </c>
      <c r="W31" s="185" t="s">
        <v>229</v>
      </c>
      <c r="X31" s="185" t="n">
        <v>0</v>
      </c>
      <c r="Z31" s="190"/>
    </row>
    <row r="32" customFormat="false" ht="8.25" hidden="false" customHeight="false" outlineLevel="2" collapsed="false">
      <c r="A32" s="184" t="s">
        <v>219</v>
      </c>
      <c r="B32" s="184" t="s">
        <v>220</v>
      </c>
      <c r="C32" s="184" t="s">
        <v>237</v>
      </c>
      <c r="D32" s="194" t="n">
        <v>37242</v>
      </c>
      <c r="E32" s="194" t="n">
        <v>37242</v>
      </c>
      <c r="F32" s="184" t="s">
        <v>241</v>
      </c>
      <c r="G32" s="184" t="n">
        <v>9069</v>
      </c>
      <c r="H32" s="184" t="s">
        <v>223</v>
      </c>
      <c r="I32" s="194" t="n">
        <v>37239</v>
      </c>
      <c r="J32" s="184" t="s">
        <v>224</v>
      </c>
      <c r="K32" s="184" t="s">
        <v>193</v>
      </c>
      <c r="L32" s="184" t="s">
        <v>138</v>
      </c>
      <c r="M32" s="185" t="b">
        <f aca="false">FALSE()</f>
        <v>0</v>
      </c>
      <c r="N32" s="185" t="n">
        <v>25</v>
      </c>
      <c r="O32" s="185" t="s">
        <v>225</v>
      </c>
      <c r="P32" s="185" t="s">
        <v>226</v>
      </c>
      <c r="Q32" s="185" t="s">
        <v>227</v>
      </c>
      <c r="R32" s="185" t="s">
        <v>228</v>
      </c>
      <c r="S32" s="185" t="b">
        <f aca="false">FALSE()</f>
        <v>0</v>
      </c>
      <c r="T32" s="185" t="n">
        <v>400</v>
      </c>
      <c r="U32" s="185" t="n">
        <v>27.75</v>
      </c>
      <c r="V32" s="185" t="n">
        <v>11100</v>
      </c>
      <c r="W32" s="185" t="s">
        <v>229</v>
      </c>
      <c r="X32" s="185" t="n">
        <v>0</v>
      </c>
      <c r="Z32" s="190"/>
    </row>
    <row r="33" customFormat="false" ht="8.25" hidden="false" customHeight="false" outlineLevel="2" collapsed="false">
      <c r="A33" s="184" t="s">
        <v>242</v>
      </c>
      <c r="B33" s="184" t="s">
        <v>220</v>
      </c>
      <c r="C33" s="184" t="s">
        <v>243</v>
      </c>
      <c r="D33" s="194" t="n">
        <v>37243</v>
      </c>
      <c r="E33" s="194" t="n">
        <v>37243</v>
      </c>
      <c r="F33" s="184" t="s">
        <v>244</v>
      </c>
      <c r="G33" s="184" t="n">
        <v>9253</v>
      </c>
      <c r="H33" s="184" t="s">
        <v>223</v>
      </c>
      <c r="I33" s="194" t="n">
        <v>37242</v>
      </c>
      <c r="J33" s="184" t="s">
        <v>224</v>
      </c>
      <c r="K33" s="184" t="s">
        <v>193</v>
      </c>
      <c r="L33" s="184" t="s">
        <v>138</v>
      </c>
      <c r="M33" s="185" t="b">
        <f aca="false">FALSE()</f>
        <v>0</v>
      </c>
      <c r="N33" s="185" t="n">
        <v>25</v>
      </c>
      <c r="O33" s="185" t="s">
        <v>225</v>
      </c>
      <c r="P33" s="185" t="s">
        <v>226</v>
      </c>
      <c r="Q33" s="185" t="s">
        <v>227</v>
      </c>
      <c r="R33" s="185" t="s">
        <v>228</v>
      </c>
      <c r="S33" s="185" t="b">
        <f aca="false">FALSE()</f>
        <v>0</v>
      </c>
      <c r="T33" s="185" t="n">
        <v>400</v>
      </c>
      <c r="U33" s="185" t="n">
        <v>29</v>
      </c>
      <c r="V33" s="185" t="n">
        <v>11600</v>
      </c>
      <c r="W33" s="185" t="s">
        <v>229</v>
      </c>
      <c r="X33" s="185" t="n">
        <v>0</v>
      </c>
      <c r="Z33" s="190"/>
    </row>
    <row r="34" customFormat="false" ht="8.25" hidden="false" customHeight="false" outlineLevel="2" collapsed="false">
      <c r="A34" s="184" t="s">
        <v>245</v>
      </c>
      <c r="B34" s="184" t="s">
        <v>220</v>
      </c>
      <c r="C34" s="184" t="s">
        <v>221</v>
      </c>
      <c r="D34" s="194" t="n">
        <v>37244</v>
      </c>
      <c r="E34" s="194" t="n">
        <v>37256</v>
      </c>
      <c r="F34" s="184" t="s">
        <v>246</v>
      </c>
      <c r="G34" s="184" t="n">
        <v>9255</v>
      </c>
      <c r="H34" s="184" t="s">
        <v>223</v>
      </c>
      <c r="I34" s="194" t="n">
        <v>37242</v>
      </c>
      <c r="J34" s="184" t="s">
        <v>224</v>
      </c>
      <c r="K34" s="184" t="s">
        <v>193</v>
      </c>
      <c r="L34" s="184" t="s">
        <v>138</v>
      </c>
      <c r="M34" s="185" t="b">
        <f aca="false">FALSE()</f>
        <v>0</v>
      </c>
      <c r="N34" s="185" t="n">
        <v>25</v>
      </c>
      <c r="O34" s="185" t="s">
        <v>225</v>
      </c>
      <c r="P34" s="185" t="s">
        <v>226</v>
      </c>
      <c r="Q34" s="185" t="s">
        <v>227</v>
      </c>
      <c r="R34" s="185" t="s">
        <v>228</v>
      </c>
      <c r="S34" s="185" t="b">
        <f aca="false">FALSE()</f>
        <v>0</v>
      </c>
      <c r="T34" s="185" t="n">
        <v>4000</v>
      </c>
      <c r="U34" s="185" t="n">
        <v>27.25</v>
      </c>
      <c r="V34" s="185" t="n">
        <v>109000</v>
      </c>
      <c r="W34" s="185" t="s">
        <v>229</v>
      </c>
      <c r="X34" s="185" t="n">
        <v>0</v>
      </c>
      <c r="Z34" s="190"/>
    </row>
    <row r="35" customFormat="false" ht="8.25" hidden="false" customHeight="false" outlineLevel="1" collapsed="false">
      <c r="D35" s="194"/>
      <c r="E35" s="194"/>
      <c r="I35" s="194"/>
      <c r="K35" s="195" t="s">
        <v>247</v>
      </c>
      <c r="T35" s="185" t="n">
        <f aca="false">SUBTOTAL(9,T26:T34)</f>
        <v>7600</v>
      </c>
      <c r="V35" s="185" t="n">
        <f aca="false">SUBTOTAL(9,V26:V34)</f>
        <v>219100</v>
      </c>
      <c r="Z35" s="190"/>
    </row>
    <row r="36" customFormat="false" ht="8.25" hidden="false" customHeight="false" outlineLevel="2" collapsed="false">
      <c r="A36" s="184" t="s">
        <v>242</v>
      </c>
      <c r="B36" s="184" t="s">
        <v>220</v>
      </c>
      <c r="C36" s="184" t="s">
        <v>221</v>
      </c>
      <c r="D36" s="194" t="n">
        <v>37235</v>
      </c>
      <c r="E36" s="194" t="n">
        <v>37256</v>
      </c>
      <c r="F36" s="184" t="s">
        <v>248</v>
      </c>
      <c r="G36" s="184" t="n">
        <v>8566</v>
      </c>
      <c r="H36" s="184" t="s">
        <v>223</v>
      </c>
      <c r="I36" s="194" t="n">
        <v>37231</v>
      </c>
      <c r="J36" s="184" t="s">
        <v>224</v>
      </c>
      <c r="K36" s="184" t="s">
        <v>194</v>
      </c>
      <c r="L36" s="184" t="s">
        <v>138</v>
      </c>
      <c r="M36" s="185" t="b">
        <f aca="false">FALSE()</f>
        <v>0</v>
      </c>
      <c r="N36" s="185" t="n">
        <v>-25</v>
      </c>
      <c r="O36" s="185" t="s">
        <v>225</v>
      </c>
      <c r="P36" s="185" t="s">
        <v>226</v>
      </c>
      <c r="Q36" s="185" t="s">
        <v>227</v>
      </c>
      <c r="R36" s="185" t="s">
        <v>232</v>
      </c>
      <c r="S36" s="185" t="b">
        <f aca="false">FALSE()</f>
        <v>0</v>
      </c>
      <c r="T36" s="185" t="n">
        <v>-7200</v>
      </c>
      <c r="U36" s="185" t="n">
        <v>27.5</v>
      </c>
      <c r="V36" s="185" t="n">
        <v>-198000</v>
      </c>
      <c r="W36" s="185" t="s">
        <v>229</v>
      </c>
      <c r="X36" s="185" t="n">
        <v>0</v>
      </c>
      <c r="Z36" s="190"/>
    </row>
    <row r="37" customFormat="false" ht="8.25" hidden="false" customHeight="false" outlineLevel="2" collapsed="false">
      <c r="A37" s="184" t="s">
        <v>249</v>
      </c>
      <c r="B37" s="184" t="s">
        <v>220</v>
      </c>
      <c r="C37" s="184" t="s">
        <v>250</v>
      </c>
      <c r="D37" s="194" t="n">
        <v>37237</v>
      </c>
      <c r="E37" s="194" t="n">
        <v>37237</v>
      </c>
      <c r="F37" s="184" t="s">
        <v>251</v>
      </c>
      <c r="G37" s="184" t="n">
        <v>8839</v>
      </c>
      <c r="H37" s="184" t="s">
        <v>223</v>
      </c>
      <c r="I37" s="194" t="n">
        <v>37236</v>
      </c>
      <c r="J37" s="184" t="s">
        <v>224</v>
      </c>
      <c r="K37" s="184" t="s">
        <v>194</v>
      </c>
      <c r="L37" s="184" t="s">
        <v>138</v>
      </c>
      <c r="M37" s="185" t="b">
        <f aca="false">FALSE()</f>
        <v>0</v>
      </c>
      <c r="N37" s="185" t="n">
        <v>-25</v>
      </c>
      <c r="O37" s="185" t="s">
        <v>225</v>
      </c>
      <c r="P37" s="185" t="s">
        <v>226</v>
      </c>
      <c r="Q37" s="185" t="s">
        <v>227</v>
      </c>
      <c r="R37" s="185" t="s">
        <v>228</v>
      </c>
      <c r="S37" s="185" t="b">
        <f aca="false">FALSE()</f>
        <v>0</v>
      </c>
      <c r="T37" s="185" t="n">
        <v>-400</v>
      </c>
      <c r="U37" s="185" t="n">
        <v>36.5</v>
      </c>
      <c r="V37" s="185" t="n">
        <v>-14600</v>
      </c>
      <c r="W37" s="185" t="s">
        <v>229</v>
      </c>
      <c r="X37" s="185" t="n">
        <v>0</v>
      </c>
      <c r="Z37" s="190"/>
    </row>
    <row r="38" customFormat="false" ht="8.25" hidden="false" customHeight="false" outlineLevel="1" collapsed="false">
      <c r="D38" s="194"/>
      <c r="E38" s="194"/>
      <c r="I38" s="194"/>
      <c r="K38" s="186" t="s">
        <v>252</v>
      </c>
      <c r="T38" s="185" t="n">
        <f aca="false">SUBTOTAL(9,T36:T37)</f>
        <v>-7600</v>
      </c>
      <c r="V38" s="185" t="n">
        <f aca="false">SUBTOTAL(9,V36:V37)</f>
        <v>-212600</v>
      </c>
      <c r="Z38" s="190"/>
    </row>
    <row r="39" customFormat="false" ht="8.25" hidden="false" customHeight="false" outlineLevel="0" collapsed="false">
      <c r="D39" s="194"/>
      <c r="E39" s="194"/>
      <c r="I39" s="194"/>
      <c r="K39" s="186" t="s">
        <v>253</v>
      </c>
      <c r="T39" s="185" t="n">
        <f aca="false">SUBTOTAL(9,T26:T37)</f>
        <v>0</v>
      </c>
      <c r="V39" s="185" t="n">
        <f aca="false">SUBTOTAL(9,V26:V37)</f>
        <v>6500</v>
      </c>
      <c r="Z39" s="190"/>
    </row>
    <row r="40" customFormat="false" ht="8.25" hidden="false" customHeight="false" outlineLevel="0" collapsed="false">
      <c r="D40" s="194"/>
      <c r="E40" s="194"/>
      <c r="I40" s="194"/>
      <c r="Z40" s="190"/>
    </row>
    <row r="41" customFormat="false" ht="8.25" hidden="false" customHeight="false" outlineLevel="0" collapsed="false">
      <c r="Z41" s="190"/>
    </row>
    <row r="42" customFormat="false" ht="9" hidden="false" customHeight="false" outlineLevel="0" collapsed="false">
      <c r="A42" s="186" t="s">
        <v>254</v>
      </c>
      <c r="C42" s="188" t="n">
        <v>47572</v>
      </c>
      <c r="Z42" s="190"/>
    </row>
    <row r="43" customFormat="false" ht="9" hidden="false" customHeight="false" outlineLevel="0" collapsed="false">
      <c r="Z4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255</v>
      </c>
    </row>
    <row r="3" customFormat="false" ht="10.5" hidden="false" customHeight="false" outlineLevel="0" collapsed="false">
      <c r="A3" s="196" t="str">
        <f aca="false">'POWER SUM'!A3</f>
        <v>As of December 20,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22</v>
      </c>
      <c r="D9" s="94" t="n">
        <v>-14</v>
      </c>
      <c r="E9" s="94" t="n">
        <v>-14</v>
      </c>
      <c r="F9" s="94" t="n">
        <v>58</v>
      </c>
      <c r="G9" s="94" t="n">
        <v>56</v>
      </c>
      <c r="H9" s="94" t="n">
        <v>56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-29</v>
      </c>
      <c r="G10" s="197" t="n">
        <v>-28</v>
      </c>
      <c r="H10" s="197" t="n">
        <v>-28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22</v>
      </c>
      <c r="D11" s="198" t="n">
        <f aca="false">SUM(D9:D10)</f>
        <v>-14</v>
      </c>
      <c r="E11" s="198" t="n">
        <f aca="false">SUM(E9:E10)</f>
        <v>-14</v>
      </c>
      <c r="F11" s="198" t="n">
        <f aca="false">SUM(F9:F10)</f>
        <v>29</v>
      </c>
      <c r="G11" s="198" t="n">
        <f aca="false">SUM(G9:G10)</f>
        <v>28</v>
      </c>
      <c r="H11" s="198" t="n">
        <f aca="false">SUM(H9:H10)</f>
        <v>28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24</v>
      </c>
      <c r="G14" s="198" t="n">
        <v>24</v>
      </c>
      <c r="H14" s="198" t="n">
        <v>20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5200-21000-15600</f>
        <v>-31400</v>
      </c>
      <c r="D18" s="94" t="n">
        <v>4800</v>
      </c>
      <c r="E18" s="94" t="n">
        <v>5200</v>
      </c>
      <c r="F18" s="94" t="n">
        <f aca="false">45760+9360+14560</f>
        <v>69680</v>
      </c>
      <c r="G18" s="94" t="n">
        <f aca="false">45760+9360+14560</f>
        <v>69680</v>
      </c>
      <c r="H18" s="94" t="n">
        <f aca="false">44000+9000+14000</f>
        <v>67000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-20496</v>
      </c>
      <c r="G19" s="94" t="n">
        <v>-26420</v>
      </c>
      <c r="H19" s="94" t="n">
        <v>-16746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261</v>
      </c>
      <c r="C20" s="94" t="n">
        <v>0</v>
      </c>
      <c r="D20" s="94" t="n">
        <v>0</v>
      </c>
      <c r="E20" s="94" t="n">
        <v>0</v>
      </c>
      <c r="F20" s="94" t="n">
        <f aca="false">43689+15353</f>
        <v>59042</v>
      </c>
      <c r="G20" s="94" t="n">
        <f aca="false">46252+17924</f>
        <v>64176</v>
      </c>
      <c r="H20" s="94" t="n">
        <f aca="false">34489+7313</f>
        <v>41802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-31400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108226</v>
      </c>
      <c r="G21" s="145" t="n">
        <f aca="false">SUM(G18:G20)</f>
        <v>107436</v>
      </c>
      <c r="H21" s="145" t="n">
        <f aca="false">SUM(H18:H20)</f>
        <v>92056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184960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-63662</v>
      </c>
    </row>
    <row r="38" customFormat="false" ht="10.5" hidden="false" customHeight="false" outlineLevel="0" collapsed="false">
      <c r="A38" s="1" t="s">
        <v>261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165020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286318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148</v>
      </c>
    </row>
    <row r="3" customFormat="false" ht="10.5" hidden="false" customHeight="false" outlineLevel="0" collapsed="false">
      <c r="A3" s="196" t="str">
        <f aca="false">'POWER SUM'!A3</f>
        <v>As of December 20,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0</v>
      </c>
      <c r="G10" s="197" t="n">
        <v>0</v>
      </c>
      <c r="H10" s="197" t="n">
        <v>0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0</v>
      </c>
      <c r="D11" s="198" t="n">
        <f aca="false">SUM(D9:D10)</f>
        <v>0</v>
      </c>
      <c r="E11" s="198" t="n">
        <f aca="false">SUM(E9:E10)</f>
        <v>0</v>
      </c>
      <c r="F11" s="198" t="n">
        <f aca="false">SUM(F9:F10)</f>
        <v>0</v>
      </c>
      <c r="G11" s="198" t="n">
        <f aca="false">SUM(G9:G10)</f>
        <v>0</v>
      </c>
      <c r="H11" s="198" t="n">
        <f aca="false">SUM(H9:H10)</f>
        <v>-27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0</v>
      </c>
      <c r="G14" s="198" t="n">
        <v>0</v>
      </c>
      <c r="H14" s="198" t="n">
        <v>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263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263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5" width="10.98"/>
    <col collapsed="false" customWidth="true" hidden="false" outlineLevel="0" max="3" min="2" style="185" width="7.82"/>
    <col collapsed="false" customWidth="true" hidden="false" outlineLevel="0" max="6" min="4" style="194" width="7.82"/>
    <col collapsed="false" customWidth="true" hidden="false" outlineLevel="0" max="7" min="7" style="185" width="7.82"/>
    <col collapsed="false" customWidth="true" hidden="false" outlineLevel="0" max="8" min="8" style="185" width="8.33"/>
    <col collapsed="false" customWidth="true" hidden="false" outlineLevel="0" max="9" min="9" style="194" width="8.33"/>
    <col collapsed="false" customWidth="true" hidden="false" outlineLevel="0" max="10" min="10" style="194" width="9.49"/>
    <col collapsed="false" customWidth="true" hidden="false" outlineLevel="0" max="11" min="11" style="185" width="12.83"/>
    <col collapsed="false" customWidth="true" hidden="false" outlineLevel="0" max="17" min="12" style="185" width="7.82"/>
    <col collapsed="false" customWidth="true" hidden="false" outlineLevel="0" max="19" min="18" style="185" width="8.33"/>
    <col collapsed="false" customWidth="true" hidden="false" outlineLevel="0" max="20" min="20" style="185" width="9.99"/>
    <col collapsed="false" customWidth="true" hidden="false" outlineLevel="0" max="21" min="21" style="185" width="10.49"/>
    <col collapsed="false" customWidth="true" hidden="true" outlineLevel="0" max="22" min="22" style="185" width="7.65"/>
    <col collapsed="false" customWidth="true" hidden="true" outlineLevel="0" max="23" min="23" style="185" width="9.15"/>
    <col collapsed="false" customWidth="true" hidden="true" outlineLevel="0" max="24" min="24" style="199" width="7.82"/>
    <col collapsed="false" customWidth="true" hidden="false" outlineLevel="0" max="25" min="25" style="200" width="9.82"/>
    <col collapsed="false" customWidth="true" hidden="false" outlineLevel="0" max="26" min="26" style="185" width="10.49"/>
    <col collapsed="false" customWidth="true" hidden="false" outlineLevel="0" max="27" min="27" style="189" width="10.49"/>
    <col collapsed="false" customWidth="true" hidden="false" outlineLevel="0" max="28" min="28" style="189" width="9.65"/>
    <col collapsed="false" customWidth="false" hidden="false" outlineLevel="0" max="29" min="29" style="201" width="9.33"/>
    <col collapsed="false" customWidth="true" hidden="false" outlineLevel="0" max="30" min="30" style="201" width="13.99"/>
    <col collapsed="false" customWidth="true" hidden="false" outlineLevel="0" max="37" min="31" style="201" width="10.33"/>
    <col collapsed="false" customWidth="true" hidden="false" outlineLevel="0" max="38" min="38" style="201" width="10.49"/>
    <col collapsed="false" customWidth="false" hidden="false" outlineLevel="0" max="257" min="39" style="201" width="9.33"/>
  </cols>
  <sheetData>
    <row r="1" customFormat="false" ht="9.75" hidden="false" customHeight="true" outlineLevel="0" collapsed="false">
      <c r="A1" s="202" t="s">
        <v>264</v>
      </c>
    </row>
    <row r="2" customFormat="false" ht="9.75" hidden="false" customHeight="true" outlineLevel="0" collapsed="false">
      <c r="A2" s="202"/>
    </row>
    <row r="3" customFormat="false" ht="9.75" hidden="false" customHeight="true" outlineLevel="0" collapsed="false">
      <c r="A3" s="203" t="s">
        <v>265</v>
      </c>
      <c r="K3" s="203" t="s">
        <v>266</v>
      </c>
    </row>
    <row r="4" customFormat="false" ht="11.25" hidden="false" customHeight="true" outlineLevel="0" collapsed="false">
      <c r="A4" s="204" t="s">
        <v>267</v>
      </c>
      <c r="B4" s="205" t="s">
        <v>204</v>
      </c>
      <c r="C4" s="206"/>
      <c r="D4" s="206"/>
      <c r="E4" s="206"/>
      <c r="F4" s="206"/>
      <c r="G4" s="206"/>
      <c r="H4" s="207"/>
      <c r="I4" s="0"/>
      <c r="J4" s="208"/>
      <c r="K4" s="204" t="s">
        <v>268</v>
      </c>
      <c r="L4" s="205" t="s">
        <v>204</v>
      </c>
      <c r="M4" s="206"/>
      <c r="N4" s="206"/>
      <c r="O4" s="206"/>
      <c r="P4" s="206"/>
      <c r="Q4" s="206"/>
      <c r="R4" s="207"/>
      <c r="S4" s="0"/>
      <c r="T4" s="209"/>
      <c r="U4" s="209"/>
      <c r="V4" s="209"/>
      <c r="W4" s="209"/>
      <c r="X4" s="209"/>
      <c r="Y4" s="210"/>
      <c r="Z4" s="209"/>
      <c r="AA4" s="211"/>
      <c r="AB4" s="212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</row>
    <row r="5" customFormat="false" ht="9.75" hidden="false" customHeight="true" outlineLevel="0" collapsed="false">
      <c r="A5" s="205" t="s">
        <v>206</v>
      </c>
      <c r="B5" s="204" t="s">
        <v>269</v>
      </c>
      <c r="C5" s="206" t="s">
        <v>270</v>
      </c>
      <c r="D5" s="206" t="s">
        <v>271</v>
      </c>
      <c r="E5" s="206" t="s">
        <v>272</v>
      </c>
      <c r="F5" s="206" t="s">
        <v>273</v>
      </c>
      <c r="G5" s="206" t="s">
        <v>274</v>
      </c>
      <c r="H5" s="214" t="s">
        <v>253</v>
      </c>
      <c r="I5" s="0"/>
      <c r="J5" s="208"/>
      <c r="K5" s="205" t="s">
        <v>206</v>
      </c>
      <c r="L5" s="204" t="s">
        <v>269</v>
      </c>
      <c r="M5" s="206" t="s">
        <v>270</v>
      </c>
      <c r="N5" s="206" t="s">
        <v>271</v>
      </c>
      <c r="O5" s="206" t="s">
        <v>272</v>
      </c>
      <c r="P5" s="206" t="s">
        <v>273</v>
      </c>
      <c r="Q5" s="206" t="s">
        <v>274</v>
      </c>
      <c r="R5" s="214" t="s">
        <v>253</v>
      </c>
      <c r="S5" s="0"/>
      <c r="T5" s="209"/>
      <c r="U5" s="209"/>
      <c r="V5" s="209"/>
      <c r="W5" s="209"/>
      <c r="X5" s="209"/>
      <c r="Y5" s="210"/>
      <c r="Z5" s="209"/>
      <c r="AA5" s="211"/>
      <c r="AB5" s="211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  <c r="IW5" s="215"/>
    </row>
    <row r="6" customFormat="false" ht="9.75" hidden="false" customHeight="true" outlineLevel="0" collapsed="false">
      <c r="A6" s="204" t="s">
        <v>118</v>
      </c>
      <c r="B6" s="216" t="n">
        <v>-31553</v>
      </c>
      <c r="C6" s="217" t="n">
        <v>-69751</v>
      </c>
      <c r="D6" s="217" t="n">
        <v>-77280</v>
      </c>
      <c r="E6" s="217" t="n">
        <v>-74684</v>
      </c>
      <c r="F6" s="217" t="n">
        <v>-49412</v>
      </c>
      <c r="G6" s="217"/>
      <c r="H6" s="218" t="n">
        <v>-302680</v>
      </c>
      <c r="I6" s="0"/>
      <c r="J6" s="208"/>
      <c r="K6" s="204" t="s">
        <v>118</v>
      </c>
      <c r="L6" s="219" t="n">
        <v>9600</v>
      </c>
      <c r="M6" s="220" t="n">
        <v>10400</v>
      </c>
      <c r="N6" s="220" t="n">
        <v>10400</v>
      </c>
      <c r="O6" s="220" t="n">
        <v>10400</v>
      </c>
      <c r="P6" s="220" t="n">
        <v>10000</v>
      </c>
      <c r="Q6" s="220"/>
      <c r="R6" s="221" t="n">
        <v>50800</v>
      </c>
      <c r="S6" s="0"/>
      <c r="T6" s="222"/>
      <c r="U6" s="222"/>
      <c r="V6" s="222"/>
      <c r="W6" s="222"/>
      <c r="X6" s="222"/>
      <c r="Y6" s="210"/>
      <c r="Z6" s="222"/>
      <c r="AA6" s="211"/>
      <c r="AB6" s="211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9.75" hidden="false" customHeight="true" outlineLevel="0" collapsed="false">
      <c r="A7" s="223" t="s">
        <v>138</v>
      </c>
      <c r="B7" s="224" t="n">
        <v>36239</v>
      </c>
      <c r="C7" s="189" t="n">
        <v>74814</v>
      </c>
      <c r="D7" s="189" t="n">
        <v>-6682</v>
      </c>
      <c r="E7" s="189" t="n">
        <v>59593</v>
      </c>
      <c r="F7" s="189" t="n">
        <v>76105</v>
      </c>
      <c r="G7" s="189"/>
      <c r="H7" s="225" t="n">
        <v>240069</v>
      </c>
      <c r="I7" s="0"/>
      <c r="J7" s="208"/>
      <c r="K7" s="223" t="s">
        <v>138</v>
      </c>
      <c r="L7" s="226" t="n">
        <v>-9600</v>
      </c>
      <c r="M7" s="191" t="n">
        <v>-10400</v>
      </c>
      <c r="N7" s="191" t="n">
        <v>-3850</v>
      </c>
      <c r="O7" s="191" t="n">
        <v>-7600</v>
      </c>
      <c r="P7" s="191" t="n">
        <v>-8000</v>
      </c>
      <c r="Q7" s="191"/>
      <c r="R7" s="227" t="n">
        <v>-39450</v>
      </c>
      <c r="S7" s="0"/>
      <c r="T7" s="222"/>
      <c r="U7" s="222"/>
      <c r="V7" s="222"/>
      <c r="W7" s="222"/>
      <c r="X7" s="222"/>
      <c r="Y7" s="210"/>
      <c r="Z7" s="222"/>
      <c r="AA7" s="211"/>
      <c r="AB7" s="211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9.75" hidden="false" customHeight="true" outlineLevel="0" collapsed="false">
      <c r="A8" s="223" t="s">
        <v>142</v>
      </c>
      <c r="B8" s="224"/>
      <c r="C8" s="189"/>
      <c r="D8" s="189" t="n">
        <v>71407</v>
      </c>
      <c r="E8" s="189" t="n">
        <v>-79751</v>
      </c>
      <c r="F8" s="189" t="n">
        <v>50785</v>
      </c>
      <c r="G8" s="189"/>
      <c r="H8" s="225" t="n">
        <v>42441</v>
      </c>
      <c r="I8" s="0"/>
      <c r="J8" s="208"/>
      <c r="K8" s="223" t="s">
        <v>142</v>
      </c>
      <c r="L8" s="226"/>
      <c r="M8" s="191"/>
      <c r="N8" s="191" t="n">
        <v>-20800</v>
      </c>
      <c r="O8" s="191" t="n">
        <v>-20800</v>
      </c>
      <c r="P8" s="191" t="n">
        <v>-20000</v>
      </c>
      <c r="Q8" s="191"/>
      <c r="R8" s="227" t="n">
        <v>-61600</v>
      </c>
      <c r="S8" s="0"/>
      <c r="T8" s="222"/>
      <c r="U8" s="222"/>
      <c r="V8" s="222"/>
      <c r="W8" s="222"/>
      <c r="X8" s="222"/>
      <c r="Y8" s="210"/>
      <c r="Z8" s="222"/>
      <c r="AA8" s="211"/>
      <c r="AB8" s="211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9.75" hidden="false" customHeight="true" outlineLevel="0" collapsed="false">
      <c r="A9" s="223" t="s">
        <v>274</v>
      </c>
      <c r="B9" s="224"/>
      <c r="C9" s="189"/>
      <c r="D9" s="189"/>
      <c r="E9" s="189"/>
      <c r="F9" s="189"/>
      <c r="G9" s="189"/>
      <c r="H9" s="225"/>
      <c r="I9" s="0"/>
      <c r="J9" s="208"/>
      <c r="K9" s="223" t="s">
        <v>274</v>
      </c>
      <c r="L9" s="226"/>
      <c r="M9" s="191"/>
      <c r="N9" s="191"/>
      <c r="O9" s="191"/>
      <c r="P9" s="191"/>
      <c r="Q9" s="191"/>
      <c r="R9" s="227"/>
      <c r="S9" s="0"/>
      <c r="T9" s="222"/>
      <c r="U9" s="222"/>
      <c r="V9" s="222"/>
      <c r="W9" s="222"/>
      <c r="X9" s="222"/>
      <c r="Y9" s="210"/>
      <c r="Z9" s="222"/>
      <c r="AA9" s="211"/>
      <c r="AB9" s="211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9.75" hidden="false" customHeight="true" outlineLevel="0" collapsed="false">
      <c r="A10" s="228" t="s">
        <v>253</v>
      </c>
      <c r="B10" s="229" t="n">
        <v>4686</v>
      </c>
      <c r="C10" s="230" t="n">
        <v>5063</v>
      </c>
      <c r="D10" s="230" t="n">
        <v>-12555</v>
      </c>
      <c r="E10" s="230" t="n">
        <v>-94842</v>
      </c>
      <c r="F10" s="230" t="n">
        <v>77478</v>
      </c>
      <c r="G10" s="230"/>
      <c r="H10" s="231" t="n">
        <v>-20170</v>
      </c>
      <c r="I10" s="0"/>
      <c r="J10" s="208"/>
      <c r="K10" s="228" t="s">
        <v>253</v>
      </c>
      <c r="L10" s="232" t="n">
        <v>0</v>
      </c>
      <c r="M10" s="233" t="n">
        <v>0</v>
      </c>
      <c r="N10" s="233" t="n">
        <v>-14250</v>
      </c>
      <c r="O10" s="233" t="n">
        <v>-18000</v>
      </c>
      <c r="P10" s="233" t="n">
        <v>-18000</v>
      </c>
      <c r="Q10" s="233"/>
      <c r="R10" s="234" t="n">
        <v>-50250</v>
      </c>
      <c r="S10" s="0"/>
      <c r="T10" s="222"/>
      <c r="U10" s="222"/>
      <c r="V10" s="222"/>
      <c r="W10" s="222"/>
      <c r="X10" s="222"/>
      <c r="Y10" s="210"/>
      <c r="Z10" s="222"/>
      <c r="AA10" s="211"/>
      <c r="AB10" s="211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9.75" hidden="false" customHeight="true" outlineLevel="0" collapsed="false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01"/>
      <c r="O11" s="215"/>
      <c r="P11" s="237"/>
      <c r="Q11" s="237"/>
      <c r="R11" s="237"/>
      <c r="S11" s="237"/>
      <c r="T11" s="237"/>
      <c r="U11" s="237"/>
      <c r="V11" s="237"/>
      <c r="W11" s="237"/>
      <c r="X11" s="237"/>
      <c r="Y11" s="238"/>
      <c r="Z11" s="237"/>
      <c r="AA11" s="236"/>
      <c r="AB11" s="236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9.75" hidden="false" customHeight="true" outlineLevel="0" collapsed="false">
      <c r="A12" s="235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01"/>
      <c r="O12" s="215"/>
      <c r="P12" s="237"/>
      <c r="Q12" s="237"/>
      <c r="R12" s="237"/>
      <c r="S12" s="237"/>
      <c r="T12" s="237"/>
      <c r="U12" s="237"/>
      <c r="V12" s="237"/>
      <c r="W12" s="237"/>
      <c r="X12" s="237"/>
      <c r="Y12" s="238"/>
      <c r="Z12" s="237"/>
      <c r="AA12" s="236"/>
      <c r="AB12" s="236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9.75" hidden="false" customHeight="true" outlineLevel="0" collapsed="false">
      <c r="A13" s="215"/>
      <c r="B13" s="239"/>
      <c r="C13" s="239"/>
      <c r="D13" s="215"/>
      <c r="E13" s="215"/>
      <c r="F13" s="215"/>
      <c r="G13" s="240"/>
      <c r="H13" s="215"/>
      <c r="I13" s="240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41"/>
      <c r="Y13" s="238"/>
      <c r="Z13" s="215"/>
      <c r="AA13" s="236"/>
      <c r="AB13" s="236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15"/>
    </row>
    <row r="14" customFormat="false" ht="9.75" hidden="false" customHeight="true" outlineLevel="0" collapsed="false">
      <c r="A14" s="242" t="s">
        <v>195</v>
      </c>
      <c r="B14" s="243" t="s">
        <v>196</v>
      </c>
      <c r="C14" s="243" t="s">
        <v>197</v>
      </c>
      <c r="D14" s="244" t="s">
        <v>198</v>
      </c>
      <c r="E14" s="244" t="s">
        <v>199</v>
      </c>
      <c r="F14" s="244" t="s">
        <v>200</v>
      </c>
      <c r="G14" s="243" t="s">
        <v>201</v>
      </c>
      <c r="H14" s="243" t="s">
        <v>275</v>
      </c>
      <c r="I14" s="244" t="s">
        <v>203</v>
      </c>
      <c r="J14" s="244" t="s">
        <v>204</v>
      </c>
      <c r="K14" s="243" t="s">
        <v>205</v>
      </c>
      <c r="L14" s="243" t="s">
        <v>206</v>
      </c>
      <c r="M14" s="243" t="s">
        <v>207</v>
      </c>
      <c r="N14" s="243" t="s">
        <v>208</v>
      </c>
      <c r="O14" s="243" t="s">
        <v>209</v>
      </c>
      <c r="P14" s="243" t="s">
        <v>276</v>
      </c>
      <c r="Q14" s="243" t="s">
        <v>211</v>
      </c>
      <c r="R14" s="243" t="s">
        <v>212</v>
      </c>
      <c r="S14" s="243" t="s">
        <v>213</v>
      </c>
      <c r="T14" s="243" t="s">
        <v>214</v>
      </c>
      <c r="U14" s="243" t="s">
        <v>215</v>
      </c>
      <c r="V14" s="243" t="s">
        <v>277</v>
      </c>
      <c r="W14" s="243" t="s">
        <v>278</v>
      </c>
      <c r="X14" s="245" t="s">
        <v>216</v>
      </c>
      <c r="Y14" s="246" t="s">
        <v>279</v>
      </c>
      <c r="Z14" s="243" t="s">
        <v>280</v>
      </c>
      <c r="AA14" s="247" t="s">
        <v>281</v>
      </c>
      <c r="AB14" s="247" t="s">
        <v>282</v>
      </c>
      <c r="AC14" s="215"/>
      <c r="AG14" s="248"/>
      <c r="AH14" s="248"/>
      <c r="AK14" s="248"/>
      <c r="AL14" s="248"/>
      <c r="AZ14" s="249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8.25" hidden="false" customHeight="true" outlineLevel="0" collapsed="false">
      <c r="A15" s="250" t="s">
        <v>283</v>
      </c>
      <c r="B15" s="250" t="s">
        <v>220</v>
      </c>
      <c r="C15" s="250" t="s">
        <v>284</v>
      </c>
      <c r="D15" s="251" t="n">
        <v>37347</v>
      </c>
      <c r="E15" s="251" t="n">
        <v>37437</v>
      </c>
      <c r="F15" s="250" t="s">
        <v>285</v>
      </c>
      <c r="G15" s="250" t="n">
        <v>8181</v>
      </c>
      <c r="H15" s="250" t="s">
        <v>223</v>
      </c>
      <c r="I15" s="251" t="n">
        <v>37228</v>
      </c>
      <c r="J15" s="250" t="s">
        <v>271</v>
      </c>
      <c r="K15" s="250" t="s">
        <v>193</v>
      </c>
      <c r="L15" s="250" t="s">
        <v>118</v>
      </c>
      <c r="M15" s="252" t="b">
        <f aca="false">FALSE()</f>
        <v>0</v>
      </c>
      <c r="N15" s="252" t="n">
        <v>25</v>
      </c>
      <c r="O15" s="252" t="s">
        <v>225</v>
      </c>
      <c r="P15" s="252" t="s">
        <v>226</v>
      </c>
      <c r="Q15" s="252" t="s">
        <v>227</v>
      </c>
      <c r="R15" s="252" t="s">
        <v>228</v>
      </c>
      <c r="S15" s="252" t="b">
        <f aca="false">FALSE()</f>
        <v>0</v>
      </c>
      <c r="T15" s="252" t="n">
        <v>10400</v>
      </c>
      <c r="U15" s="252" t="n">
        <v>27.25</v>
      </c>
      <c r="V15" s="252" t="s">
        <v>229</v>
      </c>
      <c r="W15" s="252" t="n">
        <v>0</v>
      </c>
      <c r="X15" s="252" t="n">
        <v>283400</v>
      </c>
      <c r="Y15" s="253" t="n">
        <v>37245</v>
      </c>
      <c r="Z15" s="252" t="n">
        <v>19.75</v>
      </c>
      <c r="AA15" s="252" t="n">
        <v>-78000</v>
      </c>
      <c r="AB15" s="252" t="n">
        <v>-77280</v>
      </c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8.25" hidden="false" customHeight="true" outlineLevel="0" collapsed="false">
      <c r="A16" s="250" t="s">
        <v>283</v>
      </c>
      <c r="B16" s="250" t="s">
        <v>220</v>
      </c>
      <c r="C16" s="250" t="s">
        <v>284</v>
      </c>
      <c r="D16" s="251" t="n">
        <v>37347</v>
      </c>
      <c r="E16" s="251" t="n">
        <v>37437</v>
      </c>
      <c r="F16" s="250" t="s">
        <v>285</v>
      </c>
      <c r="G16" s="250" t="n">
        <v>8181</v>
      </c>
      <c r="H16" s="250" t="s">
        <v>223</v>
      </c>
      <c r="I16" s="251" t="n">
        <v>37228</v>
      </c>
      <c r="J16" s="250" t="s">
        <v>272</v>
      </c>
      <c r="K16" s="250" t="s">
        <v>193</v>
      </c>
      <c r="L16" s="250" t="s">
        <v>118</v>
      </c>
      <c r="M16" s="252" t="b">
        <f aca="false">FALSE()</f>
        <v>0</v>
      </c>
      <c r="N16" s="252" t="n">
        <v>25</v>
      </c>
      <c r="O16" s="252" t="s">
        <v>225</v>
      </c>
      <c r="P16" s="252" t="s">
        <v>226</v>
      </c>
      <c r="Q16" s="252" t="s">
        <v>227</v>
      </c>
      <c r="R16" s="252" t="s">
        <v>228</v>
      </c>
      <c r="S16" s="252" t="b">
        <f aca="false">FALSE()</f>
        <v>0</v>
      </c>
      <c r="T16" s="252" t="n">
        <v>10400</v>
      </c>
      <c r="U16" s="252" t="n">
        <v>27.25</v>
      </c>
      <c r="V16" s="252" t="s">
        <v>229</v>
      </c>
      <c r="W16" s="252" t="n">
        <v>0</v>
      </c>
      <c r="X16" s="252" t="n">
        <v>283400</v>
      </c>
      <c r="Y16" s="253" t="n">
        <v>37245</v>
      </c>
      <c r="Z16" s="252" t="n">
        <v>20</v>
      </c>
      <c r="AA16" s="252" t="n">
        <v>-75400</v>
      </c>
      <c r="AB16" s="252" t="n">
        <v>-74684</v>
      </c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8.25" hidden="false" customHeight="true" outlineLevel="0" collapsed="false">
      <c r="A17" s="250" t="s">
        <v>283</v>
      </c>
      <c r="B17" s="250" t="s">
        <v>220</v>
      </c>
      <c r="C17" s="250" t="s">
        <v>284</v>
      </c>
      <c r="D17" s="251" t="n">
        <v>37347</v>
      </c>
      <c r="E17" s="251" t="n">
        <v>37437</v>
      </c>
      <c r="F17" s="250" t="s">
        <v>285</v>
      </c>
      <c r="G17" s="250" t="n">
        <v>8181</v>
      </c>
      <c r="H17" s="250" t="s">
        <v>223</v>
      </c>
      <c r="I17" s="251" t="n">
        <v>37228</v>
      </c>
      <c r="J17" s="250" t="s">
        <v>273</v>
      </c>
      <c r="K17" s="250" t="s">
        <v>193</v>
      </c>
      <c r="L17" s="250" t="s">
        <v>118</v>
      </c>
      <c r="M17" s="252" t="b">
        <f aca="false">FALSE()</f>
        <v>0</v>
      </c>
      <c r="N17" s="252" t="n">
        <v>25</v>
      </c>
      <c r="O17" s="252" t="s">
        <v>225</v>
      </c>
      <c r="P17" s="252" t="s">
        <v>226</v>
      </c>
      <c r="Q17" s="252" t="s">
        <v>227</v>
      </c>
      <c r="R17" s="252" t="s">
        <v>228</v>
      </c>
      <c r="S17" s="252" t="b">
        <f aca="false">FALSE()</f>
        <v>0</v>
      </c>
      <c r="T17" s="252" t="n">
        <v>10000</v>
      </c>
      <c r="U17" s="252" t="n">
        <v>27.25</v>
      </c>
      <c r="V17" s="252" t="s">
        <v>229</v>
      </c>
      <c r="W17" s="252" t="n">
        <v>0</v>
      </c>
      <c r="X17" s="252" t="n">
        <v>272500</v>
      </c>
      <c r="Y17" s="253" t="n">
        <v>37245</v>
      </c>
      <c r="Z17" s="252" t="n">
        <v>22.25</v>
      </c>
      <c r="AA17" s="252" t="n">
        <v>-50000</v>
      </c>
      <c r="AB17" s="252" t="n">
        <v>-49412</v>
      </c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8.25" hidden="false" customHeight="true" outlineLevel="0" collapsed="false">
      <c r="A18" s="254" t="s">
        <v>283</v>
      </c>
      <c r="B18" s="254" t="s">
        <v>220</v>
      </c>
      <c r="C18" s="254" t="s">
        <v>284</v>
      </c>
      <c r="D18" s="255" t="n">
        <v>37347</v>
      </c>
      <c r="E18" s="255" t="n">
        <v>37437</v>
      </c>
      <c r="F18" s="254" t="s">
        <v>286</v>
      </c>
      <c r="G18" s="254" t="n">
        <v>8180</v>
      </c>
      <c r="H18" s="254" t="s">
        <v>223</v>
      </c>
      <c r="I18" s="255" t="n">
        <v>37228</v>
      </c>
      <c r="J18" s="254" t="s">
        <v>271</v>
      </c>
      <c r="K18" s="254" t="s">
        <v>194</v>
      </c>
      <c r="L18" s="254" t="s">
        <v>138</v>
      </c>
      <c r="M18" s="256" t="b">
        <f aca="false">FALSE()</f>
        <v>0</v>
      </c>
      <c r="N18" s="256" t="n">
        <v>-25</v>
      </c>
      <c r="O18" s="256" t="s">
        <v>225</v>
      </c>
      <c r="P18" s="256" t="s">
        <v>226</v>
      </c>
      <c r="Q18" s="256" t="s">
        <v>227</v>
      </c>
      <c r="R18" s="256" t="s">
        <v>228</v>
      </c>
      <c r="S18" s="256" t="b">
        <f aca="false">FALSE()</f>
        <v>0</v>
      </c>
      <c r="T18" s="256" t="n">
        <v>-10400</v>
      </c>
      <c r="U18" s="256" t="n">
        <v>25</v>
      </c>
      <c r="V18" s="256" t="s">
        <v>229</v>
      </c>
      <c r="W18" s="256" t="n">
        <v>0</v>
      </c>
      <c r="X18" s="256" t="n">
        <v>-260000</v>
      </c>
      <c r="Y18" s="257" t="n">
        <v>37245</v>
      </c>
      <c r="Z18" s="256" t="n">
        <v>17.75</v>
      </c>
      <c r="AA18" s="256" t="n">
        <v>75296</v>
      </c>
      <c r="AB18" s="256" t="n">
        <v>74601</v>
      </c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  <c r="IO18" s="256"/>
      <c r="IP18" s="256"/>
      <c r="IQ18" s="256"/>
      <c r="IR18" s="256"/>
      <c r="IS18" s="256"/>
      <c r="IT18" s="256"/>
      <c r="IU18" s="256"/>
      <c r="IV18" s="256"/>
      <c r="IW18" s="256"/>
    </row>
    <row r="19" customFormat="false" ht="8.25" hidden="false" customHeight="true" outlineLevel="0" collapsed="false">
      <c r="A19" s="254" t="s">
        <v>283</v>
      </c>
      <c r="B19" s="254" t="s">
        <v>220</v>
      </c>
      <c r="C19" s="254" t="s">
        <v>284</v>
      </c>
      <c r="D19" s="255" t="n">
        <v>37347</v>
      </c>
      <c r="E19" s="255" t="n">
        <v>37437</v>
      </c>
      <c r="F19" s="254" t="s">
        <v>286</v>
      </c>
      <c r="G19" s="254" t="n">
        <v>8180</v>
      </c>
      <c r="H19" s="254" t="s">
        <v>223</v>
      </c>
      <c r="I19" s="255" t="n">
        <v>37228</v>
      </c>
      <c r="J19" s="254" t="s">
        <v>272</v>
      </c>
      <c r="K19" s="254" t="s">
        <v>194</v>
      </c>
      <c r="L19" s="254" t="s">
        <v>138</v>
      </c>
      <c r="M19" s="256" t="b">
        <f aca="false">FALSE()</f>
        <v>0</v>
      </c>
      <c r="N19" s="256" t="n">
        <v>-25</v>
      </c>
      <c r="O19" s="256" t="s">
        <v>225</v>
      </c>
      <c r="P19" s="256" t="s">
        <v>226</v>
      </c>
      <c r="Q19" s="256" t="s">
        <v>227</v>
      </c>
      <c r="R19" s="256" t="s">
        <v>228</v>
      </c>
      <c r="S19" s="256" t="b">
        <f aca="false">FALSE()</f>
        <v>0</v>
      </c>
      <c r="T19" s="256" t="n">
        <v>-10400</v>
      </c>
      <c r="U19" s="256" t="n">
        <v>25</v>
      </c>
      <c r="V19" s="256" t="s">
        <v>229</v>
      </c>
      <c r="W19" s="256" t="n">
        <v>0</v>
      </c>
      <c r="X19" s="256" t="n">
        <v>-260000</v>
      </c>
      <c r="Y19" s="257" t="n">
        <v>37245</v>
      </c>
      <c r="Z19" s="256" t="n">
        <v>17.5</v>
      </c>
      <c r="AA19" s="256" t="n">
        <v>77896</v>
      </c>
      <c r="AB19" s="256" t="n">
        <v>77156</v>
      </c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</row>
    <row r="20" customFormat="false" ht="8.25" hidden="false" customHeight="true" outlineLevel="0" collapsed="false">
      <c r="A20" s="254" t="s">
        <v>283</v>
      </c>
      <c r="B20" s="254" t="s">
        <v>220</v>
      </c>
      <c r="C20" s="254" t="s">
        <v>284</v>
      </c>
      <c r="D20" s="255" t="n">
        <v>37347</v>
      </c>
      <c r="E20" s="255" t="n">
        <v>37437</v>
      </c>
      <c r="F20" s="254" t="s">
        <v>286</v>
      </c>
      <c r="G20" s="254" t="n">
        <v>8180</v>
      </c>
      <c r="H20" s="254" t="s">
        <v>223</v>
      </c>
      <c r="I20" s="255" t="n">
        <v>37228</v>
      </c>
      <c r="J20" s="254" t="s">
        <v>273</v>
      </c>
      <c r="K20" s="254" t="s">
        <v>194</v>
      </c>
      <c r="L20" s="254" t="s">
        <v>138</v>
      </c>
      <c r="M20" s="256" t="b">
        <f aca="false">FALSE()</f>
        <v>0</v>
      </c>
      <c r="N20" s="256" t="n">
        <v>-25</v>
      </c>
      <c r="O20" s="256" t="s">
        <v>225</v>
      </c>
      <c r="P20" s="256" t="s">
        <v>226</v>
      </c>
      <c r="Q20" s="256" t="s">
        <v>227</v>
      </c>
      <c r="R20" s="256" t="s">
        <v>228</v>
      </c>
      <c r="S20" s="256" t="b">
        <f aca="false">FALSE()</f>
        <v>0</v>
      </c>
      <c r="T20" s="256" t="n">
        <v>-10000</v>
      </c>
      <c r="U20" s="256" t="n">
        <v>25</v>
      </c>
      <c r="V20" s="256" t="s">
        <v>229</v>
      </c>
      <c r="W20" s="256" t="n">
        <v>0</v>
      </c>
      <c r="X20" s="256" t="n">
        <v>-250000</v>
      </c>
      <c r="Y20" s="257" t="n">
        <v>37245</v>
      </c>
      <c r="Z20" s="256" t="n">
        <v>18.5</v>
      </c>
      <c r="AA20" s="256" t="n">
        <v>64900</v>
      </c>
      <c r="AB20" s="256" t="n">
        <v>64136</v>
      </c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</row>
    <row r="21" customFormat="false" ht="9.75" hidden="false" customHeight="true" outlineLevel="0" collapsed="false">
      <c r="A21" s="250" t="s">
        <v>287</v>
      </c>
      <c r="B21" s="250" t="s">
        <v>220</v>
      </c>
      <c r="C21" s="250" t="s">
        <v>284</v>
      </c>
      <c r="D21" s="251" t="n">
        <v>37257</v>
      </c>
      <c r="E21" s="251" t="n">
        <v>37346</v>
      </c>
      <c r="F21" s="251" t="s">
        <v>288</v>
      </c>
      <c r="G21" s="250" t="n">
        <v>8847</v>
      </c>
      <c r="H21" s="250" t="s">
        <v>223</v>
      </c>
      <c r="I21" s="251" t="n">
        <v>37236</v>
      </c>
      <c r="J21" s="251" t="s">
        <v>270</v>
      </c>
      <c r="K21" s="250" t="s">
        <v>193</v>
      </c>
      <c r="L21" s="250" t="s">
        <v>118</v>
      </c>
      <c r="M21" s="252" t="b">
        <f aca="false">FALSE()</f>
        <v>0</v>
      </c>
      <c r="N21" s="252" t="n">
        <v>25</v>
      </c>
      <c r="O21" s="252" t="s">
        <v>225</v>
      </c>
      <c r="P21" s="252" t="s">
        <v>226</v>
      </c>
      <c r="Q21" s="252" t="s">
        <v>227</v>
      </c>
      <c r="R21" s="252" t="s">
        <v>228</v>
      </c>
      <c r="S21" s="252" t="b">
        <f aca="false">FALSE()</f>
        <v>0</v>
      </c>
      <c r="T21" s="258" t="n">
        <v>10400</v>
      </c>
      <c r="U21" s="252" t="n">
        <v>28</v>
      </c>
      <c r="V21" s="252" t="s">
        <v>229</v>
      </c>
      <c r="W21" s="252" t="n">
        <v>0</v>
      </c>
      <c r="X21" s="259" t="n">
        <v>291200</v>
      </c>
      <c r="Y21" s="253" t="n">
        <v>37245</v>
      </c>
      <c r="Z21" s="252" t="n">
        <v>21.25</v>
      </c>
      <c r="AA21" s="260" t="n">
        <v>-70200</v>
      </c>
      <c r="AB21" s="260" t="n">
        <v>-69751</v>
      </c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9.75" hidden="false" customHeight="true" outlineLevel="0" collapsed="false">
      <c r="A22" s="250" t="s">
        <v>287</v>
      </c>
      <c r="B22" s="250" t="s">
        <v>220</v>
      </c>
      <c r="C22" s="250" t="s">
        <v>284</v>
      </c>
      <c r="D22" s="251" t="n">
        <v>37257</v>
      </c>
      <c r="E22" s="251" t="n">
        <v>37346</v>
      </c>
      <c r="F22" s="250" t="s">
        <v>288</v>
      </c>
      <c r="G22" s="250" t="n">
        <v>8847</v>
      </c>
      <c r="H22" s="250" t="s">
        <v>223</v>
      </c>
      <c r="I22" s="251" t="n">
        <v>37236</v>
      </c>
      <c r="J22" s="250" t="s">
        <v>269</v>
      </c>
      <c r="K22" s="250" t="s">
        <v>193</v>
      </c>
      <c r="L22" s="250" t="s">
        <v>118</v>
      </c>
      <c r="M22" s="252" t="b">
        <f aca="false">FALSE()</f>
        <v>0</v>
      </c>
      <c r="N22" s="252" t="n">
        <v>25</v>
      </c>
      <c r="O22" s="252" t="s">
        <v>225</v>
      </c>
      <c r="P22" s="252" t="s">
        <v>226</v>
      </c>
      <c r="Q22" s="252" t="s">
        <v>227</v>
      </c>
      <c r="R22" s="252" t="s">
        <v>228</v>
      </c>
      <c r="S22" s="252" t="b">
        <f aca="false">FALSE()</f>
        <v>0</v>
      </c>
      <c r="T22" s="252" t="n">
        <v>9600</v>
      </c>
      <c r="U22" s="252" t="n">
        <v>28</v>
      </c>
      <c r="V22" s="252" t="s">
        <v>229</v>
      </c>
      <c r="W22" s="252" t="n">
        <v>0</v>
      </c>
      <c r="X22" s="252" t="n">
        <v>268800</v>
      </c>
      <c r="Y22" s="253" t="n">
        <v>37245</v>
      </c>
      <c r="Z22" s="252" t="n">
        <v>24.7</v>
      </c>
      <c r="AA22" s="252" t="n">
        <v>-31680</v>
      </c>
      <c r="AB22" s="252" t="n">
        <v>-31553</v>
      </c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9.75" hidden="false" customHeight="true" outlineLevel="0" collapsed="false">
      <c r="A23" s="254" t="s">
        <v>287</v>
      </c>
      <c r="B23" s="254" t="s">
        <v>220</v>
      </c>
      <c r="C23" s="254" t="s">
        <v>284</v>
      </c>
      <c r="D23" s="255" t="n">
        <v>37257</v>
      </c>
      <c r="E23" s="255" t="n">
        <v>37346</v>
      </c>
      <c r="F23" s="255" t="s">
        <v>289</v>
      </c>
      <c r="G23" s="254" t="n">
        <v>8848</v>
      </c>
      <c r="H23" s="254" t="s">
        <v>223</v>
      </c>
      <c r="I23" s="255" t="n">
        <v>37236</v>
      </c>
      <c r="J23" s="255" t="s">
        <v>269</v>
      </c>
      <c r="K23" s="254" t="s">
        <v>194</v>
      </c>
      <c r="L23" s="254" t="s">
        <v>138</v>
      </c>
      <c r="M23" s="256" t="b">
        <f aca="false">FALSE()</f>
        <v>0</v>
      </c>
      <c r="N23" s="256" t="n">
        <v>-25</v>
      </c>
      <c r="O23" s="256" t="s">
        <v>225</v>
      </c>
      <c r="P23" s="256" t="s">
        <v>226</v>
      </c>
      <c r="Q23" s="256" t="s">
        <v>227</v>
      </c>
      <c r="R23" s="256" t="s">
        <v>228</v>
      </c>
      <c r="S23" s="256" t="b">
        <f aca="false">FALSE()</f>
        <v>0</v>
      </c>
      <c r="T23" s="261" t="n">
        <v>-9600</v>
      </c>
      <c r="U23" s="256" t="n">
        <v>26.5</v>
      </c>
      <c r="V23" s="256" t="s">
        <v>229</v>
      </c>
      <c r="W23" s="256" t="n">
        <v>0</v>
      </c>
      <c r="X23" s="262" t="n">
        <v>-254400</v>
      </c>
      <c r="Y23" s="257" t="n">
        <v>37245</v>
      </c>
      <c r="Z23" s="256" t="n">
        <v>22.7</v>
      </c>
      <c r="AA23" s="263" t="n">
        <v>36384</v>
      </c>
      <c r="AB23" s="263" t="n">
        <v>36239</v>
      </c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8.25" hidden="false" customHeight="true" outlineLevel="0" collapsed="false">
      <c r="A24" s="254" t="s">
        <v>287</v>
      </c>
      <c r="B24" s="254" t="s">
        <v>220</v>
      </c>
      <c r="C24" s="254" t="s">
        <v>284</v>
      </c>
      <c r="D24" s="255" t="n">
        <v>37257</v>
      </c>
      <c r="E24" s="255" t="n">
        <v>37346</v>
      </c>
      <c r="F24" s="255" t="s">
        <v>289</v>
      </c>
      <c r="G24" s="254" t="n">
        <v>8848</v>
      </c>
      <c r="H24" s="254" t="s">
        <v>223</v>
      </c>
      <c r="I24" s="255" t="n">
        <v>37236</v>
      </c>
      <c r="J24" s="255" t="s">
        <v>270</v>
      </c>
      <c r="K24" s="254" t="s">
        <v>194</v>
      </c>
      <c r="L24" s="254" t="s">
        <v>138</v>
      </c>
      <c r="M24" s="256" t="b">
        <f aca="false">FALSE()</f>
        <v>0</v>
      </c>
      <c r="N24" s="256" t="n">
        <v>-25</v>
      </c>
      <c r="O24" s="256" t="s">
        <v>225</v>
      </c>
      <c r="P24" s="256" t="s">
        <v>226</v>
      </c>
      <c r="Q24" s="256" t="s">
        <v>227</v>
      </c>
      <c r="R24" s="256" t="s">
        <v>228</v>
      </c>
      <c r="S24" s="256" t="b">
        <f aca="false">FALSE()</f>
        <v>0</v>
      </c>
      <c r="T24" s="256" t="n">
        <v>-10400</v>
      </c>
      <c r="U24" s="256" t="n">
        <v>26.5</v>
      </c>
      <c r="V24" s="256" t="s">
        <v>229</v>
      </c>
      <c r="W24" s="256" t="n">
        <v>0</v>
      </c>
      <c r="X24" s="262" t="n">
        <v>-275600</v>
      </c>
      <c r="Y24" s="257" t="n">
        <v>37245</v>
      </c>
      <c r="Z24" s="256" t="n">
        <v>19.25</v>
      </c>
      <c r="AA24" s="263" t="n">
        <v>75296</v>
      </c>
      <c r="AB24" s="263" t="n">
        <v>74814</v>
      </c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9.75" hidden="false" customHeight="true" outlineLevel="0" collapsed="false">
      <c r="A25" s="250" t="s">
        <v>290</v>
      </c>
      <c r="B25" s="250" t="s">
        <v>220</v>
      </c>
      <c r="C25" s="250" t="s">
        <v>284</v>
      </c>
      <c r="D25" s="251" t="n">
        <v>37347</v>
      </c>
      <c r="E25" s="251" t="n">
        <v>37437</v>
      </c>
      <c r="F25" s="251" t="s">
        <v>291</v>
      </c>
      <c r="G25" s="250" t="n">
        <v>9261</v>
      </c>
      <c r="H25" s="250" t="s">
        <v>223</v>
      </c>
      <c r="I25" s="251" t="n">
        <v>37242</v>
      </c>
      <c r="J25" s="251" t="s">
        <v>271</v>
      </c>
      <c r="K25" s="250" t="s">
        <v>194</v>
      </c>
      <c r="L25" s="250" t="s">
        <v>142</v>
      </c>
      <c r="M25" s="252" t="b">
        <f aca="false">FALSE()</f>
        <v>0</v>
      </c>
      <c r="N25" s="252" t="n">
        <v>-25</v>
      </c>
      <c r="O25" s="252" t="s">
        <v>225</v>
      </c>
      <c r="P25" s="252" t="s">
        <v>226</v>
      </c>
      <c r="Q25" s="252" t="s">
        <v>227</v>
      </c>
      <c r="R25" s="252" t="s">
        <v>228</v>
      </c>
      <c r="S25" s="252" t="b">
        <f aca="false">FALSE()</f>
        <v>0</v>
      </c>
      <c r="T25" s="252" t="n">
        <v>-10400</v>
      </c>
      <c r="U25" s="252" t="n">
        <v>29.5</v>
      </c>
      <c r="V25" s="252" t="s">
        <v>229</v>
      </c>
      <c r="W25" s="252" t="n">
        <v>0</v>
      </c>
      <c r="X25" s="259" t="n">
        <v>-306800</v>
      </c>
      <c r="Y25" s="253" t="n">
        <v>37245</v>
      </c>
      <c r="Z25" s="252" t="n">
        <v>25.75</v>
      </c>
      <c r="AA25" s="260" t="n">
        <v>38896</v>
      </c>
      <c r="AB25" s="260" t="n">
        <v>38537</v>
      </c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9.75" hidden="false" customHeight="true" outlineLevel="0" collapsed="false">
      <c r="A26" s="250" t="s">
        <v>290</v>
      </c>
      <c r="B26" s="250" t="s">
        <v>220</v>
      </c>
      <c r="C26" s="250" t="s">
        <v>284</v>
      </c>
      <c r="D26" s="251" t="n">
        <v>37347</v>
      </c>
      <c r="E26" s="251" t="n">
        <v>37437</v>
      </c>
      <c r="F26" s="251" t="s">
        <v>291</v>
      </c>
      <c r="G26" s="250" t="n">
        <v>9261</v>
      </c>
      <c r="H26" s="250" t="s">
        <v>223</v>
      </c>
      <c r="I26" s="251" t="n">
        <v>37242</v>
      </c>
      <c r="J26" s="251" t="s">
        <v>272</v>
      </c>
      <c r="K26" s="250" t="s">
        <v>194</v>
      </c>
      <c r="L26" s="250" t="s">
        <v>142</v>
      </c>
      <c r="M26" s="252" t="b">
        <f aca="false">FALSE()</f>
        <v>0</v>
      </c>
      <c r="N26" s="252" t="n">
        <v>-25</v>
      </c>
      <c r="O26" s="252" t="s">
        <v>225</v>
      </c>
      <c r="P26" s="252" t="s">
        <v>226</v>
      </c>
      <c r="Q26" s="252" t="s">
        <v>227</v>
      </c>
      <c r="R26" s="252" t="s">
        <v>228</v>
      </c>
      <c r="S26" s="252" t="b">
        <f aca="false">FALSE()</f>
        <v>0</v>
      </c>
      <c r="T26" s="258" t="n">
        <v>-10400</v>
      </c>
      <c r="U26" s="252" t="n">
        <v>29.5</v>
      </c>
      <c r="V26" s="252" t="s">
        <v>229</v>
      </c>
      <c r="W26" s="252" t="n">
        <v>0</v>
      </c>
      <c r="X26" s="259" t="n">
        <v>-306800</v>
      </c>
      <c r="Y26" s="253" t="n">
        <v>37245</v>
      </c>
      <c r="Z26" s="252" t="n">
        <v>33.25</v>
      </c>
      <c r="AA26" s="260" t="n">
        <v>-37600</v>
      </c>
      <c r="AB26" s="260" t="n">
        <v>-37158</v>
      </c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9.75" hidden="false" customHeight="true" outlineLevel="0" collapsed="false">
      <c r="A27" s="250" t="s">
        <v>290</v>
      </c>
      <c r="B27" s="250" t="s">
        <v>220</v>
      </c>
      <c r="C27" s="250" t="s">
        <v>284</v>
      </c>
      <c r="D27" s="251" t="n">
        <v>37347</v>
      </c>
      <c r="E27" s="251" t="n">
        <v>37437</v>
      </c>
      <c r="F27" s="250" t="s">
        <v>291</v>
      </c>
      <c r="G27" s="250" t="n">
        <v>9261</v>
      </c>
      <c r="H27" s="250" t="s">
        <v>223</v>
      </c>
      <c r="I27" s="251" t="n">
        <v>37242</v>
      </c>
      <c r="J27" s="250" t="s">
        <v>273</v>
      </c>
      <c r="K27" s="250" t="s">
        <v>194</v>
      </c>
      <c r="L27" s="250" t="s">
        <v>142</v>
      </c>
      <c r="M27" s="252" t="b">
        <f aca="false">FALSE()</f>
        <v>0</v>
      </c>
      <c r="N27" s="252" t="n">
        <v>-25</v>
      </c>
      <c r="O27" s="252" t="s">
        <v>225</v>
      </c>
      <c r="P27" s="252" t="s">
        <v>226</v>
      </c>
      <c r="Q27" s="252" t="s">
        <v>227</v>
      </c>
      <c r="R27" s="252" t="s">
        <v>228</v>
      </c>
      <c r="S27" s="252" t="b">
        <f aca="false">FALSE()</f>
        <v>0</v>
      </c>
      <c r="T27" s="252" t="n">
        <v>-10000</v>
      </c>
      <c r="U27" s="252" t="n">
        <v>29.5</v>
      </c>
      <c r="V27" s="252" t="s">
        <v>229</v>
      </c>
      <c r="W27" s="252" t="n">
        <v>0</v>
      </c>
      <c r="X27" s="252" t="n">
        <v>-295000</v>
      </c>
      <c r="Y27" s="253" t="n">
        <v>37245</v>
      </c>
      <c r="Z27" s="252" t="n">
        <v>26.75</v>
      </c>
      <c r="AA27" s="252" t="n">
        <v>28496</v>
      </c>
      <c r="AB27" s="252" t="n">
        <v>28225</v>
      </c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9.75" hidden="false" customHeight="true" outlineLevel="0" collapsed="false">
      <c r="A28" s="254" t="s">
        <v>242</v>
      </c>
      <c r="B28" s="254" t="s">
        <v>220</v>
      </c>
      <c r="C28" s="254" t="s">
        <v>284</v>
      </c>
      <c r="D28" s="255" t="n">
        <v>37347</v>
      </c>
      <c r="E28" s="255" t="n">
        <v>37437</v>
      </c>
      <c r="F28" s="255" t="s">
        <v>292</v>
      </c>
      <c r="G28" s="254" t="n">
        <v>9262</v>
      </c>
      <c r="H28" s="254" t="s">
        <v>223</v>
      </c>
      <c r="I28" s="255" t="n">
        <v>37242</v>
      </c>
      <c r="J28" s="255" t="s">
        <v>271</v>
      </c>
      <c r="K28" s="254" t="s">
        <v>193</v>
      </c>
      <c r="L28" s="254" t="s">
        <v>138</v>
      </c>
      <c r="M28" s="256" t="b">
        <f aca="false">FALSE()</f>
        <v>0</v>
      </c>
      <c r="N28" s="256" t="n">
        <v>25</v>
      </c>
      <c r="O28" s="256" t="s">
        <v>225</v>
      </c>
      <c r="P28" s="256" t="s">
        <v>226</v>
      </c>
      <c r="Q28" s="256" t="s">
        <v>227</v>
      </c>
      <c r="R28" s="256" t="s">
        <v>228</v>
      </c>
      <c r="S28" s="256" t="b">
        <f aca="false">FALSE()</f>
        <v>0</v>
      </c>
      <c r="T28" s="261" t="n">
        <v>10400</v>
      </c>
      <c r="U28" s="256" t="n">
        <v>19</v>
      </c>
      <c r="V28" s="256" t="s">
        <v>229</v>
      </c>
      <c r="W28" s="256" t="n">
        <v>0</v>
      </c>
      <c r="X28" s="262" t="n">
        <v>197600</v>
      </c>
      <c r="Y28" s="257" t="n">
        <v>37245</v>
      </c>
      <c r="Z28" s="256" t="n">
        <v>17.75</v>
      </c>
      <c r="AA28" s="263" t="n">
        <v>-13104</v>
      </c>
      <c r="AB28" s="263" t="n">
        <v>-12983</v>
      </c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</row>
    <row r="29" customFormat="false" ht="9.75" hidden="false" customHeight="true" outlineLevel="0" collapsed="false">
      <c r="A29" s="254" t="s">
        <v>242</v>
      </c>
      <c r="B29" s="254" t="s">
        <v>220</v>
      </c>
      <c r="C29" s="254" t="s">
        <v>284</v>
      </c>
      <c r="D29" s="255" t="n">
        <v>37347</v>
      </c>
      <c r="E29" s="255" t="n">
        <v>37437</v>
      </c>
      <c r="F29" s="255" t="s">
        <v>292</v>
      </c>
      <c r="G29" s="254" t="n">
        <v>9262</v>
      </c>
      <c r="H29" s="254" t="s">
        <v>223</v>
      </c>
      <c r="I29" s="255" t="n">
        <v>37242</v>
      </c>
      <c r="J29" s="255" t="s">
        <v>272</v>
      </c>
      <c r="K29" s="254" t="s">
        <v>193</v>
      </c>
      <c r="L29" s="254" t="s">
        <v>138</v>
      </c>
      <c r="M29" s="256" t="b">
        <f aca="false">FALSE()</f>
        <v>0</v>
      </c>
      <c r="N29" s="256" t="n">
        <v>25</v>
      </c>
      <c r="O29" s="256" t="s">
        <v>225</v>
      </c>
      <c r="P29" s="256" t="s">
        <v>226</v>
      </c>
      <c r="Q29" s="256" t="s">
        <v>227</v>
      </c>
      <c r="R29" s="256" t="s">
        <v>228</v>
      </c>
      <c r="S29" s="256" t="b">
        <f aca="false">FALSE()</f>
        <v>0</v>
      </c>
      <c r="T29" s="261" t="n">
        <v>10400</v>
      </c>
      <c r="U29" s="256" t="n">
        <v>19</v>
      </c>
      <c r="V29" s="256" t="s">
        <v>229</v>
      </c>
      <c r="W29" s="256" t="n">
        <v>0</v>
      </c>
      <c r="X29" s="262" t="n">
        <v>197600</v>
      </c>
      <c r="Y29" s="257" t="n">
        <v>37245</v>
      </c>
      <c r="Z29" s="256" t="n">
        <v>17.5</v>
      </c>
      <c r="AA29" s="263" t="n">
        <v>-15704</v>
      </c>
      <c r="AB29" s="263" t="n">
        <v>-15555</v>
      </c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</row>
    <row r="30" customFormat="false" ht="8.25" hidden="false" customHeight="true" outlineLevel="0" collapsed="false">
      <c r="A30" s="254" t="s">
        <v>242</v>
      </c>
      <c r="B30" s="254" t="s">
        <v>220</v>
      </c>
      <c r="C30" s="254" t="s">
        <v>284</v>
      </c>
      <c r="D30" s="255" t="n">
        <v>37347</v>
      </c>
      <c r="E30" s="255" t="n">
        <v>37437</v>
      </c>
      <c r="F30" s="255" t="s">
        <v>292</v>
      </c>
      <c r="G30" s="254" t="n">
        <v>9262</v>
      </c>
      <c r="H30" s="254" t="s">
        <v>223</v>
      </c>
      <c r="I30" s="255" t="n">
        <v>37242</v>
      </c>
      <c r="J30" s="255" t="s">
        <v>273</v>
      </c>
      <c r="K30" s="254" t="s">
        <v>193</v>
      </c>
      <c r="L30" s="254" t="s">
        <v>138</v>
      </c>
      <c r="M30" s="256" t="b">
        <f aca="false">FALSE()</f>
        <v>0</v>
      </c>
      <c r="N30" s="256" t="n">
        <v>25</v>
      </c>
      <c r="O30" s="256" t="s">
        <v>225</v>
      </c>
      <c r="P30" s="256" t="s">
        <v>226</v>
      </c>
      <c r="Q30" s="256" t="s">
        <v>227</v>
      </c>
      <c r="R30" s="256" t="s">
        <v>228</v>
      </c>
      <c r="S30" s="256" t="b">
        <f aca="false">FALSE()</f>
        <v>0</v>
      </c>
      <c r="T30" s="256" t="n">
        <v>10000</v>
      </c>
      <c r="U30" s="256" t="n">
        <v>19</v>
      </c>
      <c r="V30" s="256" t="s">
        <v>229</v>
      </c>
      <c r="W30" s="256" t="n">
        <v>0</v>
      </c>
      <c r="X30" s="262" t="n">
        <v>190000</v>
      </c>
      <c r="Y30" s="257" t="n">
        <v>37245</v>
      </c>
      <c r="Z30" s="256" t="n">
        <v>18.5</v>
      </c>
      <c r="AA30" s="263" t="n">
        <v>-5100</v>
      </c>
      <c r="AB30" s="263" t="n">
        <v>-5040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</row>
    <row r="31" customFormat="false" ht="9.75" hidden="false" customHeight="true" outlineLevel="0" collapsed="false">
      <c r="A31" s="250" t="s">
        <v>293</v>
      </c>
      <c r="B31" s="250" t="s">
        <v>220</v>
      </c>
      <c r="C31" s="250" t="s">
        <v>284</v>
      </c>
      <c r="D31" s="251" t="n">
        <v>37347</v>
      </c>
      <c r="E31" s="251" t="n">
        <v>37437</v>
      </c>
      <c r="F31" s="251" t="s">
        <v>294</v>
      </c>
      <c r="G31" s="250" t="n">
        <v>9270</v>
      </c>
      <c r="H31" s="250" t="s">
        <v>223</v>
      </c>
      <c r="I31" s="251" t="n">
        <v>37242</v>
      </c>
      <c r="J31" s="251" t="s">
        <v>271</v>
      </c>
      <c r="K31" s="250" t="s">
        <v>194</v>
      </c>
      <c r="L31" s="250" t="s">
        <v>142</v>
      </c>
      <c r="M31" s="252" t="b">
        <f aca="false">FALSE()</f>
        <v>0</v>
      </c>
      <c r="N31" s="252" t="n">
        <v>-25</v>
      </c>
      <c r="O31" s="252" t="s">
        <v>225</v>
      </c>
      <c r="P31" s="252" t="s">
        <v>226</v>
      </c>
      <c r="Q31" s="252" t="s">
        <v>227</v>
      </c>
      <c r="R31" s="252" t="s">
        <v>228</v>
      </c>
      <c r="S31" s="252" t="b">
        <f aca="false">FALSE()</f>
        <v>0</v>
      </c>
      <c r="T31" s="252" t="n">
        <v>-10400</v>
      </c>
      <c r="U31" s="252" t="n">
        <v>28.95</v>
      </c>
      <c r="V31" s="252" t="s">
        <v>229</v>
      </c>
      <c r="W31" s="252" t="n">
        <v>0</v>
      </c>
      <c r="X31" s="259" t="n">
        <v>-301080</v>
      </c>
      <c r="Y31" s="253" t="n">
        <v>37245</v>
      </c>
      <c r="Z31" s="252" t="n">
        <v>25.75</v>
      </c>
      <c r="AA31" s="260" t="n">
        <v>33176</v>
      </c>
      <c r="AB31" s="260" t="n">
        <v>32870</v>
      </c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  <c r="EU31" s="252"/>
      <c r="EV31" s="252"/>
      <c r="EW31" s="252"/>
      <c r="EX31" s="252"/>
      <c r="EY31" s="252"/>
      <c r="EZ31" s="252"/>
      <c r="FA31" s="252"/>
      <c r="FB31" s="252"/>
      <c r="FC31" s="252"/>
      <c r="FD31" s="252"/>
      <c r="FE31" s="252"/>
      <c r="FF31" s="252"/>
      <c r="FG31" s="252"/>
      <c r="FH31" s="252"/>
      <c r="FI31" s="252"/>
      <c r="FJ31" s="252"/>
      <c r="FK31" s="252"/>
      <c r="FL31" s="252"/>
      <c r="FM31" s="252"/>
      <c r="FN31" s="252"/>
      <c r="FO31" s="252"/>
      <c r="FP31" s="252"/>
      <c r="FQ31" s="252"/>
      <c r="FR31" s="252"/>
      <c r="FS31" s="252"/>
      <c r="FT31" s="252"/>
      <c r="FU31" s="252"/>
      <c r="FV31" s="252"/>
      <c r="FW31" s="252"/>
      <c r="FX31" s="252"/>
      <c r="FY31" s="252"/>
      <c r="FZ31" s="252"/>
      <c r="GA31" s="252"/>
      <c r="GB31" s="252"/>
      <c r="GC31" s="252"/>
      <c r="GD31" s="252"/>
      <c r="GE31" s="252"/>
      <c r="GF31" s="252"/>
      <c r="GG31" s="252"/>
      <c r="GH31" s="252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GX31" s="252"/>
      <c r="GY31" s="252"/>
      <c r="GZ31" s="252"/>
      <c r="HA31" s="252"/>
      <c r="HB31" s="252"/>
      <c r="HC31" s="252"/>
      <c r="HD31" s="252"/>
      <c r="HE31" s="252"/>
      <c r="HF31" s="252"/>
      <c r="HG31" s="252"/>
      <c r="HH31" s="252"/>
      <c r="HI31" s="252"/>
      <c r="HJ31" s="252"/>
      <c r="HK31" s="252"/>
      <c r="HL31" s="252"/>
      <c r="HM31" s="252"/>
      <c r="HN31" s="252"/>
      <c r="HO31" s="252"/>
      <c r="HP31" s="252"/>
      <c r="HQ31" s="252"/>
      <c r="HR31" s="252"/>
      <c r="HS31" s="252"/>
      <c r="HT31" s="252"/>
      <c r="HU31" s="252"/>
      <c r="HV31" s="252"/>
      <c r="HW31" s="252"/>
      <c r="HX31" s="252"/>
      <c r="HY31" s="252"/>
      <c r="HZ31" s="252"/>
      <c r="IA31" s="252"/>
      <c r="IB31" s="252"/>
      <c r="IC31" s="252"/>
      <c r="ID31" s="252"/>
      <c r="IE31" s="252"/>
      <c r="IF31" s="252"/>
      <c r="IG31" s="252"/>
      <c r="IH31" s="252"/>
      <c r="II31" s="252"/>
      <c r="IJ31" s="252"/>
      <c r="IK31" s="252"/>
      <c r="IL31" s="252"/>
      <c r="IM31" s="252"/>
      <c r="IN31" s="252"/>
      <c r="IO31" s="252"/>
      <c r="IP31" s="252"/>
      <c r="IQ31" s="252"/>
      <c r="IR31" s="252"/>
      <c r="IS31" s="252"/>
      <c r="IT31" s="252"/>
      <c r="IU31" s="252"/>
      <c r="IV31" s="252"/>
      <c r="IW31" s="252"/>
    </row>
    <row r="32" customFormat="false" ht="9.75" hidden="false" customHeight="true" outlineLevel="0" collapsed="false">
      <c r="A32" s="250" t="s">
        <v>293</v>
      </c>
      <c r="B32" s="250" t="s">
        <v>220</v>
      </c>
      <c r="C32" s="250" t="s">
        <v>284</v>
      </c>
      <c r="D32" s="251" t="n">
        <v>37347</v>
      </c>
      <c r="E32" s="251" t="n">
        <v>37437</v>
      </c>
      <c r="F32" s="251" t="s">
        <v>294</v>
      </c>
      <c r="G32" s="250" t="n">
        <v>9270</v>
      </c>
      <c r="H32" s="250" t="s">
        <v>223</v>
      </c>
      <c r="I32" s="251" t="n">
        <v>37242</v>
      </c>
      <c r="J32" s="251" t="s">
        <v>272</v>
      </c>
      <c r="K32" s="250" t="s">
        <v>194</v>
      </c>
      <c r="L32" s="250" t="s">
        <v>142</v>
      </c>
      <c r="M32" s="252" t="b">
        <f aca="false">FALSE()</f>
        <v>0</v>
      </c>
      <c r="N32" s="252" t="n">
        <v>-25</v>
      </c>
      <c r="O32" s="252" t="s">
        <v>225</v>
      </c>
      <c r="P32" s="252" t="s">
        <v>226</v>
      </c>
      <c r="Q32" s="252" t="s">
        <v>227</v>
      </c>
      <c r="R32" s="252" t="s">
        <v>228</v>
      </c>
      <c r="S32" s="252" t="b">
        <f aca="false">FALSE()</f>
        <v>0</v>
      </c>
      <c r="T32" s="258" t="n">
        <v>-10400</v>
      </c>
      <c r="U32" s="252" t="n">
        <v>28.95</v>
      </c>
      <c r="V32" s="252" t="s">
        <v>229</v>
      </c>
      <c r="W32" s="252" t="n">
        <v>0</v>
      </c>
      <c r="X32" s="259" t="n">
        <v>-301080</v>
      </c>
      <c r="Y32" s="253" t="n">
        <v>37245</v>
      </c>
      <c r="Z32" s="252" t="n">
        <v>33.25</v>
      </c>
      <c r="AA32" s="260" t="n">
        <v>-43100</v>
      </c>
      <c r="AB32" s="260" t="n">
        <v>-42593</v>
      </c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EZ32" s="252"/>
      <c r="FA32" s="252"/>
      <c r="FB32" s="252"/>
      <c r="FC32" s="252"/>
      <c r="FD32" s="252"/>
      <c r="FE32" s="252"/>
      <c r="FF32" s="252"/>
      <c r="FG32" s="252"/>
      <c r="FH32" s="252"/>
      <c r="FI32" s="252"/>
      <c r="FJ32" s="252"/>
      <c r="FK32" s="252"/>
      <c r="FL32" s="252"/>
      <c r="FM32" s="252"/>
      <c r="FN32" s="252"/>
      <c r="FO32" s="252"/>
      <c r="FP32" s="252"/>
      <c r="FQ32" s="252"/>
      <c r="FR32" s="252"/>
      <c r="FS32" s="252"/>
      <c r="FT32" s="252"/>
      <c r="FU32" s="252"/>
      <c r="FV32" s="252"/>
      <c r="FW32" s="252"/>
      <c r="FX32" s="252"/>
      <c r="FY32" s="252"/>
      <c r="FZ32" s="252"/>
      <c r="GA32" s="252"/>
      <c r="GB32" s="252"/>
      <c r="GC32" s="252"/>
      <c r="GD32" s="252"/>
      <c r="GE32" s="252"/>
      <c r="GF32" s="252"/>
      <c r="GG32" s="252"/>
      <c r="GH32" s="252"/>
      <c r="GI32" s="252"/>
      <c r="GJ32" s="252"/>
      <c r="GK32" s="252"/>
      <c r="GL32" s="252"/>
      <c r="GM32" s="252"/>
      <c r="GN32" s="252"/>
      <c r="GO32" s="252"/>
      <c r="GP32" s="252"/>
      <c r="GQ32" s="252"/>
      <c r="GR32" s="252"/>
      <c r="GS32" s="252"/>
      <c r="GT32" s="252"/>
      <c r="GU32" s="252"/>
      <c r="GV32" s="252"/>
      <c r="GW32" s="252"/>
      <c r="GX32" s="252"/>
      <c r="GY32" s="252"/>
      <c r="GZ32" s="252"/>
      <c r="HA32" s="252"/>
      <c r="HB32" s="252"/>
      <c r="HC32" s="252"/>
      <c r="HD32" s="252"/>
      <c r="HE32" s="252"/>
      <c r="HF32" s="252"/>
      <c r="HG32" s="252"/>
      <c r="HH32" s="252"/>
      <c r="HI32" s="252"/>
      <c r="HJ32" s="252"/>
      <c r="HK32" s="252"/>
      <c r="HL32" s="252"/>
      <c r="HM32" s="252"/>
      <c r="HN32" s="252"/>
      <c r="HO32" s="252"/>
      <c r="HP32" s="252"/>
      <c r="HQ32" s="252"/>
      <c r="HR32" s="252"/>
      <c r="HS32" s="252"/>
      <c r="HT32" s="252"/>
      <c r="HU32" s="252"/>
      <c r="HV32" s="252"/>
      <c r="HW32" s="252"/>
      <c r="HX32" s="252"/>
      <c r="HY32" s="252"/>
      <c r="HZ32" s="252"/>
      <c r="IA32" s="252"/>
      <c r="IB32" s="252"/>
      <c r="IC32" s="252"/>
      <c r="ID32" s="252"/>
      <c r="IE32" s="252"/>
      <c r="IF32" s="252"/>
      <c r="IG32" s="252"/>
      <c r="IH32" s="252"/>
      <c r="II32" s="252"/>
      <c r="IJ32" s="252"/>
      <c r="IK32" s="252"/>
      <c r="IL32" s="252"/>
      <c r="IM32" s="252"/>
      <c r="IN32" s="252"/>
      <c r="IO32" s="252"/>
      <c r="IP32" s="252"/>
      <c r="IQ32" s="252"/>
      <c r="IR32" s="252"/>
      <c r="IS32" s="252"/>
      <c r="IT32" s="252"/>
      <c r="IU32" s="252"/>
      <c r="IV32" s="252"/>
      <c r="IW32" s="252"/>
    </row>
    <row r="33" customFormat="false" ht="9.75" hidden="false" customHeight="true" outlineLevel="0" collapsed="false">
      <c r="A33" s="250" t="s">
        <v>293</v>
      </c>
      <c r="B33" s="250" t="s">
        <v>220</v>
      </c>
      <c r="C33" s="250" t="s">
        <v>284</v>
      </c>
      <c r="D33" s="251" t="n">
        <v>37347</v>
      </c>
      <c r="E33" s="251" t="n">
        <v>37437</v>
      </c>
      <c r="F33" s="250" t="s">
        <v>294</v>
      </c>
      <c r="G33" s="250" t="n">
        <v>9270</v>
      </c>
      <c r="H33" s="250" t="s">
        <v>223</v>
      </c>
      <c r="I33" s="251" t="n">
        <v>37242</v>
      </c>
      <c r="J33" s="250" t="s">
        <v>273</v>
      </c>
      <c r="K33" s="250" t="s">
        <v>194</v>
      </c>
      <c r="L33" s="250" t="s">
        <v>142</v>
      </c>
      <c r="M33" s="252" t="b">
        <f aca="false">FALSE()</f>
        <v>0</v>
      </c>
      <c r="N33" s="252" t="n">
        <v>-25</v>
      </c>
      <c r="O33" s="252" t="s">
        <v>225</v>
      </c>
      <c r="P33" s="252" t="s">
        <v>226</v>
      </c>
      <c r="Q33" s="252" t="s">
        <v>227</v>
      </c>
      <c r="R33" s="252" t="s">
        <v>228</v>
      </c>
      <c r="S33" s="252" t="b">
        <f aca="false">FALSE()</f>
        <v>0</v>
      </c>
      <c r="T33" s="252" t="n">
        <v>-10000</v>
      </c>
      <c r="U33" s="252" t="n">
        <v>28.95</v>
      </c>
      <c r="V33" s="252" t="s">
        <v>229</v>
      </c>
      <c r="W33" s="252" t="n">
        <v>0</v>
      </c>
      <c r="X33" s="252" t="n">
        <v>-289500</v>
      </c>
      <c r="Y33" s="253" t="n">
        <v>37245</v>
      </c>
      <c r="Z33" s="252" t="n">
        <v>26.75</v>
      </c>
      <c r="AA33" s="252" t="n">
        <v>22776</v>
      </c>
      <c r="AB33" s="252" t="n">
        <v>22560</v>
      </c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252"/>
      <c r="FF33" s="252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252"/>
      <c r="FS33" s="252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2"/>
      <c r="GF33" s="252"/>
      <c r="GG33" s="252"/>
      <c r="GH33" s="252"/>
      <c r="GI33" s="252"/>
      <c r="GJ33" s="252"/>
      <c r="GK33" s="252"/>
      <c r="GL33" s="252"/>
      <c r="GM33" s="252"/>
      <c r="GN33" s="252"/>
      <c r="GO33" s="252"/>
      <c r="GP33" s="252"/>
      <c r="GQ33" s="252"/>
      <c r="GR33" s="252"/>
      <c r="GS33" s="252"/>
      <c r="GT33" s="252"/>
      <c r="GU33" s="252"/>
      <c r="GV33" s="252"/>
      <c r="GW33" s="252"/>
      <c r="GX33" s="252"/>
      <c r="GY33" s="252"/>
      <c r="GZ33" s="252"/>
      <c r="HA33" s="252"/>
      <c r="HB33" s="252"/>
      <c r="HC33" s="252"/>
      <c r="HD33" s="252"/>
      <c r="HE33" s="252"/>
      <c r="HF33" s="252"/>
      <c r="HG33" s="252"/>
      <c r="HH33" s="252"/>
      <c r="HI33" s="252"/>
      <c r="HJ33" s="252"/>
      <c r="HK33" s="252"/>
      <c r="HL33" s="252"/>
      <c r="HM33" s="252"/>
      <c r="HN33" s="252"/>
      <c r="HO33" s="252"/>
      <c r="HP33" s="252"/>
      <c r="HQ33" s="252"/>
      <c r="HR33" s="252"/>
      <c r="HS33" s="252"/>
      <c r="HT33" s="252"/>
      <c r="HU33" s="252"/>
      <c r="HV33" s="252"/>
      <c r="HW33" s="252"/>
      <c r="HX33" s="252"/>
      <c r="HY33" s="252"/>
      <c r="HZ33" s="252"/>
      <c r="IA33" s="252"/>
      <c r="IB33" s="252"/>
      <c r="IC33" s="252"/>
      <c r="ID33" s="252"/>
      <c r="IE33" s="252"/>
      <c r="IF33" s="252"/>
      <c r="IG33" s="252"/>
      <c r="IH33" s="252"/>
      <c r="II33" s="252"/>
      <c r="IJ33" s="252"/>
      <c r="IK33" s="252"/>
      <c r="IL33" s="252"/>
      <c r="IM33" s="252"/>
      <c r="IN33" s="252"/>
      <c r="IO33" s="252"/>
      <c r="IP33" s="252"/>
      <c r="IQ33" s="252"/>
      <c r="IR33" s="252"/>
      <c r="IS33" s="252"/>
      <c r="IT33" s="252"/>
      <c r="IU33" s="252"/>
      <c r="IV33" s="252"/>
      <c r="IW33" s="252"/>
    </row>
    <row r="34" customFormat="false" ht="9.75" hidden="false" customHeight="true" outlineLevel="0" collapsed="false">
      <c r="A34" s="254" t="s">
        <v>242</v>
      </c>
      <c r="B34" s="254" t="s">
        <v>220</v>
      </c>
      <c r="C34" s="254" t="s">
        <v>284</v>
      </c>
      <c r="D34" s="255" t="n">
        <v>37347</v>
      </c>
      <c r="E34" s="255" t="n">
        <v>37437</v>
      </c>
      <c r="F34" s="255" t="s">
        <v>295</v>
      </c>
      <c r="G34" s="254" t="n">
        <v>9269</v>
      </c>
      <c r="H34" s="254" t="s">
        <v>223</v>
      </c>
      <c r="I34" s="255" t="n">
        <v>37242</v>
      </c>
      <c r="J34" s="255" t="s">
        <v>271</v>
      </c>
      <c r="K34" s="254" t="s">
        <v>193</v>
      </c>
      <c r="L34" s="254" t="s">
        <v>138</v>
      </c>
      <c r="M34" s="256" t="b">
        <f aca="false">FALSE()</f>
        <v>0</v>
      </c>
      <c r="N34" s="256" t="n">
        <v>25</v>
      </c>
      <c r="O34" s="256" t="s">
        <v>225</v>
      </c>
      <c r="P34" s="256" t="s">
        <v>226</v>
      </c>
      <c r="Q34" s="256" t="s">
        <v>227</v>
      </c>
      <c r="R34" s="256" t="s">
        <v>228</v>
      </c>
      <c r="S34" s="256" t="b">
        <f aca="false">FALSE()</f>
        <v>0</v>
      </c>
      <c r="T34" s="261" t="n">
        <v>10400</v>
      </c>
      <c r="U34" s="256" t="n">
        <v>18.7</v>
      </c>
      <c r="V34" s="256" t="s">
        <v>229</v>
      </c>
      <c r="W34" s="256" t="n">
        <v>0</v>
      </c>
      <c r="X34" s="262" t="n">
        <v>194480</v>
      </c>
      <c r="Y34" s="257" t="n">
        <v>37245</v>
      </c>
      <c r="Z34" s="256" t="n">
        <v>17.75</v>
      </c>
      <c r="AA34" s="263" t="n">
        <v>-9880</v>
      </c>
      <c r="AB34" s="263" t="n">
        <v>-9789</v>
      </c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</row>
    <row r="35" customFormat="false" ht="9.75" hidden="false" customHeight="true" outlineLevel="0" collapsed="false">
      <c r="A35" s="254" t="s">
        <v>242</v>
      </c>
      <c r="B35" s="254" t="s">
        <v>220</v>
      </c>
      <c r="C35" s="254" t="s">
        <v>284</v>
      </c>
      <c r="D35" s="255" t="n">
        <v>37347</v>
      </c>
      <c r="E35" s="255" t="n">
        <v>37437</v>
      </c>
      <c r="F35" s="255" t="s">
        <v>295</v>
      </c>
      <c r="G35" s="254" t="n">
        <v>9269</v>
      </c>
      <c r="H35" s="254" t="s">
        <v>223</v>
      </c>
      <c r="I35" s="255" t="n">
        <v>37242</v>
      </c>
      <c r="J35" s="255" t="s">
        <v>272</v>
      </c>
      <c r="K35" s="254" t="s">
        <v>193</v>
      </c>
      <c r="L35" s="254" t="s">
        <v>138</v>
      </c>
      <c r="M35" s="256" t="b">
        <f aca="false">FALSE()</f>
        <v>0</v>
      </c>
      <c r="N35" s="256" t="n">
        <v>25</v>
      </c>
      <c r="O35" s="256" t="s">
        <v>225</v>
      </c>
      <c r="P35" s="256" t="s">
        <v>226</v>
      </c>
      <c r="Q35" s="256" t="s">
        <v>227</v>
      </c>
      <c r="R35" s="256" t="s">
        <v>228</v>
      </c>
      <c r="S35" s="256" t="b">
        <f aca="false">FALSE()</f>
        <v>0</v>
      </c>
      <c r="T35" s="261" t="n">
        <v>10400</v>
      </c>
      <c r="U35" s="256" t="n">
        <v>18.7</v>
      </c>
      <c r="V35" s="256" t="s">
        <v>229</v>
      </c>
      <c r="W35" s="256" t="n">
        <v>0</v>
      </c>
      <c r="X35" s="262" t="n">
        <v>194480</v>
      </c>
      <c r="Y35" s="257" t="n">
        <v>37245</v>
      </c>
      <c r="Z35" s="256" t="n">
        <v>18.5</v>
      </c>
      <c r="AA35" s="263" t="n">
        <v>-2000</v>
      </c>
      <c r="AB35" s="263" t="n">
        <v>-1976</v>
      </c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</row>
    <row r="36" customFormat="false" ht="9.75" hidden="false" customHeight="true" outlineLevel="0" collapsed="false">
      <c r="A36" s="254" t="s">
        <v>242</v>
      </c>
      <c r="B36" s="254" t="s">
        <v>220</v>
      </c>
      <c r="C36" s="254" t="s">
        <v>284</v>
      </c>
      <c r="D36" s="255" t="n">
        <v>37347</v>
      </c>
      <c r="E36" s="255" t="n">
        <v>37437</v>
      </c>
      <c r="F36" s="255" t="s">
        <v>295</v>
      </c>
      <c r="G36" s="254" t="n">
        <v>9269</v>
      </c>
      <c r="H36" s="254" t="s">
        <v>223</v>
      </c>
      <c r="I36" s="255" t="n">
        <v>37242</v>
      </c>
      <c r="J36" s="255" t="s">
        <v>273</v>
      </c>
      <c r="K36" s="254" t="s">
        <v>193</v>
      </c>
      <c r="L36" s="254" t="s">
        <v>138</v>
      </c>
      <c r="M36" s="256" t="b">
        <f aca="false">FALSE()</f>
        <v>0</v>
      </c>
      <c r="N36" s="256" t="n">
        <v>25</v>
      </c>
      <c r="O36" s="256" t="s">
        <v>225</v>
      </c>
      <c r="P36" s="256" t="s">
        <v>226</v>
      </c>
      <c r="Q36" s="256" t="s">
        <v>227</v>
      </c>
      <c r="R36" s="256" t="s">
        <v>228</v>
      </c>
      <c r="S36" s="256" t="b">
        <f aca="false">FALSE()</f>
        <v>0</v>
      </c>
      <c r="T36" s="261" t="n">
        <v>10000</v>
      </c>
      <c r="U36" s="256" t="n">
        <v>18.7</v>
      </c>
      <c r="V36" s="256" t="s">
        <v>229</v>
      </c>
      <c r="W36" s="256" t="n">
        <v>0</v>
      </c>
      <c r="X36" s="262" t="n">
        <v>187000</v>
      </c>
      <c r="Y36" s="257" t="n">
        <v>37245</v>
      </c>
      <c r="Z36" s="256" t="n">
        <v>17.5</v>
      </c>
      <c r="AA36" s="263" t="n">
        <v>-12480</v>
      </c>
      <c r="AB36" s="263" t="n">
        <v>-12361</v>
      </c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</row>
    <row r="37" customFormat="false" ht="9.75" hidden="false" customHeight="true" outlineLevel="0" collapsed="false">
      <c r="A37" s="254" t="s">
        <v>296</v>
      </c>
      <c r="B37" s="254" t="s">
        <v>220</v>
      </c>
      <c r="C37" s="254" t="s">
        <v>284</v>
      </c>
      <c r="D37" s="255" t="n">
        <v>37347</v>
      </c>
      <c r="E37" s="255" t="n">
        <v>37437</v>
      </c>
      <c r="F37" s="255" t="s">
        <v>297</v>
      </c>
      <c r="G37" s="254" t="n">
        <v>9360</v>
      </c>
      <c r="H37" s="254" t="s">
        <v>223</v>
      </c>
      <c r="I37" s="255" t="n">
        <v>37244</v>
      </c>
      <c r="J37" s="255" t="s">
        <v>271</v>
      </c>
      <c r="K37" s="254" t="s">
        <v>194</v>
      </c>
      <c r="L37" s="254" t="s">
        <v>138</v>
      </c>
      <c r="M37" s="256" t="b">
        <f aca="false">FALSE()</f>
        <v>0</v>
      </c>
      <c r="N37" s="256" t="n">
        <v>-25</v>
      </c>
      <c r="O37" s="256" t="s">
        <v>225</v>
      </c>
      <c r="P37" s="256" t="s">
        <v>226</v>
      </c>
      <c r="Q37" s="256" t="s">
        <v>227</v>
      </c>
      <c r="R37" s="256" t="s">
        <v>228</v>
      </c>
      <c r="S37" s="256" t="b">
        <f aca="false">FALSE()</f>
        <v>0</v>
      </c>
      <c r="T37" s="261" t="n">
        <v>-10400</v>
      </c>
      <c r="U37" s="256" t="n">
        <v>17.25</v>
      </c>
      <c r="V37" s="256" t="s">
        <v>229</v>
      </c>
      <c r="W37" s="256" t="n">
        <v>0</v>
      </c>
      <c r="X37" s="262" t="n">
        <v>-179400</v>
      </c>
      <c r="Y37" s="257" t="n">
        <v>37245</v>
      </c>
      <c r="Z37" s="256" t="n">
        <v>17.75</v>
      </c>
      <c r="AA37" s="263" t="n">
        <v>-5304</v>
      </c>
      <c r="AB37" s="263" t="n">
        <v>-5255</v>
      </c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  <c r="IB37" s="256"/>
      <c r="IC37" s="256"/>
      <c r="ID37" s="256"/>
      <c r="IE37" s="256"/>
      <c r="IF37" s="256"/>
      <c r="IG37" s="256"/>
      <c r="IH37" s="256"/>
      <c r="II37" s="256"/>
      <c r="IJ37" s="256"/>
      <c r="IK37" s="256"/>
      <c r="IL37" s="256"/>
      <c r="IM37" s="256"/>
      <c r="IN37" s="256"/>
      <c r="IO37" s="256"/>
      <c r="IP37" s="256"/>
      <c r="IQ37" s="256"/>
      <c r="IR37" s="256"/>
      <c r="IS37" s="256"/>
      <c r="IT37" s="256"/>
      <c r="IU37" s="256"/>
      <c r="IV37" s="256"/>
      <c r="IW37" s="256"/>
    </row>
    <row r="38" customFormat="false" ht="9.75" hidden="false" customHeight="true" outlineLevel="0" collapsed="false">
      <c r="A38" s="254" t="s">
        <v>296</v>
      </c>
      <c r="B38" s="254" t="s">
        <v>220</v>
      </c>
      <c r="C38" s="254" t="s">
        <v>284</v>
      </c>
      <c r="D38" s="255" t="n">
        <v>37347</v>
      </c>
      <c r="E38" s="255" t="n">
        <v>37437</v>
      </c>
      <c r="F38" s="255" t="s">
        <v>297</v>
      </c>
      <c r="G38" s="254" t="n">
        <v>9360</v>
      </c>
      <c r="H38" s="254" t="s">
        <v>223</v>
      </c>
      <c r="I38" s="255" t="n">
        <v>37244</v>
      </c>
      <c r="J38" s="255" t="s">
        <v>273</v>
      </c>
      <c r="K38" s="254" t="s">
        <v>194</v>
      </c>
      <c r="L38" s="254" t="s">
        <v>138</v>
      </c>
      <c r="M38" s="256" t="b">
        <f aca="false">FALSE()</f>
        <v>0</v>
      </c>
      <c r="N38" s="256" t="n">
        <v>-25</v>
      </c>
      <c r="O38" s="256" t="s">
        <v>225</v>
      </c>
      <c r="P38" s="256" t="s">
        <v>226</v>
      </c>
      <c r="Q38" s="256" t="s">
        <v>227</v>
      </c>
      <c r="R38" s="256" t="s">
        <v>228</v>
      </c>
      <c r="S38" s="256" t="b">
        <f aca="false">FALSE()</f>
        <v>0</v>
      </c>
      <c r="T38" s="261" t="n">
        <v>-10000</v>
      </c>
      <c r="U38" s="256" t="n">
        <v>17.25</v>
      </c>
      <c r="V38" s="256" t="s">
        <v>229</v>
      </c>
      <c r="W38" s="256" t="n">
        <v>0</v>
      </c>
      <c r="X38" s="262" t="n">
        <v>-172500</v>
      </c>
      <c r="Y38" s="257" t="n">
        <v>37245</v>
      </c>
      <c r="Z38" s="256" t="n">
        <v>18.5</v>
      </c>
      <c r="AA38" s="263" t="n">
        <v>-12600</v>
      </c>
      <c r="AB38" s="263" t="n">
        <v>-12452</v>
      </c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  <c r="IB38" s="256"/>
      <c r="IC38" s="256"/>
      <c r="ID38" s="256"/>
      <c r="IE38" s="256"/>
      <c r="IF38" s="256"/>
      <c r="IG38" s="256"/>
      <c r="IH38" s="256"/>
      <c r="II38" s="256"/>
      <c r="IJ38" s="256"/>
      <c r="IK38" s="256"/>
      <c r="IL38" s="256"/>
      <c r="IM38" s="256"/>
      <c r="IN38" s="256"/>
      <c r="IO38" s="256"/>
      <c r="IP38" s="256"/>
      <c r="IQ38" s="256"/>
      <c r="IR38" s="256"/>
      <c r="IS38" s="256"/>
      <c r="IT38" s="256"/>
      <c r="IU38" s="256"/>
      <c r="IV38" s="256"/>
      <c r="IW38" s="256"/>
    </row>
    <row r="39" customFormat="false" ht="9.75" hidden="false" customHeight="true" outlineLevel="0" collapsed="false">
      <c r="A39" s="254" t="s">
        <v>296</v>
      </c>
      <c r="B39" s="254" t="s">
        <v>220</v>
      </c>
      <c r="C39" s="254" t="s">
        <v>284</v>
      </c>
      <c r="D39" s="255" t="n">
        <v>37347</v>
      </c>
      <c r="E39" s="255" t="n">
        <v>37437</v>
      </c>
      <c r="F39" s="255" t="s">
        <v>297</v>
      </c>
      <c r="G39" s="254" t="n">
        <v>9360</v>
      </c>
      <c r="H39" s="254" t="s">
        <v>223</v>
      </c>
      <c r="I39" s="255" t="n">
        <v>37244</v>
      </c>
      <c r="J39" s="255" t="s">
        <v>272</v>
      </c>
      <c r="K39" s="254" t="s">
        <v>194</v>
      </c>
      <c r="L39" s="254" t="s">
        <v>138</v>
      </c>
      <c r="M39" s="256" t="b">
        <f aca="false">FALSE()</f>
        <v>0</v>
      </c>
      <c r="N39" s="256" t="n">
        <v>-25</v>
      </c>
      <c r="O39" s="256" t="s">
        <v>225</v>
      </c>
      <c r="P39" s="256" t="s">
        <v>226</v>
      </c>
      <c r="Q39" s="256" t="s">
        <v>227</v>
      </c>
      <c r="R39" s="256" t="s">
        <v>228</v>
      </c>
      <c r="S39" s="256" t="b">
        <f aca="false">FALSE()</f>
        <v>0</v>
      </c>
      <c r="T39" s="261" t="n">
        <v>-10400</v>
      </c>
      <c r="U39" s="256" t="n">
        <v>17.25</v>
      </c>
      <c r="V39" s="256" t="s">
        <v>229</v>
      </c>
      <c r="W39" s="256" t="n">
        <v>0</v>
      </c>
      <c r="X39" s="262" t="n">
        <v>-179400</v>
      </c>
      <c r="Y39" s="257" t="n">
        <v>37245</v>
      </c>
      <c r="Z39" s="256" t="n">
        <v>17.5</v>
      </c>
      <c r="AA39" s="263" t="n">
        <v>-2704</v>
      </c>
      <c r="AB39" s="263" t="n">
        <v>-2678</v>
      </c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  <c r="IB39" s="256"/>
      <c r="IC39" s="256"/>
      <c r="ID39" s="256"/>
      <c r="IE39" s="256"/>
      <c r="IF39" s="256"/>
      <c r="IG39" s="256"/>
      <c r="IH39" s="256"/>
      <c r="II39" s="256"/>
      <c r="IJ39" s="256"/>
      <c r="IK39" s="256"/>
      <c r="IL39" s="256"/>
      <c r="IM39" s="256"/>
      <c r="IN39" s="256"/>
      <c r="IO39" s="256"/>
      <c r="IP39" s="256"/>
      <c r="IQ39" s="256"/>
      <c r="IR39" s="256"/>
      <c r="IS39" s="256"/>
      <c r="IT39" s="256"/>
      <c r="IU39" s="256"/>
      <c r="IV39" s="256"/>
      <c r="IW39" s="256"/>
    </row>
    <row r="40" customFormat="false" ht="9.75" hidden="false" customHeight="true" outlineLevel="0" collapsed="false">
      <c r="A40" s="250" t="s">
        <v>239</v>
      </c>
      <c r="B40" s="250" t="s">
        <v>220</v>
      </c>
      <c r="C40" s="250" t="s">
        <v>284</v>
      </c>
      <c r="D40" s="251" t="n">
        <v>37347</v>
      </c>
      <c r="E40" s="251" t="n">
        <v>37437</v>
      </c>
      <c r="F40" s="251" t="s">
        <v>298</v>
      </c>
      <c r="G40" s="250" t="n">
        <v>9361</v>
      </c>
      <c r="H40" s="250" t="s">
        <v>223</v>
      </c>
      <c r="I40" s="251" t="n">
        <v>37244</v>
      </c>
      <c r="J40" s="251" t="s">
        <v>271</v>
      </c>
      <c r="K40" s="250" t="s">
        <v>193</v>
      </c>
      <c r="L40" s="250" t="s">
        <v>138</v>
      </c>
      <c r="M40" s="252" t="b">
        <f aca="false">FALSE()</f>
        <v>0</v>
      </c>
      <c r="N40" s="252" t="n">
        <v>100</v>
      </c>
      <c r="O40" s="252" t="s">
        <v>225</v>
      </c>
      <c r="P40" s="252" t="s">
        <v>226</v>
      </c>
      <c r="Q40" s="252" t="s">
        <v>227</v>
      </c>
      <c r="R40" s="252" t="s">
        <v>228</v>
      </c>
      <c r="S40" s="252" t="b">
        <f aca="false">FALSE()</f>
        <v>0</v>
      </c>
      <c r="T40" s="252" t="n">
        <v>41600</v>
      </c>
      <c r="U40" s="252" t="n">
        <v>17</v>
      </c>
      <c r="V40" s="252" t="s">
        <v>229</v>
      </c>
      <c r="W40" s="252" t="n">
        <v>0</v>
      </c>
      <c r="X40" s="259" t="n">
        <v>707200</v>
      </c>
      <c r="Y40" s="253" t="n">
        <v>37245</v>
      </c>
      <c r="Z40" s="252" t="n">
        <v>17.75</v>
      </c>
      <c r="AA40" s="260" t="n">
        <v>30784</v>
      </c>
      <c r="AB40" s="260" t="n">
        <v>30500</v>
      </c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2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2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252"/>
      <c r="EJ40" s="252"/>
      <c r="EK40" s="252"/>
      <c r="EL40" s="252"/>
      <c r="EM40" s="252"/>
      <c r="EN40" s="252"/>
      <c r="EO40" s="252"/>
      <c r="EP40" s="252"/>
      <c r="EQ40" s="252"/>
      <c r="ER40" s="252"/>
      <c r="ES40" s="252"/>
      <c r="ET40" s="252"/>
      <c r="EU40" s="252"/>
      <c r="EV40" s="252"/>
      <c r="EW40" s="252"/>
      <c r="EX40" s="252"/>
      <c r="EY40" s="252"/>
      <c r="EZ40" s="252"/>
      <c r="FA40" s="252"/>
      <c r="FB40" s="252"/>
      <c r="FC40" s="252"/>
      <c r="FD40" s="252"/>
      <c r="FE40" s="252"/>
      <c r="FF40" s="252"/>
      <c r="FG40" s="252"/>
      <c r="FH40" s="252"/>
      <c r="FI40" s="252"/>
      <c r="FJ40" s="252"/>
      <c r="FK40" s="252"/>
      <c r="FL40" s="252"/>
      <c r="FM40" s="252"/>
      <c r="FN40" s="252"/>
      <c r="FO40" s="252"/>
      <c r="FP40" s="252"/>
      <c r="FQ40" s="252"/>
      <c r="FR40" s="252"/>
      <c r="FS40" s="252"/>
      <c r="FT40" s="252"/>
      <c r="FU40" s="252"/>
      <c r="FV40" s="252"/>
      <c r="FW40" s="252"/>
      <c r="FX40" s="252"/>
      <c r="FY40" s="252"/>
      <c r="FZ40" s="252"/>
      <c r="GA40" s="252"/>
      <c r="GB40" s="252"/>
      <c r="GC40" s="252"/>
      <c r="GD40" s="252"/>
      <c r="GE40" s="252"/>
      <c r="GF40" s="252"/>
      <c r="GG40" s="252"/>
      <c r="GH40" s="252"/>
      <c r="GI40" s="252"/>
      <c r="GJ40" s="252"/>
      <c r="GK40" s="252"/>
      <c r="GL40" s="252"/>
      <c r="GM40" s="252"/>
      <c r="GN40" s="252"/>
      <c r="GO40" s="252"/>
      <c r="GP40" s="252"/>
      <c r="GQ40" s="252"/>
      <c r="GR40" s="252"/>
      <c r="GS40" s="252"/>
      <c r="GT40" s="252"/>
      <c r="GU40" s="252"/>
      <c r="GV40" s="252"/>
      <c r="GW40" s="252"/>
      <c r="GX40" s="252"/>
      <c r="GY40" s="252"/>
      <c r="GZ40" s="252"/>
      <c r="HA40" s="252"/>
      <c r="HB40" s="252"/>
      <c r="HC40" s="252"/>
      <c r="HD40" s="252"/>
      <c r="HE40" s="252"/>
      <c r="HF40" s="252"/>
      <c r="HG40" s="252"/>
      <c r="HH40" s="252"/>
      <c r="HI40" s="252"/>
      <c r="HJ40" s="252"/>
      <c r="HK40" s="252"/>
      <c r="HL40" s="252"/>
      <c r="HM40" s="252"/>
      <c r="HN40" s="252"/>
      <c r="HO40" s="252"/>
      <c r="HP40" s="252"/>
      <c r="HQ40" s="252"/>
      <c r="HR40" s="252"/>
      <c r="HS40" s="252"/>
      <c r="HT40" s="252"/>
      <c r="HU40" s="252"/>
      <c r="HV40" s="252"/>
      <c r="HW40" s="252"/>
      <c r="HX40" s="252"/>
      <c r="HY40" s="252"/>
      <c r="HZ40" s="252"/>
      <c r="IA40" s="252"/>
      <c r="IB40" s="252"/>
      <c r="IC40" s="252"/>
      <c r="ID40" s="252"/>
      <c r="IE40" s="252"/>
      <c r="IF40" s="252"/>
      <c r="IG40" s="252"/>
      <c r="IH40" s="252"/>
      <c r="II40" s="252"/>
      <c r="IJ40" s="252"/>
      <c r="IK40" s="252"/>
      <c r="IL40" s="252"/>
      <c r="IM40" s="252"/>
      <c r="IN40" s="252"/>
      <c r="IO40" s="252"/>
      <c r="IP40" s="252"/>
      <c r="IQ40" s="252"/>
      <c r="IR40" s="252"/>
      <c r="IS40" s="252"/>
      <c r="IT40" s="252"/>
      <c r="IU40" s="252"/>
      <c r="IV40" s="252"/>
      <c r="IW40" s="252"/>
    </row>
    <row r="41" customFormat="false" ht="9.75" hidden="false" customHeight="true" outlineLevel="0" collapsed="false">
      <c r="A41" s="250" t="s">
        <v>239</v>
      </c>
      <c r="B41" s="250" t="s">
        <v>220</v>
      </c>
      <c r="C41" s="250" t="s">
        <v>284</v>
      </c>
      <c r="D41" s="251" t="n">
        <v>37347</v>
      </c>
      <c r="E41" s="251" t="n">
        <v>37437</v>
      </c>
      <c r="F41" s="251" t="s">
        <v>298</v>
      </c>
      <c r="G41" s="250" t="n">
        <v>9361</v>
      </c>
      <c r="H41" s="250" t="s">
        <v>223</v>
      </c>
      <c r="I41" s="251" t="n">
        <v>37244</v>
      </c>
      <c r="J41" s="251" t="s">
        <v>273</v>
      </c>
      <c r="K41" s="250" t="s">
        <v>193</v>
      </c>
      <c r="L41" s="250" t="s">
        <v>138</v>
      </c>
      <c r="M41" s="252" t="b">
        <f aca="false">FALSE()</f>
        <v>0</v>
      </c>
      <c r="N41" s="252" t="n">
        <v>100</v>
      </c>
      <c r="O41" s="252" t="s">
        <v>225</v>
      </c>
      <c r="P41" s="252" t="s">
        <v>226</v>
      </c>
      <c r="Q41" s="252" t="s">
        <v>227</v>
      </c>
      <c r="R41" s="252" t="s">
        <v>228</v>
      </c>
      <c r="S41" s="252" t="b">
        <f aca="false">FALSE()</f>
        <v>0</v>
      </c>
      <c r="T41" s="258" t="n">
        <v>40000</v>
      </c>
      <c r="U41" s="252" t="n">
        <v>17</v>
      </c>
      <c r="V41" s="252" t="s">
        <v>229</v>
      </c>
      <c r="W41" s="252" t="n">
        <v>0</v>
      </c>
      <c r="X41" s="259" t="n">
        <v>680000</v>
      </c>
      <c r="Y41" s="253" t="n">
        <v>37245</v>
      </c>
      <c r="Z41" s="252" t="n">
        <v>18.5</v>
      </c>
      <c r="AA41" s="260" t="n">
        <v>59600</v>
      </c>
      <c r="AB41" s="260" t="n">
        <v>58899</v>
      </c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252"/>
      <c r="BR41" s="252"/>
      <c r="BS41" s="252"/>
      <c r="BT41" s="252"/>
      <c r="BU41" s="252"/>
      <c r="BV41" s="252"/>
      <c r="BW41" s="252"/>
      <c r="BX41" s="252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2"/>
      <c r="CM41" s="252"/>
      <c r="CN41" s="252"/>
      <c r="CO41" s="252"/>
      <c r="CP41" s="252"/>
      <c r="CQ41" s="252"/>
      <c r="CR41" s="252"/>
      <c r="CS41" s="252"/>
      <c r="CT41" s="252"/>
      <c r="CU41" s="252"/>
      <c r="CV41" s="252"/>
      <c r="CW41" s="252"/>
      <c r="CX41" s="252"/>
      <c r="CY41" s="252"/>
      <c r="CZ41" s="252"/>
      <c r="DA41" s="252"/>
      <c r="DB41" s="252"/>
      <c r="DC41" s="252"/>
      <c r="DD41" s="252"/>
      <c r="DE41" s="252"/>
      <c r="DF41" s="252"/>
      <c r="DG41" s="252"/>
      <c r="DH41" s="252"/>
      <c r="DI41" s="252"/>
      <c r="DJ41" s="252"/>
      <c r="DK41" s="252"/>
      <c r="DL41" s="252"/>
      <c r="DM41" s="252"/>
      <c r="DN41" s="252"/>
      <c r="DO41" s="252"/>
      <c r="DP41" s="252"/>
      <c r="DQ41" s="252"/>
      <c r="DR41" s="252"/>
      <c r="DS41" s="252"/>
      <c r="DT41" s="252"/>
      <c r="DU41" s="252"/>
      <c r="DV41" s="252"/>
      <c r="DW41" s="252"/>
      <c r="DX41" s="252"/>
      <c r="DY41" s="252"/>
      <c r="DZ41" s="252"/>
      <c r="EA41" s="252"/>
      <c r="EB41" s="252"/>
      <c r="EC41" s="252"/>
      <c r="ED41" s="252"/>
      <c r="EE41" s="252"/>
      <c r="EF41" s="252"/>
      <c r="EG41" s="252"/>
      <c r="EH41" s="252"/>
      <c r="EI41" s="252"/>
      <c r="EJ41" s="252"/>
      <c r="EK41" s="252"/>
      <c r="EL41" s="252"/>
      <c r="EM41" s="252"/>
      <c r="EN41" s="252"/>
      <c r="EO41" s="252"/>
      <c r="EP41" s="252"/>
      <c r="EQ41" s="252"/>
      <c r="ER41" s="252"/>
      <c r="ES41" s="252"/>
      <c r="ET41" s="252"/>
      <c r="EU41" s="252"/>
      <c r="EV41" s="252"/>
      <c r="EW41" s="252"/>
      <c r="EX41" s="252"/>
      <c r="EY41" s="252"/>
      <c r="EZ41" s="252"/>
      <c r="FA41" s="252"/>
      <c r="FB41" s="252"/>
      <c r="FC41" s="252"/>
      <c r="FD41" s="252"/>
      <c r="FE41" s="252"/>
      <c r="FF41" s="252"/>
      <c r="FG41" s="252"/>
      <c r="FH41" s="252"/>
      <c r="FI41" s="252"/>
      <c r="FJ41" s="252"/>
      <c r="FK41" s="252"/>
      <c r="FL41" s="252"/>
      <c r="FM41" s="252"/>
      <c r="FN41" s="252"/>
      <c r="FO41" s="252"/>
      <c r="FP41" s="252"/>
      <c r="FQ41" s="252"/>
      <c r="FR41" s="252"/>
      <c r="FS41" s="252"/>
      <c r="FT41" s="252"/>
      <c r="FU41" s="252"/>
      <c r="FV41" s="252"/>
      <c r="FW41" s="252"/>
      <c r="FX41" s="252"/>
      <c r="FY41" s="252"/>
      <c r="FZ41" s="252"/>
      <c r="GA41" s="252"/>
      <c r="GB41" s="252"/>
      <c r="GC41" s="252"/>
      <c r="GD41" s="252"/>
      <c r="GE41" s="252"/>
      <c r="GF41" s="252"/>
      <c r="GG41" s="252"/>
      <c r="GH41" s="252"/>
      <c r="GI41" s="252"/>
      <c r="GJ41" s="252"/>
      <c r="GK41" s="252"/>
      <c r="GL41" s="252"/>
      <c r="GM41" s="252"/>
      <c r="GN41" s="252"/>
      <c r="GO41" s="252"/>
      <c r="GP41" s="252"/>
      <c r="GQ41" s="252"/>
      <c r="GR41" s="252"/>
      <c r="GS41" s="252"/>
      <c r="GT41" s="252"/>
      <c r="GU41" s="252"/>
      <c r="GV41" s="252"/>
      <c r="GW41" s="252"/>
      <c r="GX41" s="252"/>
      <c r="GY41" s="252"/>
      <c r="GZ41" s="252"/>
      <c r="HA41" s="252"/>
      <c r="HB41" s="252"/>
      <c r="HC41" s="252"/>
      <c r="HD41" s="252"/>
      <c r="HE41" s="252"/>
      <c r="HF41" s="252"/>
      <c r="HG41" s="252"/>
      <c r="HH41" s="252"/>
      <c r="HI41" s="252"/>
      <c r="HJ41" s="252"/>
      <c r="HK41" s="252"/>
      <c r="HL41" s="252"/>
      <c r="HM41" s="252"/>
      <c r="HN41" s="252"/>
      <c r="HO41" s="252"/>
      <c r="HP41" s="252"/>
      <c r="HQ41" s="252"/>
      <c r="HR41" s="252"/>
      <c r="HS41" s="252"/>
      <c r="HT41" s="252"/>
      <c r="HU41" s="252"/>
      <c r="HV41" s="252"/>
      <c r="HW41" s="252"/>
      <c r="HX41" s="252"/>
      <c r="HY41" s="252"/>
      <c r="HZ41" s="252"/>
      <c r="IA41" s="252"/>
      <c r="IB41" s="252"/>
      <c r="IC41" s="252"/>
      <c r="ID41" s="252"/>
      <c r="IE41" s="252"/>
      <c r="IF41" s="252"/>
      <c r="IG41" s="252"/>
      <c r="IH41" s="252"/>
      <c r="II41" s="252"/>
      <c r="IJ41" s="252"/>
      <c r="IK41" s="252"/>
      <c r="IL41" s="252"/>
      <c r="IM41" s="252"/>
      <c r="IN41" s="252"/>
      <c r="IO41" s="252"/>
      <c r="IP41" s="252"/>
      <c r="IQ41" s="252"/>
      <c r="IR41" s="252"/>
      <c r="IS41" s="252"/>
      <c r="IT41" s="252"/>
      <c r="IU41" s="252"/>
      <c r="IV41" s="252"/>
      <c r="IW41" s="252"/>
    </row>
    <row r="42" customFormat="false" ht="9.75" hidden="false" customHeight="true" outlineLevel="0" collapsed="false">
      <c r="A42" s="250" t="s">
        <v>239</v>
      </c>
      <c r="B42" s="250" t="s">
        <v>220</v>
      </c>
      <c r="C42" s="250" t="s">
        <v>284</v>
      </c>
      <c r="D42" s="251" t="n">
        <v>37347</v>
      </c>
      <c r="E42" s="251" t="n">
        <v>37437</v>
      </c>
      <c r="F42" s="250" t="s">
        <v>298</v>
      </c>
      <c r="G42" s="250" t="n">
        <v>9361</v>
      </c>
      <c r="H42" s="250" t="s">
        <v>223</v>
      </c>
      <c r="I42" s="251" t="n">
        <v>37244</v>
      </c>
      <c r="J42" s="250" t="s">
        <v>272</v>
      </c>
      <c r="K42" s="250" t="s">
        <v>193</v>
      </c>
      <c r="L42" s="250" t="s">
        <v>138</v>
      </c>
      <c r="M42" s="252" t="b">
        <f aca="false">FALSE()</f>
        <v>0</v>
      </c>
      <c r="N42" s="252" t="n">
        <v>100</v>
      </c>
      <c r="O42" s="252" t="s">
        <v>225</v>
      </c>
      <c r="P42" s="252" t="s">
        <v>226</v>
      </c>
      <c r="Q42" s="252" t="s">
        <v>227</v>
      </c>
      <c r="R42" s="252" t="s">
        <v>228</v>
      </c>
      <c r="S42" s="252" t="b">
        <f aca="false">FALSE()</f>
        <v>0</v>
      </c>
      <c r="T42" s="252" t="n">
        <v>41600</v>
      </c>
      <c r="U42" s="252" t="n">
        <v>17</v>
      </c>
      <c r="V42" s="252" t="s">
        <v>229</v>
      </c>
      <c r="W42" s="252" t="n">
        <v>0</v>
      </c>
      <c r="X42" s="252" t="n">
        <v>707200</v>
      </c>
      <c r="Y42" s="253" t="n">
        <v>37245</v>
      </c>
      <c r="Z42" s="252" t="n">
        <v>17.5</v>
      </c>
      <c r="AA42" s="252" t="n">
        <v>20384</v>
      </c>
      <c r="AB42" s="252" t="n">
        <v>20190</v>
      </c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252"/>
      <c r="BR42" s="252"/>
      <c r="BS42" s="252"/>
      <c r="BT42" s="252"/>
      <c r="BU42" s="252"/>
      <c r="BV42" s="252"/>
      <c r="BW42" s="252"/>
      <c r="BX42" s="252"/>
      <c r="BY42" s="252"/>
      <c r="BZ42" s="252"/>
      <c r="CA42" s="252"/>
      <c r="CB42" s="252"/>
      <c r="CC42" s="252"/>
      <c r="CD42" s="252"/>
      <c r="CE42" s="252"/>
      <c r="CF42" s="252"/>
      <c r="CG42" s="252"/>
      <c r="CH42" s="252"/>
      <c r="CI42" s="252"/>
      <c r="CJ42" s="252"/>
      <c r="CK42" s="252"/>
      <c r="CL42" s="252"/>
      <c r="CM42" s="252"/>
      <c r="CN42" s="252"/>
      <c r="CO42" s="252"/>
      <c r="CP42" s="252"/>
      <c r="CQ42" s="252"/>
      <c r="CR42" s="252"/>
      <c r="CS42" s="252"/>
      <c r="CT42" s="252"/>
      <c r="CU42" s="252"/>
      <c r="CV42" s="252"/>
      <c r="CW42" s="252"/>
      <c r="CX42" s="252"/>
      <c r="CY42" s="252"/>
      <c r="CZ42" s="252"/>
      <c r="DA42" s="252"/>
      <c r="DB42" s="252"/>
      <c r="DC42" s="252"/>
      <c r="DD42" s="252"/>
      <c r="DE42" s="252"/>
      <c r="DF42" s="252"/>
      <c r="DG42" s="252"/>
      <c r="DH42" s="252"/>
      <c r="DI42" s="252"/>
      <c r="DJ42" s="252"/>
      <c r="DK42" s="252"/>
      <c r="DL42" s="252"/>
      <c r="DM42" s="252"/>
      <c r="DN42" s="252"/>
      <c r="DO42" s="252"/>
      <c r="DP42" s="252"/>
      <c r="DQ42" s="252"/>
      <c r="DR42" s="252"/>
      <c r="DS42" s="252"/>
      <c r="DT42" s="252"/>
      <c r="DU42" s="252"/>
      <c r="DV42" s="252"/>
      <c r="DW42" s="252"/>
      <c r="DX42" s="252"/>
      <c r="DY42" s="252"/>
      <c r="DZ42" s="252"/>
      <c r="EA42" s="252"/>
      <c r="EB42" s="252"/>
      <c r="EC42" s="252"/>
      <c r="ED42" s="252"/>
      <c r="EE42" s="252"/>
      <c r="EF42" s="252"/>
      <c r="EG42" s="252"/>
      <c r="EH42" s="252"/>
      <c r="EI42" s="252"/>
      <c r="EJ42" s="252"/>
      <c r="EK42" s="252"/>
      <c r="EL42" s="252"/>
      <c r="EM42" s="252"/>
      <c r="EN42" s="252"/>
      <c r="EO42" s="252"/>
      <c r="EP42" s="252"/>
      <c r="EQ42" s="252"/>
      <c r="ER42" s="252"/>
      <c r="ES42" s="252"/>
      <c r="ET42" s="252"/>
      <c r="EU42" s="252"/>
      <c r="EV42" s="252"/>
      <c r="EW42" s="252"/>
      <c r="EX42" s="252"/>
      <c r="EY42" s="252"/>
      <c r="EZ42" s="252"/>
      <c r="FA42" s="252"/>
      <c r="FB42" s="252"/>
      <c r="FC42" s="252"/>
      <c r="FD42" s="252"/>
      <c r="FE42" s="252"/>
      <c r="FF42" s="252"/>
      <c r="FG42" s="252"/>
      <c r="FH42" s="252"/>
      <c r="FI42" s="252"/>
      <c r="FJ42" s="252"/>
      <c r="FK42" s="252"/>
      <c r="FL42" s="252"/>
      <c r="FM42" s="252"/>
      <c r="FN42" s="252"/>
      <c r="FO42" s="252"/>
      <c r="FP42" s="252"/>
      <c r="FQ42" s="252"/>
      <c r="FR42" s="252"/>
      <c r="FS42" s="252"/>
      <c r="FT42" s="252"/>
      <c r="FU42" s="252"/>
      <c r="FV42" s="252"/>
      <c r="FW42" s="252"/>
      <c r="FX42" s="252"/>
      <c r="FY42" s="252"/>
      <c r="FZ42" s="252"/>
      <c r="GA42" s="252"/>
      <c r="GB42" s="252"/>
      <c r="GC42" s="252"/>
      <c r="GD42" s="252"/>
      <c r="GE42" s="252"/>
      <c r="GF42" s="252"/>
      <c r="GG42" s="252"/>
      <c r="GH42" s="252"/>
      <c r="GI42" s="252"/>
      <c r="GJ42" s="252"/>
      <c r="GK42" s="252"/>
      <c r="GL42" s="252"/>
      <c r="GM42" s="252"/>
      <c r="GN42" s="252"/>
      <c r="GO42" s="252"/>
      <c r="GP42" s="252"/>
      <c r="GQ42" s="252"/>
      <c r="GR42" s="252"/>
      <c r="GS42" s="252"/>
      <c r="GT42" s="252"/>
      <c r="GU42" s="252"/>
      <c r="GV42" s="252"/>
      <c r="GW42" s="252"/>
      <c r="GX42" s="252"/>
      <c r="GY42" s="252"/>
      <c r="GZ42" s="252"/>
      <c r="HA42" s="252"/>
      <c r="HB42" s="252"/>
      <c r="HC42" s="252"/>
      <c r="HD42" s="252"/>
      <c r="HE42" s="252"/>
      <c r="HF42" s="252"/>
      <c r="HG42" s="252"/>
      <c r="HH42" s="252"/>
      <c r="HI42" s="252"/>
      <c r="HJ42" s="252"/>
      <c r="HK42" s="252"/>
      <c r="HL42" s="252"/>
      <c r="HM42" s="252"/>
      <c r="HN42" s="252"/>
      <c r="HO42" s="252"/>
      <c r="HP42" s="252"/>
      <c r="HQ42" s="252"/>
      <c r="HR42" s="252"/>
      <c r="HS42" s="252"/>
      <c r="HT42" s="252"/>
      <c r="HU42" s="252"/>
      <c r="HV42" s="252"/>
      <c r="HW42" s="252"/>
      <c r="HX42" s="252"/>
      <c r="HY42" s="252"/>
      <c r="HZ42" s="252"/>
      <c r="IA42" s="252"/>
      <c r="IB42" s="252"/>
      <c r="IC42" s="252"/>
      <c r="ID42" s="252"/>
      <c r="IE42" s="252"/>
      <c r="IF42" s="252"/>
      <c r="IG42" s="252"/>
      <c r="IH42" s="252"/>
      <c r="II42" s="252"/>
      <c r="IJ42" s="252"/>
      <c r="IK42" s="252"/>
      <c r="IL42" s="252"/>
      <c r="IM42" s="252"/>
      <c r="IN42" s="252"/>
      <c r="IO42" s="252"/>
      <c r="IP42" s="252"/>
      <c r="IQ42" s="252"/>
      <c r="IR42" s="252"/>
      <c r="IS42" s="252"/>
      <c r="IT42" s="252"/>
      <c r="IU42" s="252"/>
      <c r="IV42" s="252"/>
      <c r="IW42" s="252"/>
    </row>
    <row r="43" customFormat="false" ht="9.75" hidden="false" customHeight="true" outlineLevel="0" collapsed="false">
      <c r="A43" s="254" t="s">
        <v>239</v>
      </c>
      <c r="B43" s="254" t="s">
        <v>220</v>
      </c>
      <c r="C43" s="254" t="s">
        <v>284</v>
      </c>
      <c r="D43" s="255" t="n">
        <v>37347</v>
      </c>
      <c r="E43" s="255" t="n">
        <v>37437</v>
      </c>
      <c r="F43" s="255" t="s">
        <v>299</v>
      </c>
      <c r="G43" s="254" t="n">
        <v>9362</v>
      </c>
      <c r="H43" s="254" t="s">
        <v>223</v>
      </c>
      <c r="I43" s="255" t="n">
        <v>37244</v>
      </c>
      <c r="J43" s="255" t="s">
        <v>271</v>
      </c>
      <c r="K43" s="254" t="s">
        <v>194</v>
      </c>
      <c r="L43" s="254" t="s">
        <v>138</v>
      </c>
      <c r="M43" s="256" t="b">
        <f aca="false">FALSE()</f>
        <v>0</v>
      </c>
      <c r="N43" s="256" t="n">
        <v>-150</v>
      </c>
      <c r="O43" s="256" t="s">
        <v>300</v>
      </c>
      <c r="P43" s="256" t="s">
        <v>301</v>
      </c>
      <c r="Q43" s="256" t="s">
        <v>227</v>
      </c>
      <c r="R43" s="256" t="s">
        <v>228</v>
      </c>
      <c r="S43" s="256" t="b">
        <f aca="false">FALSE()</f>
        <v>0</v>
      </c>
      <c r="T43" s="261" t="n">
        <v>-45450</v>
      </c>
      <c r="U43" s="256" t="n">
        <v>11.4</v>
      </c>
      <c r="V43" s="256" t="s">
        <v>229</v>
      </c>
      <c r="W43" s="256" t="n">
        <v>0</v>
      </c>
      <c r="X43" s="262" t="n">
        <v>-518130</v>
      </c>
      <c r="Y43" s="257" t="n">
        <v>37245</v>
      </c>
      <c r="Z43" s="256" t="n">
        <v>13.25</v>
      </c>
      <c r="AA43" s="263" t="n">
        <v>-84537</v>
      </c>
      <c r="AB43" s="263" t="n">
        <v>-83756</v>
      </c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56"/>
      <c r="CI43" s="256"/>
      <c r="CJ43" s="256"/>
      <c r="CK43" s="256"/>
      <c r="CL43" s="256"/>
      <c r="CM43" s="256"/>
      <c r="CN43" s="256"/>
      <c r="CO43" s="256"/>
      <c r="CP43" s="256"/>
      <c r="CQ43" s="256"/>
      <c r="CR43" s="256"/>
      <c r="CS43" s="256"/>
      <c r="CT43" s="256"/>
      <c r="CU43" s="256"/>
      <c r="CV43" s="256"/>
      <c r="CW43" s="256"/>
      <c r="CX43" s="256"/>
      <c r="CY43" s="256"/>
      <c r="CZ43" s="256"/>
      <c r="DA43" s="256"/>
      <c r="DB43" s="256"/>
      <c r="DC43" s="256"/>
      <c r="DD43" s="256"/>
      <c r="DE43" s="256"/>
      <c r="DF43" s="256"/>
      <c r="DG43" s="256"/>
      <c r="DH43" s="256"/>
      <c r="DI43" s="256"/>
      <c r="DJ43" s="256"/>
      <c r="DK43" s="256"/>
      <c r="DL43" s="256"/>
      <c r="DM43" s="256"/>
      <c r="DN43" s="256"/>
      <c r="DO43" s="256"/>
      <c r="DP43" s="256"/>
      <c r="DQ43" s="256"/>
      <c r="DR43" s="256"/>
      <c r="DS43" s="256"/>
      <c r="DT43" s="256"/>
      <c r="DU43" s="256"/>
      <c r="DV43" s="256"/>
      <c r="DW43" s="256"/>
      <c r="DX43" s="256"/>
      <c r="DY43" s="256"/>
      <c r="DZ43" s="256"/>
      <c r="EA43" s="256"/>
      <c r="EB43" s="256"/>
      <c r="EC43" s="256"/>
      <c r="ED43" s="256"/>
      <c r="EE43" s="256"/>
      <c r="EF43" s="256"/>
      <c r="EG43" s="256"/>
      <c r="EH43" s="256"/>
      <c r="EI43" s="256"/>
      <c r="EJ43" s="256"/>
      <c r="EK43" s="256"/>
      <c r="EL43" s="256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  <c r="FF43" s="256"/>
      <c r="FG43" s="256"/>
      <c r="FH43" s="256"/>
      <c r="FI43" s="256"/>
      <c r="FJ43" s="256"/>
      <c r="FK43" s="256"/>
      <c r="FL43" s="256"/>
      <c r="FM43" s="256"/>
      <c r="FN43" s="256"/>
      <c r="FO43" s="256"/>
      <c r="FP43" s="256"/>
      <c r="FQ43" s="256"/>
      <c r="FR43" s="256"/>
      <c r="FS43" s="256"/>
      <c r="FT43" s="256"/>
      <c r="FU43" s="256"/>
      <c r="FV43" s="256"/>
      <c r="FW43" s="256"/>
      <c r="FX43" s="256"/>
      <c r="FY43" s="256"/>
      <c r="FZ43" s="256"/>
      <c r="GA43" s="256"/>
      <c r="GB43" s="256"/>
      <c r="GC43" s="256"/>
      <c r="GD43" s="256"/>
      <c r="GE43" s="256"/>
      <c r="GF43" s="256"/>
      <c r="GG43" s="256"/>
      <c r="GH43" s="256"/>
      <c r="GI43" s="256"/>
      <c r="GJ43" s="256"/>
      <c r="GK43" s="256"/>
      <c r="GL43" s="256"/>
      <c r="GM43" s="256"/>
      <c r="GN43" s="256"/>
      <c r="GO43" s="256"/>
      <c r="GP43" s="256"/>
      <c r="GQ43" s="256"/>
      <c r="GR43" s="256"/>
      <c r="GS43" s="256"/>
      <c r="GT43" s="256"/>
      <c r="GU43" s="256"/>
      <c r="GV43" s="256"/>
      <c r="GW43" s="256"/>
      <c r="GX43" s="256"/>
      <c r="GY43" s="256"/>
      <c r="GZ43" s="256"/>
      <c r="HA43" s="256"/>
      <c r="HB43" s="256"/>
      <c r="HC43" s="256"/>
      <c r="HD43" s="256"/>
      <c r="HE43" s="256"/>
      <c r="HF43" s="256"/>
      <c r="HG43" s="256"/>
      <c r="HH43" s="256"/>
      <c r="HI43" s="256"/>
      <c r="HJ43" s="256"/>
      <c r="HK43" s="256"/>
      <c r="HL43" s="256"/>
      <c r="HM43" s="256"/>
      <c r="HN43" s="256"/>
      <c r="HO43" s="256"/>
      <c r="HP43" s="256"/>
      <c r="HQ43" s="256"/>
      <c r="HR43" s="256"/>
      <c r="HS43" s="256"/>
      <c r="HT43" s="256"/>
      <c r="HU43" s="256"/>
      <c r="HV43" s="256"/>
      <c r="HW43" s="256"/>
      <c r="HX43" s="256"/>
      <c r="HY43" s="256"/>
      <c r="HZ43" s="256"/>
      <c r="IA43" s="256"/>
      <c r="IB43" s="256"/>
      <c r="IC43" s="256"/>
      <c r="ID43" s="256"/>
      <c r="IE43" s="256"/>
      <c r="IF43" s="256"/>
      <c r="IG43" s="256"/>
      <c r="IH43" s="256"/>
      <c r="II43" s="256"/>
      <c r="IJ43" s="256"/>
      <c r="IK43" s="256"/>
      <c r="IL43" s="256"/>
      <c r="IM43" s="256"/>
      <c r="IN43" s="256"/>
      <c r="IO43" s="256"/>
      <c r="IP43" s="256"/>
      <c r="IQ43" s="256"/>
      <c r="IR43" s="256"/>
      <c r="IS43" s="256"/>
      <c r="IT43" s="256"/>
      <c r="IU43" s="256"/>
      <c r="IV43" s="256"/>
      <c r="IW43" s="256"/>
    </row>
    <row r="44" customFormat="false" ht="9.75" hidden="false" customHeight="true" outlineLevel="0" collapsed="false">
      <c r="A44" s="254" t="s">
        <v>239</v>
      </c>
      <c r="B44" s="254" t="s">
        <v>220</v>
      </c>
      <c r="C44" s="254" t="s">
        <v>284</v>
      </c>
      <c r="D44" s="255" t="n">
        <v>37347</v>
      </c>
      <c r="E44" s="255" t="n">
        <v>37437</v>
      </c>
      <c r="F44" s="255" t="s">
        <v>299</v>
      </c>
      <c r="G44" s="254" t="n">
        <v>9362</v>
      </c>
      <c r="H44" s="254" t="s">
        <v>223</v>
      </c>
      <c r="I44" s="255" t="n">
        <v>37244</v>
      </c>
      <c r="J44" s="255" t="s">
        <v>273</v>
      </c>
      <c r="K44" s="254" t="s">
        <v>194</v>
      </c>
      <c r="L44" s="254" t="s">
        <v>138</v>
      </c>
      <c r="M44" s="256" t="b">
        <f aca="false">FALSE()</f>
        <v>0</v>
      </c>
      <c r="N44" s="256" t="n">
        <v>-150</v>
      </c>
      <c r="O44" s="256" t="s">
        <v>300</v>
      </c>
      <c r="P44" s="256" t="s">
        <v>301</v>
      </c>
      <c r="Q44" s="256" t="s">
        <v>227</v>
      </c>
      <c r="R44" s="256" t="s">
        <v>228</v>
      </c>
      <c r="S44" s="256" t="b">
        <f aca="false">FALSE()</f>
        <v>0</v>
      </c>
      <c r="T44" s="261" t="n">
        <v>-48000</v>
      </c>
      <c r="U44" s="256" t="n">
        <v>11.4</v>
      </c>
      <c r="V44" s="256" t="s">
        <v>229</v>
      </c>
      <c r="W44" s="256" t="n">
        <v>0</v>
      </c>
      <c r="X44" s="262" t="n">
        <v>-547200</v>
      </c>
      <c r="Y44" s="257" t="n">
        <v>37245</v>
      </c>
      <c r="Z44" s="256" t="n">
        <v>11.75</v>
      </c>
      <c r="AA44" s="263" t="n">
        <v>-17280</v>
      </c>
      <c r="AB44" s="263" t="n">
        <v>-17077</v>
      </c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6"/>
      <c r="AU44" s="256"/>
      <c r="AV44" s="256"/>
      <c r="AW44" s="256"/>
      <c r="AX44" s="256"/>
      <c r="AY44" s="256"/>
      <c r="AZ44" s="256"/>
      <c r="BA44" s="256"/>
      <c r="BB44" s="256"/>
      <c r="BC44" s="256"/>
      <c r="BD44" s="256"/>
      <c r="BE44" s="256"/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  <c r="IU44" s="256"/>
      <c r="IV44" s="256"/>
      <c r="IW44" s="256"/>
    </row>
    <row r="45" customFormat="false" ht="9.75" hidden="false" customHeight="true" outlineLevel="0" collapsed="false">
      <c r="A45" s="254" t="s">
        <v>239</v>
      </c>
      <c r="B45" s="254" t="s">
        <v>220</v>
      </c>
      <c r="C45" s="254" t="s">
        <v>284</v>
      </c>
      <c r="D45" s="255" t="n">
        <v>37347</v>
      </c>
      <c r="E45" s="255" t="n">
        <v>37437</v>
      </c>
      <c r="F45" s="255" t="s">
        <v>299</v>
      </c>
      <c r="G45" s="254" t="n">
        <v>9362</v>
      </c>
      <c r="H45" s="254" t="s">
        <v>223</v>
      </c>
      <c r="I45" s="255" t="n">
        <v>37244</v>
      </c>
      <c r="J45" s="255" t="s">
        <v>272</v>
      </c>
      <c r="K45" s="254" t="s">
        <v>194</v>
      </c>
      <c r="L45" s="254" t="s">
        <v>138</v>
      </c>
      <c r="M45" s="256" t="b">
        <f aca="false">FALSE()</f>
        <v>0</v>
      </c>
      <c r="N45" s="256" t="n">
        <v>-150</v>
      </c>
      <c r="O45" s="256" t="s">
        <v>300</v>
      </c>
      <c r="P45" s="256" t="s">
        <v>301</v>
      </c>
      <c r="Q45" s="256" t="s">
        <v>227</v>
      </c>
      <c r="R45" s="256" t="s">
        <v>228</v>
      </c>
      <c r="S45" s="256" t="b">
        <f aca="false">FALSE()</f>
        <v>0</v>
      </c>
      <c r="T45" s="261" t="n">
        <v>-49200</v>
      </c>
      <c r="U45" s="256" t="n">
        <v>11.4</v>
      </c>
      <c r="V45" s="256" t="s">
        <v>229</v>
      </c>
      <c r="W45" s="256" t="n">
        <v>0</v>
      </c>
      <c r="X45" s="262" t="n">
        <v>-560880</v>
      </c>
      <c r="Y45" s="257" t="n">
        <v>37245</v>
      </c>
      <c r="Z45" s="256" t="n">
        <v>11.75</v>
      </c>
      <c r="AA45" s="263" t="n">
        <v>-17712</v>
      </c>
      <c r="AB45" s="263" t="n">
        <v>-17544</v>
      </c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  <c r="EA45" s="256"/>
      <c r="EB45" s="256"/>
      <c r="EC45" s="256"/>
      <c r="ED45" s="256"/>
      <c r="EE45" s="256"/>
      <c r="EF45" s="256"/>
      <c r="EG45" s="256"/>
      <c r="EH45" s="256"/>
      <c r="EI45" s="256"/>
      <c r="EJ45" s="256"/>
      <c r="EK45" s="256"/>
      <c r="EL45" s="256"/>
      <c r="EM45" s="256"/>
      <c r="EN45" s="256"/>
      <c r="EO45" s="256"/>
      <c r="EP45" s="256"/>
      <c r="EQ45" s="256"/>
      <c r="ER45" s="256"/>
      <c r="ES45" s="256"/>
      <c r="ET45" s="256"/>
      <c r="EU45" s="256"/>
      <c r="EV45" s="256"/>
      <c r="EW45" s="256"/>
      <c r="EX45" s="256"/>
      <c r="EY45" s="256"/>
      <c r="EZ45" s="256"/>
      <c r="FA45" s="256"/>
      <c r="FB45" s="256"/>
      <c r="FC45" s="256"/>
      <c r="FD45" s="256"/>
      <c r="FE45" s="256"/>
      <c r="FF45" s="256"/>
      <c r="FG45" s="256"/>
      <c r="FH45" s="256"/>
      <c r="FI45" s="256"/>
      <c r="FJ45" s="256"/>
      <c r="FK45" s="256"/>
      <c r="FL45" s="256"/>
      <c r="FM45" s="256"/>
      <c r="FN45" s="256"/>
      <c r="FO45" s="256"/>
      <c r="FP45" s="256"/>
      <c r="FQ45" s="256"/>
      <c r="FR45" s="256"/>
      <c r="FS45" s="256"/>
      <c r="FT45" s="256"/>
      <c r="FU45" s="256"/>
      <c r="FV45" s="256"/>
      <c r="FW45" s="256"/>
      <c r="FX45" s="256"/>
      <c r="FY45" s="256"/>
      <c r="FZ45" s="256"/>
      <c r="GA45" s="256"/>
      <c r="GB45" s="256"/>
      <c r="GC45" s="256"/>
      <c r="GD45" s="256"/>
      <c r="GE45" s="256"/>
      <c r="GF45" s="256"/>
      <c r="GG45" s="256"/>
      <c r="GH45" s="256"/>
      <c r="GI45" s="256"/>
      <c r="GJ45" s="256"/>
      <c r="GK45" s="256"/>
      <c r="GL45" s="256"/>
      <c r="GM45" s="256"/>
      <c r="GN45" s="256"/>
      <c r="GO45" s="256"/>
      <c r="GP45" s="256"/>
      <c r="GQ45" s="256"/>
      <c r="GR45" s="256"/>
      <c r="GS45" s="256"/>
      <c r="GT45" s="256"/>
      <c r="GU45" s="256"/>
      <c r="GV45" s="256"/>
      <c r="GW45" s="256"/>
      <c r="GX45" s="256"/>
      <c r="GY45" s="256"/>
      <c r="GZ45" s="256"/>
      <c r="HA45" s="256"/>
      <c r="HB45" s="256"/>
      <c r="HC45" s="256"/>
      <c r="HD45" s="256"/>
      <c r="HE45" s="256"/>
      <c r="HF45" s="256"/>
      <c r="HG45" s="256"/>
      <c r="HH45" s="256"/>
      <c r="HI45" s="256"/>
      <c r="HJ45" s="256"/>
      <c r="HK45" s="256"/>
      <c r="HL45" s="256"/>
      <c r="HM45" s="256"/>
      <c r="HN45" s="256"/>
      <c r="HO45" s="256"/>
      <c r="HP45" s="256"/>
      <c r="HQ45" s="256"/>
      <c r="HR45" s="256"/>
      <c r="HS45" s="256"/>
      <c r="HT45" s="256"/>
      <c r="HU45" s="256"/>
      <c r="HV45" s="256"/>
      <c r="HW45" s="256"/>
      <c r="HX45" s="256"/>
      <c r="HY45" s="256"/>
      <c r="HZ45" s="256"/>
      <c r="IA45" s="256"/>
      <c r="IB45" s="256"/>
      <c r="IC45" s="256"/>
      <c r="ID45" s="256"/>
      <c r="IE45" s="256"/>
      <c r="IF45" s="256"/>
      <c r="IG45" s="256"/>
      <c r="IH45" s="256"/>
      <c r="II45" s="256"/>
      <c r="IJ45" s="256"/>
      <c r="IK45" s="256"/>
      <c r="IL45" s="256"/>
      <c r="IM45" s="256"/>
      <c r="IN45" s="256"/>
      <c r="IO45" s="256"/>
      <c r="IP45" s="256"/>
      <c r="IQ45" s="256"/>
      <c r="IR45" s="256"/>
      <c r="IS45" s="256"/>
      <c r="IT45" s="256"/>
      <c r="IU45" s="256"/>
      <c r="IV45" s="256"/>
      <c r="IW45" s="256"/>
    </row>
    <row r="46" customFormat="false" ht="9.75" hidden="false" customHeight="true" outlineLevel="0" collapsed="false">
      <c r="A46" s="201"/>
      <c r="B46" s="201"/>
      <c r="C46" s="201"/>
      <c r="D46" s="248"/>
      <c r="E46" s="248"/>
      <c r="F46" s="248"/>
      <c r="G46" s="201"/>
      <c r="H46" s="201"/>
      <c r="I46" s="248"/>
      <c r="J46" s="248"/>
      <c r="K46" s="201"/>
      <c r="L46" s="201"/>
      <c r="M46" s="201"/>
      <c r="N46" s="201"/>
      <c r="O46" s="201"/>
      <c r="P46" s="201"/>
      <c r="Q46" s="201"/>
      <c r="R46" s="201"/>
      <c r="S46" s="201"/>
      <c r="T46" s="264"/>
      <c r="U46" s="201"/>
      <c r="V46" s="201"/>
      <c r="W46" s="201"/>
      <c r="X46" s="249"/>
      <c r="Y46" s="265"/>
      <c r="Z46" s="201"/>
      <c r="AA46" s="266"/>
      <c r="AB46" s="266"/>
    </row>
    <row r="47" customFormat="false" ht="9.75" hidden="false" customHeight="true" outlineLevel="0" collapsed="false">
      <c r="A47" s="201"/>
      <c r="B47" s="201"/>
      <c r="C47" s="201"/>
      <c r="D47" s="248"/>
      <c r="E47" s="248"/>
      <c r="F47" s="248"/>
      <c r="G47" s="201"/>
      <c r="H47" s="201"/>
      <c r="I47" s="248"/>
      <c r="J47" s="248"/>
      <c r="K47" s="201"/>
      <c r="L47" s="201"/>
      <c r="M47" s="201"/>
      <c r="N47" s="201"/>
      <c r="O47" s="201"/>
      <c r="P47" s="201"/>
      <c r="Q47" s="201"/>
      <c r="R47" s="201"/>
      <c r="S47" s="201"/>
      <c r="T47" s="264"/>
      <c r="U47" s="201"/>
      <c r="V47" s="201"/>
      <c r="W47" s="201"/>
      <c r="X47" s="249"/>
      <c r="Y47" s="265"/>
      <c r="Z47" s="201"/>
      <c r="AA47" s="266"/>
      <c r="AB47" s="266"/>
    </row>
    <row r="48" customFormat="false" ht="9.75" hidden="false" customHeight="true" outlineLevel="0" collapsed="false">
      <c r="A48" s="201"/>
      <c r="B48" s="201"/>
      <c r="C48" s="201"/>
      <c r="D48" s="248"/>
      <c r="E48" s="248"/>
      <c r="F48" s="248"/>
      <c r="G48" s="201"/>
      <c r="H48" s="201"/>
      <c r="I48" s="248"/>
      <c r="J48" s="248"/>
      <c r="K48" s="201"/>
      <c r="L48" s="201"/>
      <c r="M48" s="201"/>
      <c r="N48" s="201"/>
      <c r="O48" s="201"/>
      <c r="P48" s="201"/>
      <c r="Q48" s="201"/>
      <c r="R48" s="201"/>
      <c r="S48" s="201"/>
      <c r="T48" s="264"/>
      <c r="U48" s="201"/>
      <c r="V48" s="201"/>
      <c r="W48" s="201"/>
      <c r="X48" s="249"/>
      <c r="Y48" s="265"/>
      <c r="Z48" s="201"/>
      <c r="AA48" s="266"/>
      <c r="AB48" s="266"/>
    </row>
    <row r="49" customFormat="false" ht="9.75" hidden="false" customHeight="true" outlineLevel="0" collapsed="false">
      <c r="A49" s="201"/>
      <c r="B49" s="201"/>
      <c r="C49" s="201"/>
      <c r="D49" s="248"/>
      <c r="E49" s="248"/>
      <c r="F49" s="248"/>
      <c r="G49" s="201"/>
      <c r="H49" s="201"/>
      <c r="I49" s="248"/>
      <c r="J49" s="248"/>
      <c r="K49" s="201"/>
      <c r="L49" s="201"/>
      <c r="M49" s="201"/>
      <c r="N49" s="201"/>
      <c r="O49" s="201"/>
      <c r="P49" s="201"/>
      <c r="Q49" s="201"/>
      <c r="R49" s="201"/>
      <c r="S49" s="201"/>
      <c r="T49" s="264"/>
      <c r="U49" s="201"/>
      <c r="V49" s="201"/>
      <c r="W49" s="201"/>
      <c r="X49" s="249"/>
      <c r="Y49" s="265"/>
      <c r="Z49" s="201"/>
      <c r="AA49" s="266"/>
      <c r="AB49" s="266"/>
    </row>
    <row r="50" customFormat="false" ht="9.75" hidden="false" customHeight="true" outlineLevel="0" collapsed="false">
      <c r="A50" s="201"/>
      <c r="B50" s="201"/>
      <c r="C50" s="201"/>
      <c r="D50" s="248"/>
      <c r="E50" s="248"/>
      <c r="F50" s="248"/>
      <c r="G50" s="201"/>
      <c r="H50" s="201"/>
      <c r="I50" s="248"/>
      <c r="J50" s="248"/>
      <c r="K50" s="201"/>
      <c r="L50" s="201"/>
      <c r="M50" s="201"/>
      <c r="N50" s="201"/>
      <c r="O50" s="201"/>
      <c r="P50" s="201"/>
      <c r="Q50" s="201"/>
      <c r="R50" s="201"/>
      <c r="S50" s="201"/>
      <c r="T50" s="264"/>
      <c r="U50" s="201"/>
      <c r="V50" s="201"/>
      <c r="W50" s="201"/>
      <c r="X50" s="249"/>
      <c r="Y50" s="265"/>
      <c r="Z50" s="201"/>
      <c r="AA50" s="266"/>
      <c r="AB50" s="266"/>
    </row>
    <row r="51" customFormat="false" ht="9.75" hidden="false" customHeight="true" outlineLevel="0" collapsed="false">
      <c r="A51" s="201"/>
      <c r="B51" s="201"/>
      <c r="C51" s="201"/>
      <c r="D51" s="248"/>
      <c r="E51" s="248"/>
      <c r="F51" s="248"/>
      <c r="G51" s="201"/>
      <c r="H51" s="201"/>
      <c r="I51" s="248"/>
      <c r="J51" s="248"/>
      <c r="K51" s="201"/>
      <c r="L51" s="201"/>
      <c r="M51" s="201"/>
      <c r="N51" s="201"/>
      <c r="O51" s="201"/>
      <c r="P51" s="201"/>
      <c r="Q51" s="201"/>
      <c r="R51" s="201"/>
      <c r="S51" s="201"/>
      <c r="T51" s="264"/>
      <c r="U51" s="201"/>
      <c r="V51" s="201"/>
      <c r="W51" s="201"/>
      <c r="X51" s="249"/>
      <c r="Y51" s="265"/>
      <c r="Z51" s="201"/>
      <c r="AA51" s="266"/>
      <c r="AB51" s="266"/>
    </row>
    <row r="52" customFormat="false" ht="9.75" hidden="false" customHeight="true" outlineLevel="0" collapsed="false">
      <c r="A52" s="201"/>
      <c r="B52" s="201"/>
      <c r="C52" s="201"/>
      <c r="D52" s="248"/>
      <c r="E52" s="248"/>
      <c r="F52" s="248"/>
      <c r="G52" s="201"/>
      <c r="H52" s="201"/>
      <c r="I52" s="248"/>
      <c r="J52" s="248"/>
      <c r="K52" s="201"/>
      <c r="L52" s="201"/>
      <c r="M52" s="201"/>
      <c r="N52" s="201"/>
      <c r="O52" s="201"/>
      <c r="P52" s="201"/>
      <c r="Q52" s="201"/>
      <c r="R52" s="201"/>
      <c r="S52" s="201"/>
      <c r="T52" s="264"/>
      <c r="U52" s="201"/>
      <c r="V52" s="201"/>
      <c r="W52" s="201"/>
      <c r="X52" s="249"/>
      <c r="Y52" s="265"/>
      <c r="Z52" s="201"/>
      <c r="AA52" s="266"/>
      <c r="AB52" s="266"/>
    </row>
    <row r="53" customFormat="false" ht="9.75" hidden="false" customHeight="true" outlineLevel="0" collapsed="false">
      <c r="A53" s="201"/>
      <c r="B53" s="201"/>
      <c r="C53" s="201"/>
      <c r="D53" s="248"/>
      <c r="E53" s="248"/>
      <c r="F53" s="248"/>
      <c r="G53" s="201"/>
      <c r="H53" s="201"/>
      <c r="I53" s="248"/>
      <c r="J53" s="248"/>
      <c r="K53" s="201"/>
      <c r="L53" s="201"/>
      <c r="M53" s="201"/>
      <c r="N53" s="201"/>
      <c r="O53" s="201"/>
      <c r="P53" s="201"/>
      <c r="Q53" s="201"/>
      <c r="R53" s="201"/>
      <c r="S53" s="201"/>
      <c r="T53" s="264"/>
      <c r="U53" s="201"/>
      <c r="V53" s="201"/>
      <c r="W53" s="201"/>
      <c r="X53" s="249"/>
      <c r="Y53" s="265"/>
      <c r="Z53" s="201"/>
      <c r="AA53" s="266"/>
      <c r="AB53" s="266"/>
    </row>
    <row r="54" customFormat="false" ht="9.75" hidden="false" customHeight="true" outlineLevel="0" collapsed="false">
      <c r="A54" s="201"/>
      <c r="B54" s="201"/>
      <c r="C54" s="201"/>
      <c r="D54" s="248"/>
      <c r="E54" s="248"/>
      <c r="F54" s="248"/>
      <c r="G54" s="201"/>
      <c r="H54" s="201"/>
      <c r="I54" s="248"/>
      <c r="J54" s="248"/>
      <c r="K54" s="201"/>
      <c r="L54" s="201"/>
      <c r="M54" s="201"/>
      <c r="N54" s="201"/>
      <c r="O54" s="201"/>
      <c r="P54" s="201"/>
      <c r="Q54" s="201"/>
      <c r="R54" s="201"/>
      <c r="S54" s="201"/>
      <c r="T54" s="264"/>
      <c r="U54" s="201"/>
      <c r="V54" s="201"/>
      <c r="W54" s="201"/>
      <c r="X54" s="249"/>
      <c r="Y54" s="265"/>
      <c r="Z54" s="201"/>
      <c r="AA54" s="266"/>
      <c r="AB54" s="266"/>
    </row>
    <row r="55" customFormat="false" ht="9.75" hidden="false" customHeight="true" outlineLevel="0" collapsed="false">
      <c r="A55" s="201"/>
      <c r="B55" s="201"/>
      <c r="C55" s="201"/>
      <c r="D55" s="248"/>
      <c r="E55" s="248"/>
      <c r="F55" s="248"/>
      <c r="G55" s="201"/>
      <c r="H55" s="201"/>
      <c r="I55" s="248"/>
      <c r="J55" s="248"/>
      <c r="K55" s="201"/>
      <c r="L55" s="201"/>
      <c r="M55" s="201"/>
      <c r="N55" s="201"/>
      <c r="O55" s="201"/>
      <c r="P55" s="201"/>
      <c r="Q55" s="201"/>
      <c r="R55" s="201"/>
      <c r="S55" s="201"/>
      <c r="T55" s="264"/>
      <c r="U55" s="201"/>
      <c r="V55" s="201"/>
      <c r="W55" s="201"/>
      <c r="X55" s="249"/>
      <c r="Y55" s="265"/>
      <c r="Z55" s="201"/>
      <c r="AA55" s="266"/>
      <c r="AB55" s="266"/>
    </row>
    <row r="56" customFormat="false" ht="9.75" hidden="false" customHeight="true" outlineLevel="0" collapsed="false">
      <c r="A56" s="201"/>
      <c r="B56" s="201"/>
      <c r="C56" s="201"/>
      <c r="D56" s="248"/>
      <c r="E56" s="248"/>
      <c r="F56" s="248"/>
      <c r="G56" s="201"/>
      <c r="H56" s="201"/>
      <c r="I56" s="248"/>
      <c r="J56" s="248"/>
      <c r="K56" s="201"/>
      <c r="L56" s="201"/>
      <c r="M56" s="201"/>
      <c r="N56" s="201"/>
      <c r="O56" s="201"/>
      <c r="P56" s="201"/>
      <c r="Q56" s="201"/>
      <c r="R56" s="201"/>
      <c r="S56" s="201"/>
      <c r="T56" s="264"/>
      <c r="U56" s="201"/>
      <c r="V56" s="201"/>
      <c r="W56" s="201"/>
      <c r="X56" s="249"/>
      <c r="Y56" s="265"/>
      <c r="Z56" s="201"/>
      <c r="AA56" s="266"/>
      <c r="AB56" s="266"/>
    </row>
    <row r="57" customFormat="false" ht="9.75" hidden="false" customHeight="true" outlineLevel="0" collapsed="false">
      <c r="T57" s="191"/>
    </row>
    <row r="58" customFormat="false" ht="9.75" hidden="false" customHeight="true" outlineLevel="0" collapsed="false">
      <c r="T58" s="191"/>
    </row>
    <row r="59" customFormat="false" ht="9.75" hidden="false" customHeight="true" outlineLevel="0" collapsed="false">
      <c r="T59" s="191"/>
    </row>
    <row r="60" customFormat="false" ht="9.75" hidden="false" customHeight="true" outlineLevel="0" collapsed="false">
      <c r="T60" s="191"/>
    </row>
    <row r="61" customFormat="false" ht="9.75" hidden="false" customHeight="true" outlineLevel="0" collapsed="false">
      <c r="T61" s="191"/>
    </row>
    <row r="62" customFormat="false" ht="9.75" hidden="false" customHeight="true" outlineLevel="0" collapsed="false">
      <c r="T62" s="191"/>
    </row>
    <row r="63" customFormat="false" ht="9.75" hidden="false" customHeight="true" outlineLevel="0" collapsed="false">
      <c r="T63" s="191"/>
    </row>
    <row r="64" customFormat="false" ht="9.75" hidden="false" customHeight="true" outlineLevel="0" collapsed="false">
      <c r="T64" s="191"/>
    </row>
    <row r="65" customFormat="false" ht="9.75" hidden="false" customHeight="true" outlineLevel="0" collapsed="false">
      <c r="T65" s="191"/>
    </row>
    <row r="66" customFormat="false" ht="9.75" hidden="false" customHeight="true" outlineLevel="0" collapsed="false">
      <c r="T66" s="191"/>
    </row>
    <row r="67" customFormat="false" ht="9.75" hidden="false" customHeight="true" outlineLevel="0" collapsed="false">
      <c r="T67" s="191"/>
    </row>
    <row r="68" customFormat="false" ht="9.75" hidden="false" customHeight="true" outlineLevel="0" collapsed="false">
      <c r="T68" s="191"/>
    </row>
    <row r="69" customFormat="false" ht="9.75" hidden="false" customHeight="true" outlineLevel="0" collapsed="false">
      <c r="T69" s="191"/>
    </row>
    <row r="70" customFormat="false" ht="9.75" hidden="false" customHeight="true" outlineLevel="0" collapsed="false">
      <c r="T70" s="191"/>
    </row>
    <row r="71" customFormat="false" ht="9.75" hidden="false" customHeight="true" outlineLevel="0" collapsed="false">
      <c r="T71" s="191"/>
    </row>
    <row r="72" customFormat="false" ht="9.75" hidden="false" customHeight="true" outlineLevel="0" collapsed="false">
      <c r="T72" s="191"/>
    </row>
    <row r="73" customFormat="false" ht="9.75" hidden="false" customHeight="true" outlineLevel="0" collapsed="false">
      <c r="T73" s="191"/>
    </row>
    <row r="74" customFormat="false" ht="9.75" hidden="false" customHeight="true" outlineLevel="0" collapsed="false">
      <c r="T74" s="191"/>
    </row>
    <row r="75" customFormat="false" ht="9.75" hidden="false" customHeight="true" outlineLevel="0" collapsed="false">
      <c r="T75" s="191"/>
    </row>
    <row r="76" customFormat="false" ht="9.75" hidden="false" customHeight="true" outlineLevel="0" collapsed="false">
      <c r="T76" s="191"/>
    </row>
    <row r="77" customFormat="false" ht="9.75" hidden="false" customHeight="true" outlineLevel="0" collapsed="false">
      <c r="T77" s="191"/>
    </row>
    <row r="78" customFormat="false" ht="9.75" hidden="false" customHeight="true" outlineLevel="0" collapsed="false">
      <c r="T78" s="191"/>
    </row>
    <row r="79" customFormat="false" ht="9.75" hidden="false" customHeight="true" outlineLevel="0" collapsed="false">
      <c r="T79" s="191"/>
    </row>
    <row r="80" customFormat="false" ht="9.75" hidden="false" customHeight="true" outlineLevel="0" collapsed="false">
      <c r="T80" s="191"/>
    </row>
    <row r="81" customFormat="false" ht="9.75" hidden="false" customHeight="true" outlineLevel="0" collapsed="false">
      <c r="T81" s="191"/>
    </row>
    <row r="82" customFormat="false" ht="9.75" hidden="false" customHeight="true" outlineLevel="0" collapsed="false">
      <c r="T82" s="191"/>
    </row>
    <row r="83" customFormat="false" ht="9.75" hidden="false" customHeight="true" outlineLevel="0" collapsed="false">
      <c r="T83" s="191"/>
    </row>
    <row r="84" customFormat="false" ht="9.75" hidden="false" customHeight="true" outlineLevel="0" collapsed="false">
      <c r="T84" s="191"/>
    </row>
    <row r="85" customFormat="false" ht="9.75" hidden="false" customHeight="true" outlineLevel="0" collapsed="false">
      <c r="T85" s="191"/>
    </row>
    <row r="86" customFormat="false" ht="9.75" hidden="false" customHeight="true" outlineLevel="0" collapsed="false">
      <c r="T86" s="191"/>
    </row>
    <row r="87" customFormat="false" ht="9.75" hidden="false" customHeight="true" outlineLevel="0" collapsed="false">
      <c r="T87" s="191"/>
    </row>
    <row r="88" customFormat="false" ht="9.75" hidden="false" customHeight="true" outlineLevel="0" collapsed="false">
      <c r="T88" s="191"/>
    </row>
    <row r="89" customFormat="false" ht="9.75" hidden="false" customHeight="true" outlineLevel="0" collapsed="false">
      <c r="T89" s="191"/>
    </row>
    <row r="90" customFormat="false" ht="9.75" hidden="false" customHeight="true" outlineLevel="0" collapsed="false">
      <c r="T90" s="191"/>
    </row>
    <row r="91" customFormat="false" ht="9.75" hidden="false" customHeight="true" outlineLevel="0" collapsed="false">
      <c r="T91" s="191"/>
    </row>
    <row r="92" customFormat="false" ht="9.75" hidden="false" customHeight="true" outlineLevel="0" collapsed="false">
      <c r="T92" s="191"/>
    </row>
    <row r="93" customFormat="false" ht="9.75" hidden="false" customHeight="true" outlineLevel="0" collapsed="false">
      <c r="T93" s="191"/>
    </row>
    <row r="94" customFormat="false" ht="9.75" hidden="false" customHeight="true" outlineLevel="0" collapsed="false">
      <c r="T94" s="191"/>
    </row>
    <row r="95" customFormat="false" ht="9.75" hidden="false" customHeight="true" outlineLevel="0" collapsed="false">
      <c r="T95" s="191"/>
    </row>
    <row r="96" customFormat="false" ht="9.75" hidden="false" customHeight="true" outlineLevel="0" collapsed="false">
      <c r="T96" s="191"/>
    </row>
    <row r="97" customFormat="false" ht="9.75" hidden="false" customHeight="true" outlineLevel="0" collapsed="false">
      <c r="T97" s="191"/>
    </row>
    <row r="98" customFormat="false" ht="9.75" hidden="false" customHeight="true" outlineLevel="0" collapsed="false">
      <c r="T98" s="191"/>
    </row>
    <row r="99" customFormat="false" ht="9.75" hidden="false" customHeight="true" outlineLevel="0" collapsed="false">
      <c r="T99" s="191"/>
    </row>
    <row r="100" customFormat="false" ht="9.75" hidden="false" customHeight="true" outlineLevel="0" collapsed="false">
      <c r="T100" s="191"/>
    </row>
    <row r="101" customFormat="false" ht="9.75" hidden="false" customHeight="true" outlineLevel="0" collapsed="false">
      <c r="T101" s="191"/>
    </row>
    <row r="102" customFormat="false" ht="9.75" hidden="false" customHeight="true" outlineLevel="0" collapsed="false">
      <c r="T102" s="191"/>
    </row>
    <row r="103" customFormat="false" ht="9.75" hidden="false" customHeight="true" outlineLevel="0" collapsed="false">
      <c r="T103" s="191"/>
    </row>
    <row r="104" customFormat="false" ht="9.75" hidden="false" customHeight="true" outlineLevel="0" collapsed="false">
      <c r="T104" s="191"/>
    </row>
    <row r="105" customFormat="false" ht="9.75" hidden="false" customHeight="true" outlineLevel="0" collapsed="false">
      <c r="T105" s="191"/>
    </row>
    <row r="106" customFormat="false" ht="9.75" hidden="false" customHeight="true" outlineLevel="0" collapsed="false">
      <c r="T106" s="191"/>
    </row>
    <row r="107" customFormat="false" ht="9.75" hidden="false" customHeight="true" outlineLevel="0" collapsed="false">
      <c r="T107" s="191"/>
    </row>
    <row r="108" customFormat="false" ht="9.75" hidden="false" customHeight="true" outlineLevel="0" collapsed="false">
      <c r="T108" s="191"/>
    </row>
    <row r="109" customFormat="false" ht="9.75" hidden="false" customHeight="true" outlineLevel="0" collapsed="false">
      <c r="T109" s="191"/>
    </row>
    <row r="110" customFormat="false" ht="9.75" hidden="false" customHeight="true" outlineLevel="0" collapsed="false">
      <c r="T110" s="191"/>
    </row>
    <row r="111" customFormat="false" ht="9.75" hidden="false" customHeight="true" outlineLevel="0" collapsed="false">
      <c r="T111" s="191"/>
    </row>
    <row r="112" customFormat="false" ht="9.75" hidden="false" customHeight="true" outlineLevel="0" collapsed="false">
      <c r="T112" s="191"/>
    </row>
    <row r="113" customFormat="false" ht="9.75" hidden="false" customHeight="true" outlineLevel="0" collapsed="false">
      <c r="T113" s="191"/>
    </row>
    <row r="114" customFormat="false" ht="9.75" hidden="false" customHeight="true" outlineLevel="0" collapsed="false">
      <c r="T114" s="191"/>
    </row>
    <row r="115" customFormat="false" ht="9.75" hidden="false" customHeight="true" outlineLevel="0" collapsed="false">
      <c r="T115" s="191"/>
    </row>
    <row r="116" customFormat="false" ht="9.75" hidden="false" customHeight="true" outlineLevel="0" collapsed="false">
      <c r="T116" s="191"/>
    </row>
    <row r="117" customFormat="false" ht="9.75" hidden="false" customHeight="true" outlineLevel="0" collapsed="false">
      <c r="T117" s="191"/>
    </row>
    <row r="118" customFormat="false" ht="9.75" hidden="false" customHeight="true" outlineLevel="0" collapsed="false">
      <c r="T118" s="191"/>
    </row>
    <row r="119" customFormat="false" ht="9.75" hidden="false" customHeight="true" outlineLevel="0" collapsed="false">
      <c r="T119" s="191"/>
    </row>
    <row r="120" customFormat="false" ht="9.75" hidden="false" customHeight="true" outlineLevel="0" collapsed="false">
      <c r="T120" s="191"/>
    </row>
    <row r="121" customFormat="false" ht="9.75" hidden="false" customHeight="true" outlineLevel="0" collapsed="false">
      <c r="T121" s="191"/>
    </row>
    <row r="122" customFormat="false" ht="9.75" hidden="false" customHeight="true" outlineLevel="0" collapsed="false">
      <c r="T122" s="191"/>
    </row>
    <row r="123" customFormat="false" ht="9.75" hidden="false" customHeight="true" outlineLevel="0" collapsed="false">
      <c r="T123" s="191"/>
    </row>
    <row r="124" customFormat="false" ht="9.75" hidden="false" customHeight="true" outlineLevel="0" collapsed="false">
      <c r="T124" s="191"/>
    </row>
    <row r="125" customFormat="false" ht="9.75" hidden="false" customHeight="true" outlineLevel="0" collapsed="false">
      <c r="T125" s="191"/>
    </row>
    <row r="126" customFormat="false" ht="9.75" hidden="false" customHeight="true" outlineLevel="0" collapsed="false">
      <c r="T126" s="191"/>
    </row>
    <row r="127" customFormat="false" ht="9.75" hidden="false" customHeight="true" outlineLevel="0" collapsed="false">
      <c r="T127" s="191"/>
    </row>
    <row r="128" customFormat="false" ht="9.75" hidden="false" customHeight="true" outlineLevel="0" collapsed="false">
      <c r="T128" s="191"/>
    </row>
    <row r="129" customFormat="false" ht="9.75" hidden="false" customHeight="true" outlineLevel="0" collapsed="false">
      <c r="T129" s="191"/>
    </row>
    <row r="130" customFormat="false" ht="9.75" hidden="false" customHeight="true" outlineLevel="0" collapsed="false">
      <c r="T130" s="191"/>
    </row>
    <row r="131" customFormat="false" ht="9.75" hidden="false" customHeight="true" outlineLevel="0" collapsed="false">
      <c r="T131" s="191"/>
    </row>
    <row r="132" customFormat="false" ht="9.75" hidden="false" customHeight="true" outlineLevel="0" collapsed="false">
      <c r="T132" s="191"/>
    </row>
    <row r="133" customFormat="false" ht="9.75" hidden="false" customHeight="true" outlineLevel="0" collapsed="false">
      <c r="T133" s="191"/>
    </row>
    <row r="134" customFormat="false" ht="9.75" hidden="false" customHeight="true" outlineLevel="0" collapsed="false">
      <c r="T134" s="191"/>
    </row>
    <row r="135" customFormat="false" ht="9.75" hidden="false" customHeight="true" outlineLevel="0" collapsed="false">
      <c r="T135" s="191"/>
    </row>
    <row r="136" customFormat="false" ht="9.75" hidden="false" customHeight="true" outlineLevel="0" collapsed="false">
      <c r="T136" s="191"/>
    </row>
    <row r="137" customFormat="false" ht="9.75" hidden="false" customHeight="true" outlineLevel="0" collapsed="false">
      <c r="T137" s="191"/>
    </row>
    <row r="138" customFormat="false" ht="9.75" hidden="false" customHeight="true" outlineLevel="0" collapsed="false">
      <c r="T138" s="191"/>
    </row>
    <row r="139" customFormat="false" ht="9.75" hidden="false" customHeight="true" outlineLevel="0" collapsed="false">
      <c r="T139" s="191"/>
    </row>
    <row r="140" customFormat="false" ht="9.75" hidden="false" customHeight="true" outlineLevel="0" collapsed="false">
      <c r="T140" s="191"/>
    </row>
    <row r="141" customFormat="false" ht="9.75" hidden="false" customHeight="true" outlineLevel="0" collapsed="false">
      <c r="T141" s="191"/>
    </row>
    <row r="142" customFormat="false" ht="9.75" hidden="false" customHeight="true" outlineLevel="0" collapsed="false">
      <c r="T142" s="191"/>
    </row>
    <row r="143" customFormat="false" ht="9.75" hidden="false" customHeight="true" outlineLevel="0" collapsed="false">
      <c r="T143" s="191"/>
    </row>
    <row r="144" customFormat="false" ht="9.75" hidden="false" customHeight="true" outlineLevel="0" collapsed="false">
      <c r="T144" s="191"/>
    </row>
    <row r="145" customFormat="false" ht="9.75" hidden="false" customHeight="true" outlineLevel="0" collapsed="false">
      <c r="T145" s="191"/>
    </row>
    <row r="146" customFormat="false" ht="9.75" hidden="false" customHeight="true" outlineLevel="0" collapsed="false">
      <c r="T146" s="191"/>
    </row>
    <row r="147" customFormat="false" ht="9.75" hidden="false" customHeight="true" outlineLevel="0" collapsed="false">
      <c r="T147" s="191"/>
    </row>
    <row r="148" customFormat="false" ht="9.75" hidden="false" customHeight="true" outlineLevel="0" collapsed="false">
      <c r="T148" s="191"/>
    </row>
    <row r="149" customFormat="false" ht="9.75" hidden="false" customHeight="true" outlineLevel="0" collapsed="false">
      <c r="T149" s="191"/>
    </row>
    <row r="150" customFormat="false" ht="9.75" hidden="false" customHeight="true" outlineLevel="0" collapsed="false">
      <c r="T150" s="191"/>
    </row>
    <row r="151" customFormat="false" ht="9.75" hidden="false" customHeight="true" outlineLevel="0" collapsed="false">
      <c r="T151" s="191"/>
    </row>
    <row r="152" customFormat="false" ht="9.75" hidden="false" customHeight="true" outlineLevel="0" collapsed="false">
      <c r="T152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9.49"/>
    <col collapsed="false" customWidth="true" hidden="false" outlineLevel="0" max="3" min="3" style="185" width="10.83"/>
    <col collapsed="false" customWidth="false" hidden="false" outlineLevel="0" max="4" min="4" style="185" width="9.33"/>
    <col collapsed="false" customWidth="true" hidden="false" outlineLevel="0" max="5" min="5" style="185" width="17.15"/>
    <col collapsed="false" customWidth="true" hidden="false" outlineLevel="0" max="6" min="6" style="185" width="11.49"/>
    <col collapsed="false" customWidth="false" hidden="false" outlineLevel="0" max="257" min="7" style="185" width="9.33"/>
  </cols>
  <sheetData>
    <row r="1" customFormat="false" ht="8.25" hidden="false" customHeight="false" outlineLevel="0" collapsed="false">
      <c r="A1" s="202" t="s">
        <v>302</v>
      </c>
      <c r="B1" s="209"/>
      <c r="C1" s="267" t="n">
        <f aca="false">SUM(B133:B65536)</f>
        <v>8419244</v>
      </c>
      <c r="E1" s="186" t="s">
        <v>303</v>
      </c>
      <c r="H1" s="268"/>
      <c r="I1" s="202"/>
    </row>
    <row r="2" customFormat="false" ht="8.25" hidden="false" customHeight="false" outlineLevel="0" collapsed="false">
      <c r="A2" s="186" t="s">
        <v>304</v>
      </c>
      <c r="C2" s="267" t="n">
        <f aca="false">SUM(C133:C65536)</f>
        <v>106730</v>
      </c>
      <c r="E2" s="186" t="s">
        <v>305</v>
      </c>
      <c r="F2" s="267" t="n">
        <f aca="false">SUM(C124:C143)</f>
        <v>465067</v>
      </c>
      <c r="H2" s="268"/>
      <c r="I2" s="202"/>
    </row>
    <row r="5" customFormat="false" ht="8.25" hidden="false" customHeight="false" outlineLevel="0" collapsed="false">
      <c r="A5" s="185" t="s">
        <v>306</v>
      </c>
      <c r="B5" s="185" t="s">
        <v>307</v>
      </c>
      <c r="C5" s="185" t="s">
        <v>227</v>
      </c>
    </row>
    <row r="6" customFormat="false" ht="8.25" hidden="true" customHeight="false" outlineLevel="0" collapsed="false">
      <c r="A6" s="194" t="n">
        <v>37049</v>
      </c>
      <c r="B6" s="189" t="n">
        <v>3316499</v>
      </c>
      <c r="C6" s="189" t="n">
        <v>73053</v>
      </c>
    </row>
    <row r="7" customFormat="false" ht="8.25" hidden="true" customHeight="false" outlineLevel="0" collapsed="false">
      <c r="A7" s="194" t="n">
        <v>37050</v>
      </c>
      <c r="B7" s="189" t="n">
        <v>3132472</v>
      </c>
      <c r="C7" s="189" t="n">
        <v>252687</v>
      </c>
    </row>
    <row r="8" customFormat="false" ht="8.25" hidden="true" customHeight="false" outlineLevel="0" collapsed="false">
      <c r="A8" s="194" t="n">
        <v>37053</v>
      </c>
      <c r="B8" s="189" t="n">
        <v>9268747</v>
      </c>
      <c r="C8" s="189" t="n">
        <v>360375</v>
      </c>
    </row>
    <row r="9" customFormat="false" ht="8.25" hidden="true" customHeight="false" outlineLevel="0" collapsed="false">
      <c r="A9" s="194" t="n">
        <v>37054</v>
      </c>
      <c r="B9" s="189" t="n">
        <v>-1847896</v>
      </c>
      <c r="C9" s="189" t="n">
        <v>-10009</v>
      </c>
    </row>
    <row r="10" customFormat="false" ht="8.25" hidden="true" customHeight="false" outlineLevel="0" collapsed="false">
      <c r="A10" s="194" t="n">
        <v>37055</v>
      </c>
      <c r="B10" s="189" t="n">
        <v>-2634022</v>
      </c>
      <c r="C10" s="189" t="n">
        <v>139596</v>
      </c>
    </row>
    <row r="11" customFormat="false" ht="8.25" hidden="true" customHeight="false" outlineLevel="0" collapsed="false">
      <c r="A11" s="194" t="n">
        <v>37056</v>
      </c>
      <c r="B11" s="189" t="n">
        <v>-8318954</v>
      </c>
      <c r="C11" s="189" t="n">
        <v>37485</v>
      </c>
    </row>
    <row r="12" customFormat="false" ht="8.25" hidden="true" customHeight="false" outlineLevel="0" collapsed="false">
      <c r="A12" s="194" t="n">
        <v>37057</v>
      </c>
      <c r="B12" s="189" t="n">
        <v>116963</v>
      </c>
      <c r="C12" s="189" t="n">
        <v>-43603</v>
      </c>
    </row>
    <row r="13" customFormat="false" ht="8.25" hidden="true" customHeight="false" outlineLevel="0" collapsed="false">
      <c r="A13" s="194" t="n">
        <v>37060</v>
      </c>
      <c r="B13" s="189" t="n">
        <v>-168451</v>
      </c>
      <c r="C13" s="189" t="n">
        <v>175384</v>
      </c>
    </row>
    <row r="14" customFormat="false" ht="8.25" hidden="true" customHeight="false" outlineLevel="0" collapsed="false">
      <c r="A14" s="194" t="n">
        <v>37061</v>
      </c>
      <c r="B14" s="189" t="n">
        <v>-7320043</v>
      </c>
      <c r="C14" s="189" t="n">
        <v>-178932</v>
      </c>
    </row>
    <row r="15" customFormat="false" ht="8.25" hidden="true" customHeight="false" outlineLevel="0" collapsed="false">
      <c r="A15" s="194" t="n">
        <v>37062</v>
      </c>
      <c r="B15" s="189" t="n">
        <v>-984393</v>
      </c>
      <c r="C15" s="189" t="n">
        <v>6350</v>
      </c>
    </row>
    <row r="16" customFormat="false" ht="8.25" hidden="true" customHeight="false" outlineLevel="0" collapsed="false">
      <c r="A16" s="194" t="n">
        <v>37063</v>
      </c>
      <c r="B16" s="189" t="n">
        <v>3316659</v>
      </c>
      <c r="C16" s="189" t="n">
        <v>115368</v>
      </c>
    </row>
    <row r="17" customFormat="false" ht="8.25" hidden="true" customHeight="false" outlineLevel="0" collapsed="false">
      <c r="A17" s="194" t="n">
        <v>37064</v>
      </c>
      <c r="B17" s="189" t="n">
        <v>-1838830</v>
      </c>
      <c r="C17" s="189" t="n">
        <v>34602</v>
      </c>
    </row>
    <row r="18" customFormat="false" ht="8.25" hidden="true" customHeight="false" outlineLevel="0" collapsed="false">
      <c r="A18" s="194" t="n">
        <v>37067</v>
      </c>
      <c r="B18" s="189" t="n">
        <v>-6962837</v>
      </c>
      <c r="C18" s="189" t="n">
        <v>-15691</v>
      </c>
    </row>
    <row r="19" customFormat="false" ht="8.25" hidden="true" customHeight="false" outlineLevel="0" collapsed="false">
      <c r="A19" s="194" t="n">
        <v>37068</v>
      </c>
      <c r="B19" s="189" t="n">
        <v>-9054167</v>
      </c>
      <c r="C19" s="189" t="n">
        <v>-205577</v>
      </c>
    </row>
    <row r="20" customFormat="false" ht="8.25" hidden="true" customHeight="false" outlineLevel="0" collapsed="false">
      <c r="A20" s="194" t="n">
        <v>37069</v>
      </c>
      <c r="B20" s="189" t="n">
        <v>3078323</v>
      </c>
      <c r="C20" s="189" t="n">
        <v>74218</v>
      </c>
    </row>
    <row r="21" customFormat="false" ht="8.25" hidden="true" customHeight="false" outlineLevel="0" collapsed="false">
      <c r="A21" s="194" t="n">
        <v>37070</v>
      </c>
      <c r="B21" s="189" t="n">
        <v>3495894</v>
      </c>
      <c r="C21" s="189" t="n">
        <v>-41808</v>
      </c>
    </row>
    <row r="22" customFormat="false" ht="8.25" hidden="true" customHeight="false" outlineLevel="0" collapsed="false">
      <c r="A22" s="194" t="n">
        <v>37078</v>
      </c>
      <c r="B22" s="189" t="n">
        <v>-1946624</v>
      </c>
      <c r="C22" s="189" t="n">
        <v>22072</v>
      </c>
    </row>
    <row r="23" customFormat="false" ht="8.25" hidden="true" customHeight="false" outlineLevel="0" collapsed="false">
      <c r="A23" s="194" t="n">
        <v>37081</v>
      </c>
      <c r="B23" s="189" t="n">
        <v>-554099</v>
      </c>
      <c r="C23" s="189" t="n">
        <v>-17144</v>
      </c>
    </row>
    <row r="24" customFormat="false" ht="8.25" hidden="true" customHeight="false" outlineLevel="0" collapsed="false">
      <c r="A24" s="194" t="n">
        <v>37082</v>
      </c>
      <c r="B24" s="189" t="n">
        <v>-982853</v>
      </c>
      <c r="C24" s="189" t="n">
        <v>-144208</v>
      </c>
    </row>
    <row r="25" customFormat="false" ht="8.25" hidden="true" customHeight="false" outlineLevel="0" collapsed="false">
      <c r="A25" s="194" t="n">
        <v>37083</v>
      </c>
      <c r="B25" s="189" t="n">
        <v>0</v>
      </c>
      <c r="C25" s="189" t="n">
        <v>-180408</v>
      </c>
    </row>
    <row r="26" customFormat="false" ht="8.25" hidden="true" customHeight="false" outlineLevel="0" collapsed="false">
      <c r="A26" s="194" t="n">
        <v>37084</v>
      </c>
      <c r="B26" s="189" t="n">
        <v>0</v>
      </c>
      <c r="C26" s="189" t="n">
        <v>1801</v>
      </c>
    </row>
    <row r="27" customFormat="false" ht="8.25" hidden="true" customHeight="false" outlineLevel="0" collapsed="false">
      <c r="A27" s="194" t="n">
        <v>37085</v>
      </c>
      <c r="B27" s="189" t="n">
        <v>-931638</v>
      </c>
      <c r="C27" s="189" t="n">
        <v>-35117</v>
      </c>
    </row>
    <row r="28" customFormat="false" ht="8.25" hidden="true" customHeight="false" outlineLevel="0" collapsed="false">
      <c r="A28" s="194" t="n">
        <v>37088</v>
      </c>
      <c r="B28" s="189" t="n">
        <v>34723334</v>
      </c>
      <c r="C28" s="189" t="n">
        <v>-18582</v>
      </c>
    </row>
    <row r="29" customFormat="false" ht="8.25" hidden="true" customHeight="false" outlineLevel="0" collapsed="false">
      <c r="A29" s="194" t="n">
        <v>37089</v>
      </c>
      <c r="B29" s="189" t="n">
        <v>31778815</v>
      </c>
      <c r="C29" s="189" t="n">
        <v>-25319</v>
      </c>
    </row>
    <row r="30" customFormat="false" ht="8.25" hidden="true" customHeight="false" outlineLevel="0" collapsed="false">
      <c r="A30" s="194" t="n">
        <v>37090</v>
      </c>
      <c r="B30" s="189" t="n">
        <v>-559594</v>
      </c>
      <c r="C30" s="189" t="n">
        <v>13419</v>
      </c>
    </row>
    <row r="31" customFormat="false" ht="8.25" hidden="true" customHeight="false" outlineLevel="0" collapsed="false">
      <c r="A31" s="194" t="n">
        <v>37091</v>
      </c>
      <c r="B31" s="189" t="n">
        <v>-1167200</v>
      </c>
      <c r="C31" s="189" t="n">
        <v>12495</v>
      </c>
    </row>
    <row r="32" customFormat="false" ht="8.25" hidden="true" customHeight="false" outlineLevel="0" collapsed="false">
      <c r="A32" s="194" t="n">
        <v>37092</v>
      </c>
      <c r="B32" s="189" t="n">
        <v>193246</v>
      </c>
      <c r="C32" s="189" t="n">
        <v>-45356</v>
      </c>
    </row>
    <row r="33" customFormat="false" ht="8.25" hidden="true" customHeight="false" outlineLevel="0" collapsed="false">
      <c r="A33" s="194" t="n">
        <v>37095</v>
      </c>
      <c r="B33" s="189" t="n">
        <v>-143390</v>
      </c>
      <c r="C33" s="189" t="n">
        <v>-1632</v>
      </c>
    </row>
    <row r="34" customFormat="false" ht="8.25" hidden="true" customHeight="false" outlineLevel="0" collapsed="false">
      <c r="A34" s="194" t="n">
        <v>37096</v>
      </c>
      <c r="B34" s="189" t="n">
        <v>14941216</v>
      </c>
      <c r="C34" s="189" t="n">
        <v>8982</v>
      </c>
    </row>
    <row r="35" customFormat="false" ht="8.25" hidden="true" customHeight="false" outlineLevel="0" collapsed="false">
      <c r="A35" s="194" t="n">
        <v>37097</v>
      </c>
      <c r="B35" s="189" t="n">
        <v>-1515569</v>
      </c>
      <c r="C35" s="189" t="n">
        <v>2397</v>
      </c>
    </row>
    <row r="36" customFormat="false" ht="8.25" hidden="true" customHeight="false" outlineLevel="0" collapsed="false">
      <c r="A36" s="194" t="n">
        <v>37098</v>
      </c>
      <c r="B36" s="189" t="n">
        <v>179262</v>
      </c>
      <c r="C36" s="189" t="n">
        <v>-18130</v>
      </c>
    </row>
    <row r="37" customFormat="false" ht="8.25" hidden="true" customHeight="false" outlineLevel="0" collapsed="false">
      <c r="A37" s="194" t="n">
        <v>37099</v>
      </c>
      <c r="B37" s="189" t="n">
        <v>3504137</v>
      </c>
      <c r="C37" s="189" t="n">
        <v>-66682</v>
      </c>
    </row>
    <row r="38" customFormat="false" ht="8.25" hidden="true" customHeight="false" outlineLevel="0" collapsed="false">
      <c r="A38" s="194" t="n">
        <v>37102</v>
      </c>
      <c r="B38" s="189" t="n">
        <v>-2010467</v>
      </c>
      <c r="C38" s="189" t="n">
        <v>-14568</v>
      </c>
    </row>
    <row r="39" customFormat="false" ht="8.25" hidden="true" customHeight="false" outlineLevel="0" collapsed="false">
      <c r="A39" s="194" t="n">
        <v>37103</v>
      </c>
      <c r="B39" s="189" t="n">
        <v>1459196</v>
      </c>
      <c r="C39" s="189" t="n">
        <v>116226</v>
      </c>
    </row>
    <row r="40" customFormat="false" ht="8.25" hidden="true" customHeight="false" outlineLevel="0" collapsed="false">
      <c r="A40" s="194" t="n">
        <v>37104</v>
      </c>
      <c r="B40" s="189" t="n">
        <v>2870489</v>
      </c>
      <c r="C40" s="189" t="n">
        <v>37196</v>
      </c>
    </row>
    <row r="41" customFormat="false" ht="8.25" hidden="true" customHeight="false" outlineLevel="0" collapsed="false">
      <c r="A41" s="194" t="n">
        <v>37105</v>
      </c>
      <c r="B41" s="189" t="n">
        <v>-814983</v>
      </c>
      <c r="C41" s="189" t="n">
        <v>667</v>
      </c>
      <c r="E41" s="194"/>
    </row>
    <row r="42" customFormat="false" ht="8.25" hidden="true" customHeight="false" outlineLevel="0" collapsed="false">
      <c r="A42" s="194" t="n">
        <v>37106</v>
      </c>
      <c r="B42" s="189" t="n">
        <v>90257</v>
      </c>
      <c r="C42" s="189" t="n">
        <v>-64478</v>
      </c>
      <c r="E42" s="194"/>
    </row>
    <row r="43" customFormat="false" ht="8.25" hidden="true" customHeight="false" outlineLevel="0" collapsed="false">
      <c r="A43" s="194" t="n">
        <v>37109</v>
      </c>
      <c r="B43" s="189" t="n">
        <v>-274216</v>
      </c>
      <c r="C43" s="189" t="n">
        <v>-37119</v>
      </c>
      <c r="E43" s="194"/>
    </row>
    <row r="44" customFormat="false" ht="8.25" hidden="true" customHeight="false" outlineLevel="0" collapsed="false">
      <c r="A44" s="194" t="n">
        <v>37110</v>
      </c>
      <c r="B44" s="189" t="n">
        <v>1446158</v>
      </c>
      <c r="C44" s="189" t="n">
        <v>-44674</v>
      </c>
      <c r="E44" s="194"/>
    </row>
    <row r="45" customFormat="false" ht="8.25" hidden="true" customHeight="false" outlineLevel="0" collapsed="false">
      <c r="A45" s="194" t="n">
        <v>37111</v>
      </c>
      <c r="B45" s="189" t="n">
        <v>1895210</v>
      </c>
      <c r="C45" s="189" t="n">
        <v>124471</v>
      </c>
      <c r="E45" s="194"/>
    </row>
    <row r="46" customFormat="false" ht="8.25" hidden="true" customHeight="false" outlineLevel="0" collapsed="false">
      <c r="A46" s="194" t="n">
        <v>37112</v>
      </c>
      <c r="B46" s="189" t="n">
        <v>602171</v>
      </c>
      <c r="C46" s="189" t="n">
        <v>-69279</v>
      </c>
      <c r="E46" s="194"/>
    </row>
    <row r="47" customFormat="false" ht="8.25" hidden="true" customHeight="false" outlineLevel="0" collapsed="false">
      <c r="A47" s="194" t="n">
        <v>37113</v>
      </c>
      <c r="B47" s="189" t="n">
        <v>1409</v>
      </c>
      <c r="C47" s="189" t="n">
        <v>19546</v>
      </c>
      <c r="E47" s="194"/>
    </row>
    <row r="48" customFormat="false" ht="8.25" hidden="true" customHeight="false" outlineLevel="0" collapsed="false">
      <c r="A48" s="194" t="n">
        <v>37116</v>
      </c>
      <c r="B48" s="189" t="n">
        <v>415922</v>
      </c>
      <c r="C48" s="189" t="n">
        <v>-62625</v>
      </c>
      <c r="E48" s="194"/>
    </row>
    <row r="49" customFormat="false" ht="8.25" hidden="true" customHeight="false" outlineLevel="0" collapsed="false">
      <c r="A49" s="194" t="n">
        <v>37117</v>
      </c>
      <c r="B49" s="189" t="n">
        <v>-906766</v>
      </c>
      <c r="C49" s="189" t="n">
        <v>16700</v>
      </c>
      <c r="E49" s="194"/>
    </row>
    <row r="50" customFormat="false" ht="8.25" hidden="true" customHeight="false" outlineLevel="0" collapsed="false">
      <c r="A50" s="194" t="n">
        <v>37118</v>
      </c>
      <c r="B50" s="189" t="n">
        <v>-219593</v>
      </c>
      <c r="C50" s="189" t="n">
        <v>-36841</v>
      </c>
      <c r="E50" s="194"/>
    </row>
    <row r="51" customFormat="false" ht="8.25" hidden="true" customHeight="false" outlineLevel="0" collapsed="false">
      <c r="A51" s="194" t="n">
        <v>37119</v>
      </c>
      <c r="B51" s="189" t="n">
        <v>-1027150</v>
      </c>
      <c r="C51" s="189" t="n">
        <v>95392</v>
      </c>
      <c r="E51" s="194"/>
    </row>
    <row r="52" customFormat="false" ht="8.25" hidden="true" customHeight="false" outlineLevel="0" collapsed="false">
      <c r="A52" s="194" t="n">
        <v>37120</v>
      </c>
      <c r="B52" s="189" t="n">
        <v>978023</v>
      </c>
      <c r="C52" s="189" t="n">
        <v>-54783</v>
      </c>
      <c r="E52" s="194"/>
    </row>
    <row r="53" customFormat="false" ht="8.25" hidden="true" customHeight="false" outlineLevel="0" collapsed="false">
      <c r="A53" s="194" t="n">
        <v>37123</v>
      </c>
      <c r="B53" s="189" t="n">
        <v>-3554660</v>
      </c>
      <c r="C53" s="189" t="n">
        <v>-48749</v>
      </c>
      <c r="E53" s="194"/>
    </row>
    <row r="54" customFormat="false" ht="8.25" hidden="true" customHeight="false" outlineLevel="0" collapsed="false">
      <c r="A54" s="194" t="n">
        <v>37124</v>
      </c>
      <c r="B54" s="189" t="n">
        <v>-38458</v>
      </c>
      <c r="C54" s="189" t="n">
        <v>-17367</v>
      </c>
      <c r="E54" s="194"/>
    </row>
    <row r="55" customFormat="false" ht="8.25" hidden="true" customHeight="false" outlineLevel="0" collapsed="false">
      <c r="A55" s="194" t="n">
        <v>37125</v>
      </c>
      <c r="B55" s="189" t="n">
        <v>-55107</v>
      </c>
      <c r="C55" s="189" t="n">
        <v>9049</v>
      </c>
      <c r="E55" s="194"/>
    </row>
    <row r="56" customFormat="false" ht="8.25" hidden="true" customHeight="false" outlineLevel="0" collapsed="false">
      <c r="A56" s="194" t="n">
        <v>37126</v>
      </c>
      <c r="B56" s="189" t="n">
        <v>-2548862</v>
      </c>
      <c r="C56" s="189" t="n">
        <v>-85317</v>
      </c>
      <c r="E56" s="194"/>
    </row>
    <row r="57" customFormat="false" ht="8.25" hidden="true" customHeight="false" outlineLevel="0" collapsed="false">
      <c r="A57" s="194" t="n">
        <v>37127</v>
      </c>
      <c r="B57" s="189" t="n">
        <v>2158074</v>
      </c>
      <c r="C57" s="189" t="n">
        <v>-117347</v>
      </c>
      <c r="E57" s="194"/>
    </row>
    <row r="58" customFormat="false" ht="8.25" hidden="true" customHeight="false" outlineLevel="0" collapsed="false">
      <c r="A58" s="194" t="n">
        <v>37130</v>
      </c>
      <c r="B58" s="189" t="n">
        <v>-800880</v>
      </c>
      <c r="C58" s="189" t="n">
        <v>28286</v>
      </c>
      <c r="E58" s="194"/>
    </row>
    <row r="59" customFormat="false" ht="8.25" hidden="true" customHeight="false" outlineLevel="0" collapsed="false">
      <c r="A59" s="194" t="n">
        <v>37131</v>
      </c>
      <c r="B59" s="189" t="n">
        <v>-58617</v>
      </c>
      <c r="C59" s="189" t="n">
        <v>110676</v>
      </c>
      <c r="E59" s="194"/>
    </row>
    <row r="60" customFormat="false" ht="8.25" hidden="true" customHeight="false" outlineLevel="0" collapsed="false">
      <c r="A60" s="194" t="n">
        <v>37132</v>
      </c>
      <c r="B60" s="189" t="n">
        <v>2640496</v>
      </c>
      <c r="C60" s="189" t="n">
        <v>320440</v>
      </c>
      <c r="E60" s="194"/>
    </row>
    <row r="61" customFormat="false" ht="8.25" hidden="true" customHeight="false" outlineLevel="0" collapsed="false">
      <c r="A61" s="194" t="n">
        <v>37133</v>
      </c>
      <c r="B61" s="189" t="n">
        <v>1013408</v>
      </c>
      <c r="C61" s="189" t="n">
        <v>-83888</v>
      </c>
      <c r="E61" s="194"/>
    </row>
    <row r="62" customFormat="false" ht="9" hidden="true" customHeight="false" outlineLevel="0" collapsed="false">
      <c r="A62" s="269" t="n">
        <v>37134</v>
      </c>
      <c r="B62" s="270" t="n">
        <v>1030606</v>
      </c>
      <c r="C62" s="270" t="n">
        <v>-55778</v>
      </c>
      <c r="D62" s="271"/>
      <c r="E62" s="269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  <c r="DI62" s="271"/>
      <c r="DJ62" s="271"/>
      <c r="DK62" s="271"/>
      <c r="DL62" s="271"/>
      <c r="DM62" s="271"/>
      <c r="DN62" s="271"/>
      <c r="DO62" s="271"/>
      <c r="DP62" s="271"/>
      <c r="DQ62" s="271"/>
      <c r="DR62" s="271"/>
      <c r="DS62" s="271"/>
      <c r="DT62" s="271"/>
      <c r="DU62" s="271"/>
      <c r="DV62" s="271"/>
      <c r="DW62" s="271"/>
      <c r="DX62" s="271"/>
      <c r="DY62" s="271"/>
      <c r="DZ62" s="271"/>
      <c r="EA62" s="271"/>
      <c r="EB62" s="271"/>
      <c r="EC62" s="271"/>
      <c r="ED62" s="271"/>
      <c r="EE62" s="271"/>
      <c r="EF62" s="271"/>
      <c r="EG62" s="271"/>
      <c r="EH62" s="271"/>
      <c r="EI62" s="271"/>
      <c r="EJ62" s="271"/>
      <c r="EK62" s="271"/>
      <c r="EL62" s="271"/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1"/>
      <c r="EX62" s="271"/>
      <c r="EY62" s="271"/>
      <c r="EZ62" s="271"/>
      <c r="FA62" s="271"/>
      <c r="FB62" s="271"/>
      <c r="FC62" s="271"/>
      <c r="FD62" s="271"/>
      <c r="FE62" s="271"/>
      <c r="FF62" s="271"/>
      <c r="FG62" s="271"/>
      <c r="FH62" s="271"/>
      <c r="FI62" s="271"/>
      <c r="FJ62" s="271"/>
      <c r="FK62" s="271"/>
      <c r="FL62" s="271"/>
      <c r="FM62" s="271"/>
      <c r="FN62" s="271"/>
      <c r="FO62" s="271"/>
      <c r="FP62" s="271"/>
      <c r="FQ62" s="271"/>
      <c r="FR62" s="271"/>
      <c r="FS62" s="271"/>
      <c r="FT62" s="271"/>
      <c r="FU62" s="271"/>
      <c r="FV62" s="271"/>
      <c r="FW62" s="271"/>
      <c r="FX62" s="271"/>
      <c r="FY62" s="271"/>
      <c r="FZ62" s="271"/>
      <c r="GA62" s="271"/>
      <c r="GB62" s="271"/>
      <c r="GC62" s="271"/>
      <c r="GD62" s="271"/>
      <c r="GE62" s="271"/>
      <c r="GF62" s="271"/>
      <c r="GG62" s="271"/>
      <c r="GH62" s="271"/>
      <c r="GI62" s="271"/>
      <c r="GJ62" s="271"/>
      <c r="GK62" s="271"/>
      <c r="GL62" s="271"/>
      <c r="GM62" s="271"/>
      <c r="GN62" s="271"/>
      <c r="GO62" s="271"/>
      <c r="GP62" s="271"/>
      <c r="GQ62" s="271"/>
      <c r="GR62" s="271"/>
      <c r="GS62" s="271"/>
      <c r="GT62" s="271"/>
      <c r="GU62" s="271"/>
      <c r="GV62" s="271"/>
      <c r="GW62" s="271"/>
      <c r="GX62" s="271"/>
      <c r="GY62" s="271"/>
      <c r="GZ62" s="271"/>
      <c r="HA62" s="271"/>
      <c r="HB62" s="271"/>
      <c r="HC62" s="271"/>
      <c r="HD62" s="271"/>
      <c r="HE62" s="271"/>
      <c r="HF62" s="271"/>
      <c r="HG62" s="271"/>
      <c r="HH62" s="271"/>
      <c r="HI62" s="271"/>
      <c r="HJ62" s="271"/>
      <c r="HK62" s="271"/>
      <c r="HL62" s="271"/>
      <c r="HM62" s="271"/>
      <c r="HN62" s="271"/>
      <c r="HO62" s="271"/>
      <c r="HP62" s="271"/>
      <c r="HQ62" s="271"/>
      <c r="HR62" s="271"/>
      <c r="HS62" s="271"/>
      <c r="HT62" s="271"/>
      <c r="HU62" s="271"/>
      <c r="HV62" s="271"/>
      <c r="HW62" s="271"/>
      <c r="HX62" s="271"/>
      <c r="HY62" s="271"/>
      <c r="HZ62" s="271"/>
      <c r="IA62" s="271"/>
      <c r="IB62" s="271"/>
      <c r="IC62" s="271"/>
      <c r="ID62" s="271"/>
      <c r="IE62" s="271"/>
      <c r="IF62" s="271"/>
      <c r="IG62" s="271"/>
      <c r="IH62" s="271"/>
      <c r="II62" s="271"/>
      <c r="IJ62" s="271"/>
      <c r="IK62" s="271"/>
      <c r="IL62" s="271"/>
      <c r="IM62" s="271"/>
      <c r="IN62" s="271"/>
      <c r="IO62" s="271"/>
      <c r="IP62" s="271"/>
      <c r="IQ62" s="271"/>
      <c r="IR62" s="271"/>
      <c r="IS62" s="271"/>
      <c r="IT62" s="271"/>
      <c r="IU62" s="271"/>
      <c r="IV62" s="271"/>
      <c r="IW62" s="271"/>
    </row>
    <row r="63" customFormat="false" ht="9" hidden="true" customHeight="false" outlineLevel="0" collapsed="false">
      <c r="A63" s="194" t="n">
        <v>37138</v>
      </c>
      <c r="B63" s="189" t="n">
        <v>1354009</v>
      </c>
      <c r="C63" s="189" t="n">
        <v>-106864</v>
      </c>
      <c r="E63" s="194"/>
    </row>
    <row r="64" customFormat="false" ht="8.25" hidden="true" customHeight="false" outlineLevel="0" collapsed="false">
      <c r="A64" s="194" t="n">
        <v>37139</v>
      </c>
      <c r="B64" s="189" t="n">
        <v>-96895</v>
      </c>
      <c r="C64" s="189" t="n">
        <v>225954</v>
      </c>
      <c r="E64" s="194"/>
    </row>
    <row r="65" customFormat="false" ht="8.25" hidden="true" customHeight="false" outlineLevel="0" collapsed="false">
      <c r="A65" s="194" t="n">
        <v>37140</v>
      </c>
      <c r="B65" s="189" t="n">
        <v>-6507363</v>
      </c>
      <c r="C65" s="189" t="n">
        <v>87304</v>
      </c>
      <c r="E65" s="194"/>
    </row>
    <row r="66" customFormat="false" ht="8.25" hidden="true" customHeight="false" outlineLevel="0" collapsed="false">
      <c r="A66" s="194" t="n">
        <v>37141</v>
      </c>
      <c r="B66" s="189" t="n">
        <v>-2538939</v>
      </c>
      <c r="C66" s="189" t="n">
        <v>-25826</v>
      </c>
      <c r="E66" s="194"/>
    </row>
    <row r="67" customFormat="false" ht="8.25" hidden="true" customHeight="false" outlineLevel="0" collapsed="false">
      <c r="A67" s="194" t="n">
        <v>37144</v>
      </c>
      <c r="B67" s="189" t="n">
        <v>-3083632</v>
      </c>
      <c r="C67" s="189" t="n">
        <v>-26161</v>
      </c>
      <c r="E67" s="194"/>
    </row>
    <row r="68" customFormat="false" ht="8.25" hidden="true" customHeight="false" outlineLevel="0" collapsed="false">
      <c r="A68" s="194" t="n">
        <v>37146</v>
      </c>
      <c r="B68" s="189" t="n">
        <v>-630839</v>
      </c>
      <c r="C68" s="189" t="n">
        <v>20483</v>
      </c>
    </row>
    <row r="69" customFormat="false" ht="8.25" hidden="true" customHeight="false" outlineLevel="0" collapsed="false">
      <c r="A69" s="194" t="n">
        <v>37147</v>
      </c>
      <c r="B69" s="189" t="n">
        <v>-3190492</v>
      </c>
      <c r="C69" s="189" t="n">
        <f aca="false">-119861</f>
        <v>-119861</v>
      </c>
    </row>
    <row r="70" customFormat="false" ht="8.25" hidden="true" customHeight="false" outlineLevel="0" collapsed="false">
      <c r="A70" s="194" t="n">
        <v>37148</v>
      </c>
      <c r="B70" s="189" t="n">
        <v>199416</v>
      </c>
      <c r="C70" s="189" t="n">
        <v>141730</v>
      </c>
    </row>
    <row r="71" customFormat="false" ht="8.25" hidden="true" customHeight="false" outlineLevel="0" collapsed="false">
      <c r="A71" s="194" t="n">
        <v>37151</v>
      </c>
      <c r="B71" s="189" t="n">
        <v>-406349</v>
      </c>
      <c r="C71" s="189" t="n">
        <v>19093</v>
      </c>
    </row>
    <row r="72" customFormat="false" ht="8.25" hidden="true" customHeight="false" outlineLevel="0" collapsed="false">
      <c r="A72" s="194" t="n">
        <v>37152</v>
      </c>
      <c r="B72" s="189" t="n">
        <v>2573613</v>
      </c>
      <c r="C72" s="189" t="n">
        <v>50063</v>
      </c>
    </row>
    <row r="73" customFormat="false" ht="8.25" hidden="true" customHeight="false" outlineLevel="0" collapsed="false">
      <c r="A73" s="194" t="n">
        <v>37153</v>
      </c>
      <c r="B73" s="189" t="n">
        <v>4607999</v>
      </c>
      <c r="C73" s="189" t="n">
        <v>63420</v>
      </c>
    </row>
    <row r="74" customFormat="false" ht="8.25" hidden="true" customHeight="false" outlineLevel="0" collapsed="false">
      <c r="A74" s="194" t="n">
        <v>37154</v>
      </c>
      <c r="B74" s="189" t="n">
        <v>1533110.94000006</v>
      </c>
      <c r="C74" s="189" t="n">
        <v>6260</v>
      </c>
    </row>
    <row r="75" customFormat="false" ht="8.25" hidden="true" customHeight="false" outlineLevel="0" collapsed="false">
      <c r="A75" s="194" t="n">
        <v>37155</v>
      </c>
      <c r="B75" s="189" t="n">
        <v>533946</v>
      </c>
      <c r="C75" s="189" t="n">
        <v>37959</v>
      </c>
    </row>
    <row r="76" customFormat="false" ht="8.25" hidden="true" customHeight="false" outlineLevel="0" collapsed="false">
      <c r="A76" s="194" t="n">
        <v>37158</v>
      </c>
      <c r="B76" s="189" t="n">
        <v>2283061</v>
      </c>
      <c r="C76" s="189" t="n">
        <v>40576</v>
      </c>
    </row>
    <row r="77" customFormat="false" ht="8.25" hidden="true" customHeight="false" outlineLevel="0" collapsed="false">
      <c r="A77" s="194" t="n">
        <v>37159</v>
      </c>
      <c r="B77" s="189" t="n">
        <v>-1071231</v>
      </c>
      <c r="C77" s="189" t="n">
        <v>-29591</v>
      </c>
    </row>
    <row r="78" customFormat="false" ht="8.25" hidden="true" customHeight="false" outlineLevel="0" collapsed="false">
      <c r="A78" s="194" t="n">
        <v>37160</v>
      </c>
      <c r="B78" s="189" t="n">
        <v>1030105</v>
      </c>
      <c r="C78" s="189" t="n">
        <v>5884</v>
      </c>
    </row>
    <row r="79" customFormat="false" ht="8.25" hidden="true" customHeight="false" outlineLevel="0" collapsed="false">
      <c r="A79" s="194" t="n">
        <v>37161</v>
      </c>
      <c r="B79" s="189" t="n">
        <v>264836</v>
      </c>
      <c r="C79" s="189" t="n">
        <v>22482</v>
      </c>
    </row>
    <row r="80" customFormat="false" ht="9" hidden="true" customHeight="false" outlineLevel="0" collapsed="false">
      <c r="A80" s="269" t="n">
        <v>37162</v>
      </c>
      <c r="B80" s="270" t="n">
        <v>-205452</v>
      </c>
      <c r="C80" s="270" t="n">
        <f aca="false">237485+178190</f>
        <v>415675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</row>
    <row r="81" customFormat="false" ht="9" hidden="true" customHeight="false" outlineLevel="0" collapsed="false">
      <c r="A81" s="194" t="n">
        <v>37165</v>
      </c>
      <c r="B81" s="189" t="n">
        <v>-828883</v>
      </c>
      <c r="C81" s="189" t="n">
        <v>40932</v>
      </c>
    </row>
    <row r="82" customFormat="false" ht="8.25" hidden="true" customHeight="false" outlineLevel="0" collapsed="false">
      <c r="A82" s="194" t="n">
        <v>37166</v>
      </c>
      <c r="B82" s="189" t="n">
        <v>928392</v>
      </c>
      <c r="C82" s="189" t="n">
        <v>2309</v>
      </c>
    </row>
    <row r="83" customFormat="false" ht="8.25" hidden="true" customHeight="false" outlineLevel="0" collapsed="false">
      <c r="A83" s="194" t="n">
        <v>37167</v>
      </c>
      <c r="B83" s="189" t="n">
        <v>-56566</v>
      </c>
      <c r="C83" s="189" t="n">
        <v>-15762</v>
      </c>
    </row>
    <row r="84" customFormat="false" ht="8.25" hidden="true" customHeight="false" outlineLevel="0" collapsed="false">
      <c r="A84" s="194" t="n">
        <v>37168</v>
      </c>
      <c r="B84" s="189" t="n">
        <v>-1551827</v>
      </c>
      <c r="C84" s="189" t="n">
        <v>-46285</v>
      </c>
    </row>
    <row r="85" customFormat="false" ht="8.25" hidden="true" customHeight="false" outlineLevel="0" collapsed="false">
      <c r="A85" s="194" t="n">
        <v>37169</v>
      </c>
      <c r="B85" s="189" t="n">
        <v>1906755</v>
      </c>
      <c r="C85" s="189" t="n">
        <v>-469</v>
      </c>
    </row>
    <row r="86" customFormat="false" ht="8.25" hidden="true" customHeight="false" outlineLevel="0" collapsed="false">
      <c r="A86" s="194" t="n">
        <v>37172</v>
      </c>
      <c r="B86" s="189" t="n">
        <v>-804959</v>
      </c>
      <c r="C86" s="189" t="n">
        <v>-11837.5899999999</v>
      </c>
    </row>
    <row r="87" customFormat="false" ht="8.25" hidden="true" customHeight="false" outlineLevel="0" collapsed="false">
      <c r="A87" s="194" t="n">
        <v>37173</v>
      </c>
      <c r="B87" s="189" t="n">
        <v>-4154511</v>
      </c>
      <c r="C87" s="189" t="n">
        <v>-23204.79</v>
      </c>
    </row>
    <row r="88" customFormat="false" ht="8.25" hidden="true" customHeight="false" outlineLevel="0" collapsed="false">
      <c r="A88" s="194" t="n">
        <v>37174</v>
      </c>
      <c r="B88" s="189" t="n">
        <v>-3569306</v>
      </c>
      <c r="C88" s="189" t="n">
        <v>-13068.21</v>
      </c>
    </row>
    <row r="89" customFormat="false" ht="8.25" hidden="true" customHeight="false" outlineLevel="0" collapsed="false">
      <c r="A89" s="194" t="n">
        <v>37175</v>
      </c>
      <c r="B89" s="189" t="n">
        <v>-2384468</v>
      </c>
      <c r="C89" s="189" t="n">
        <v>-58613</v>
      </c>
    </row>
    <row r="90" customFormat="false" ht="8.25" hidden="true" customHeight="false" outlineLevel="0" collapsed="false">
      <c r="A90" s="194" t="n">
        <v>37176</v>
      </c>
      <c r="B90" s="189" t="n">
        <v>-231287</v>
      </c>
      <c r="C90" s="189" t="n">
        <v>3779</v>
      </c>
    </row>
    <row r="91" customFormat="false" ht="8.25" hidden="true" customHeight="false" outlineLevel="0" collapsed="false">
      <c r="A91" s="194" t="n">
        <v>37179</v>
      </c>
      <c r="B91" s="189" t="n">
        <v>982799</v>
      </c>
      <c r="C91" s="189" t="n">
        <v>48752</v>
      </c>
    </row>
    <row r="92" customFormat="false" ht="8.25" hidden="true" customHeight="false" outlineLevel="0" collapsed="false">
      <c r="A92" s="194" t="n">
        <v>37180</v>
      </c>
      <c r="B92" s="189" t="n">
        <v>-2074886</v>
      </c>
      <c r="C92" s="189" t="n">
        <v>-67349</v>
      </c>
    </row>
    <row r="93" customFormat="false" ht="8.25" hidden="true" customHeight="false" outlineLevel="0" collapsed="false">
      <c r="A93" s="194" t="n">
        <v>37181</v>
      </c>
      <c r="B93" s="189" t="n">
        <v>123937</v>
      </c>
      <c r="C93" s="189" t="n">
        <v>16016</v>
      </c>
    </row>
    <row r="94" customFormat="false" ht="8.25" hidden="true" customHeight="false" outlineLevel="0" collapsed="false">
      <c r="A94" s="194" t="n">
        <v>37182</v>
      </c>
      <c r="B94" s="189" t="n">
        <v>-1260700</v>
      </c>
      <c r="C94" s="189" t="n">
        <v>76766</v>
      </c>
    </row>
    <row r="95" customFormat="false" ht="8.25" hidden="true" customHeight="false" outlineLevel="0" collapsed="false">
      <c r="A95" s="194" t="n">
        <v>37183</v>
      </c>
      <c r="B95" s="189" t="n">
        <v>-2138229</v>
      </c>
      <c r="C95" s="189" t="n">
        <v>-70717</v>
      </c>
    </row>
    <row r="96" customFormat="false" ht="8.25" hidden="true" customHeight="false" outlineLevel="0" collapsed="false">
      <c r="A96" s="194" t="n">
        <v>37186</v>
      </c>
      <c r="B96" s="189" t="n">
        <v>-311404</v>
      </c>
      <c r="C96" s="189" t="n">
        <v>65077</v>
      </c>
    </row>
    <row r="97" customFormat="false" ht="8.25" hidden="true" customHeight="false" outlineLevel="0" collapsed="false">
      <c r="A97" s="194" t="n">
        <v>37187</v>
      </c>
      <c r="B97" s="189" t="n">
        <v>-6492055</v>
      </c>
      <c r="C97" s="189" t="n">
        <v>-76636</v>
      </c>
    </row>
    <row r="98" customFormat="false" ht="8.25" hidden="true" customHeight="false" outlineLevel="0" collapsed="false">
      <c r="A98" s="194" t="n">
        <v>37188</v>
      </c>
      <c r="B98" s="189" t="n">
        <v>-1342061</v>
      </c>
      <c r="C98" s="189" t="n">
        <v>-44974</v>
      </c>
    </row>
    <row r="99" customFormat="false" ht="8.25" hidden="true" customHeight="false" outlineLevel="0" collapsed="false">
      <c r="A99" s="194" t="n">
        <v>37189</v>
      </c>
      <c r="B99" s="189" t="n">
        <v>437910</v>
      </c>
      <c r="C99" s="189" t="n">
        <v>92921</v>
      </c>
    </row>
    <row r="100" customFormat="false" ht="8.25" hidden="true" customHeight="false" outlineLevel="0" collapsed="false">
      <c r="A100" s="194" t="n">
        <v>37190</v>
      </c>
      <c r="B100" s="189" t="n">
        <v>-580255</v>
      </c>
      <c r="C100" s="189" t="n">
        <v>4086</v>
      </c>
    </row>
    <row r="101" customFormat="false" ht="8.25" hidden="true" customHeight="false" outlineLevel="0" collapsed="false">
      <c r="A101" s="194" t="n">
        <v>37193</v>
      </c>
      <c r="B101" s="189" t="n">
        <v>-3124881.3025465</v>
      </c>
      <c r="C101" s="189" t="n">
        <v>9681</v>
      </c>
    </row>
    <row r="102" customFormat="false" ht="8.25" hidden="true" customHeight="false" outlineLevel="0" collapsed="false">
      <c r="A102" s="194" t="n">
        <v>37194</v>
      </c>
      <c r="B102" s="189" t="n">
        <v>741739.302546501</v>
      </c>
      <c r="C102" s="189" t="n">
        <v>-23897</v>
      </c>
    </row>
    <row r="103" customFormat="false" ht="9" hidden="true" customHeight="false" outlineLevel="0" collapsed="false">
      <c r="A103" s="269" t="n">
        <v>37195</v>
      </c>
      <c r="B103" s="270" t="n">
        <v>65756</v>
      </c>
      <c r="C103" s="272" t="n">
        <f aca="false">-26531+108467-74443</f>
        <v>7493</v>
      </c>
      <c r="D103" s="271"/>
      <c r="E103" s="273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BU103" s="271"/>
      <c r="BV103" s="271"/>
      <c r="BW103" s="271"/>
      <c r="BX103" s="271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Y103" s="271"/>
      <c r="DZ103" s="271"/>
      <c r="EA103" s="271"/>
      <c r="EB103" s="271"/>
      <c r="EC103" s="271"/>
      <c r="ED103" s="271"/>
      <c r="EE103" s="271"/>
      <c r="EF103" s="271"/>
      <c r="EG103" s="271"/>
      <c r="EH103" s="271"/>
      <c r="EI103" s="271"/>
      <c r="EJ103" s="271"/>
      <c r="EK103" s="271"/>
      <c r="EL103" s="271"/>
      <c r="EM103" s="271"/>
      <c r="EN103" s="271"/>
      <c r="EO103" s="271"/>
      <c r="EP103" s="271"/>
      <c r="EQ103" s="271"/>
      <c r="ER103" s="271"/>
      <c r="ES103" s="271"/>
      <c r="ET103" s="271"/>
      <c r="EU103" s="271"/>
      <c r="EV103" s="271"/>
      <c r="EW103" s="271"/>
      <c r="EX103" s="271"/>
      <c r="EY103" s="271"/>
      <c r="EZ103" s="271"/>
      <c r="FA103" s="271"/>
      <c r="FB103" s="271"/>
      <c r="FC103" s="271"/>
      <c r="FD103" s="271"/>
      <c r="FE103" s="271"/>
      <c r="FF103" s="271"/>
      <c r="FG103" s="271"/>
      <c r="FH103" s="271"/>
      <c r="FI103" s="271"/>
      <c r="FJ103" s="271"/>
      <c r="FK103" s="271"/>
      <c r="FL103" s="271"/>
      <c r="FM103" s="271"/>
      <c r="FN103" s="271"/>
      <c r="FO103" s="271"/>
      <c r="FP103" s="271"/>
      <c r="FQ103" s="271"/>
      <c r="FR103" s="271"/>
      <c r="FS103" s="271"/>
      <c r="FT103" s="271"/>
      <c r="FU103" s="271"/>
      <c r="FV103" s="271"/>
      <c r="FW103" s="271"/>
      <c r="FX103" s="271"/>
      <c r="FY103" s="271"/>
      <c r="FZ103" s="271"/>
      <c r="GA103" s="271"/>
      <c r="GB103" s="271"/>
      <c r="GC103" s="271"/>
      <c r="GD103" s="271"/>
      <c r="GE103" s="271"/>
      <c r="GF103" s="271"/>
      <c r="GG103" s="271"/>
      <c r="GH103" s="271"/>
      <c r="GI103" s="271"/>
      <c r="GJ103" s="271"/>
      <c r="GK103" s="271"/>
      <c r="GL103" s="271"/>
      <c r="GM103" s="271"/>
      <c r="GN103" s="271"/>
      <c r="GO103" s="271"/>
      <c r="GP103" s="271"/>
      <c r="GQ103" s="271"/>
      <c r="GR103" s="271"/>
      <c r="GS103" s="271"/>
      <c r="GT103" s="271"/>
      <c r="GU103" s="271"/>
      <c r="GV103" s="271"/>
      <c r="GW103" s="271"/>
      <c r="GX103" s="271"/>
      <c r="GY103" s="271"/>
      <c r="GZ103" s="271"/>
      <c r="HA103" s="271"/>
      <c r="HB103" s="271"/>
      <c r="HC103" s="271"/>
      <c r="HD103" s="271"/>
      <c r="HE103" s="271"/>
      <c r="HF103" s="271"/>
      <c r="HG103" s="271"/>
      <c r="HH103" s="271"/>
      <c r="HI103" s="271"/>
      <c r="HJ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  <c r="HY103" s="271"/>
      <c r="HZ103" s="271"/>
      <c r="IA103" s="271"/>
      <c r="IB103" s="271"/>
      <c r="IC103" s="271"/>
      <c r="ID103" s="271"/>
      <c r="IE103" s="271"/>
      <c r="IF103" s="271"/>
      <c r="IG103" s="271"/>
      <c r="IH103" s="271"/>
      <c r="II103" s="271"/>
      <c r="IJ103" s="271"/>
      <c r="IK103" s="271"/>
      <c r="IL103" s="271"/>
      <c r="IM103" s="271"/>
      <c r="IN103" s="271"/>
      <c r="IO103" s="271"/>
      <c r="IP103" s="271"/>
      <c r="IQ103" s="271"/>
      <c r="IR103" s="271"/>
      <c r="IS103" s="271"/>
      <c r="IT103" s="271"/>
      <c r="IU103" s="271"/>
      <c r="IV103" s="271"/>
      <c r="IW103" s="271"/>
    </row>
    <row r="104" customFormat="false" ht="9" hidden="true" customHeight="false" outlineLevel="0" collapsed="false">
      <c r="A104" s="194" t="n">
        <v>37196</v>
      </c>
      <c r="B104" s="189" t="n">
        <v>134898</v>
      </c>
      <c r="C104" s="274" t="n">
        <f aca="false">140021-108467</f>
        <v>31554</v>
      </c>
      <c r="E104" s="201"/>
    </row>
    <row r="105" customFormat="false" ht="8.25" hidden="true" customHeight="false" outlineLevel="0" collapsed="false">
      <c r="A105" s="194" t="n">
        <v>37197</v>
      </c>
      <c r="B105" s="189" t="n">
        <v>-1370183</v>
      </c>
      <c r="C105" s="189" t="n">
        <v>159989</v>
      </c>
      <c r="E105" s="201"/>
    </row>
    <row r="106" customFormat="false" ht="8.25" hidden="true" customHeight="false" outlineLevel="0" collapsed="false">
      <c r="A106" s="194" t="n">
        <v>37200</v>
      </c>
      <c r="B106" s="189" t="n">
        <v>29471692</v>
      </c>
      <c r="C106" s="189" t="n">
        <v>466761</v>
      </c>
      <c r="E106" s="189"/>
    </row>
    <row r="107" customFormat="false" ht="8.25" hidden="true" customHeight="false" outlineLevel="0" collapsed="false">
      <c r="A107" s="194" t="n">
        <v>37201</v>
      </c>
      <c r="B107" s="189" t="n">
        <v>564760</v>
      </c>
      <c r="C107" s="189" t="n">
        <v>-98266</v>
      </c>
      <c r="E107" s="189"/>
    </row>
    <row r="108" customFormat="false" ht="8.25" hidden="true" customHeight="false" outlineLevel="0" collapsed="false">
      <c r="A108" s="194" t="n">
        <v>37202</v>
      </c>
      <c r="B108" s="189" t="n">
        <v>179748</v>
      </c>
      <c r="C108" s="189" t="n">
        <v>19713</v>
      </c>
      <c r="E108" s="189"/>
    </row>
    <row r="109" customFormat="false" ht="8.25" hidden="true" customHeight="false" outlineLevel="0" collapsed="false">
      <c r="A109" s="194" t="n">
        <v>37203</v>
      </c>
      <c r="B109" s="189" t="n">
        <v>-2841857</v>
      </c>
      <c r="C109" s="189" t="n">
        <v>-108024</v>
      </c>
      <c r="E109" s="189"/>
    </row>
    <row r="110" customFormat="false" ht="8.25" hidden="true" customHeight="false" outlineLevel="0" collapsed="false">
      <c r="A110" s="194" t="n">
        <v>37204</v>
      </c>
      <c r="B110" s="189" t="n">
        <v>693207</v>
      </c>
      <c r="C110" s="189" t="n">
        <v>4890</v>
      </c>
      <c r="E110" s="189"/>
    </row>
    <row r="111" customFormat="false" ht="8.25" hidden="true" customHeight="false" outlineLevel="0" collapsed="false">
      <c r="A111" s="194" t="n">
        <v>37207</v>
      </c>
      <c r="B111" s="189" t="n">
        <v>2731417</v>
      </c>
      <c r="C111" s="189" t="n">
        <v>-61681</v>
      </c>
      <c r="E111" s="189"/>
    </row>
    <row r="112" customFormat="false" ht="8.25" hidden="true" customHeight="false" outlineLevel="0" collapsed="false">
      <c r="A112" s="194" t="n">
        <v>37208</v>
      </c>
      <c r="B112" s="189" t="n">
        <v>1247973</v>
      </c>
      <c r="C112" s="189" t="n">
        <v>33713</v>
      </c>
      <c r="E112" s="189"/>
    </row>
    <row r="113" customFormat="false" ht="8.25" hidden="true" customHeight="false" outlineLevel="0" collapsed="false">
      <c r="A113" s="194" t="n">
        <v>37209</v>
      </c>
      <c r="B113" s="189" t="n">
        <v>197366</v>
      </c>
      <c r="C113" s="189" t="n">
        <v>84805</v>
      </c>
      <c r="E113" s="189"/>
    </row>
    <row r="114" customFormat="false" ht="8.25" hidden="true" customHeight="false" outlineLevel="0" collapsed="false">
      <c r="A114" s="194" t="n">
        <v>37210</v>
      </c>
      <c r="B114" s="189" t="n">
        <v>3159236</v>
      </c>
      <c r="C114" s="189" t="n">
        <v>111452</v>
      </c>
      <c r="E114" s="189"/>
    </row>
    <row r="115" customFormat="false" ht="8.25" hidden="true" customHeight="false" outlineLevel="0" collapsed="false">
      <c r="A115" s="194" t="n">
        <v>37211</v>
      </c>
      <c r="B115" s="189" t="n">
        <v>437683</v>
      </c>
      <c r="C115" s="189" t="n">
        <v>35358.6</v>
      </c>
      <c r="E115" s="189"/>
    </row>
    <row r="116" customFormat="false" ht="8.25" hidden="true" customHeight="false" outlineLevel="0" collapsed="false">
      <c r="A116" s="194" t="n">
        <v>37214</v>
      </c>
      <c r="B116" s="189" t="n">
        <v>14484</v>
      </c>
      <c r="C116" s="189" t="n">
        <v>114081</v>
      </c>
      <c r="E116" s="189"/>
    </row>
    <row r="117" customFormat="false" ht="8.25" hidden="true" customHeight="false" outlineLevel="0" collapsed="false">
      <c r="A117" s="194" t="n">
        <v>37215</v>
      </c>
      <c r="B117" s="189" t="n">
        <v>-688</v>
      </c>
      <c r="C117" s="189" t="n">
        <v>-15635</v>
      </c>
      <c r="E117" s="189"/>
    </row>
    <row r="118" customFormat="false" ht="8.25" hidden="true" customHeight="false" outlineLevel="0" collapsed="false">
      <c r="A118" s="194" t="n">
        <v>37216</v>
      </c>
      <c r="B118" s="189" t="n">
        <v>512609</v>
      </c>
      <c r="C118" s="189" t="n">
        <v>74502</v>
      </c>
      <c r="E118" s="189"/>
    </row>
    <row r="119" customFormat="false" ht="8.25" hidden="true" customHeight="false" outlineLevel="0" collapsed="false">
      <c r="A119" s="194" t="n">
        <v>37221</v>
      </c>
      <c r="B119" s="189" t="n">
        <v>881553</v>
      </c>
      <c r="C119" s="189" t="n">
        <v>10887</v>
      </c>
      <c r="E119" s="189"/>
    </row>
    <row r="120" customFormat="false" ht="8.25" hidden="true" customHeight="false" outlineLevel="0" collapsed="false">
      <c r="A120" s="194" t="n">
        <v>37222</v>
      </c>
      <c r="B120" s="189" t="n">
        <v>1719312</v>
      </c>
      <c r="C120" s="189" t="n">
        <v>36217</v>
      </c>
      <c r="E120" s="189"/>
    </row>
    <row r="121" customFormat="false" ht="8.25" hidden="true" customHeight="false" outlineLevel="0" collapsed="false">
      <c r="A121" s="194" t="n">
        <v>37223</v>
      </c>
      <c r="B121" s="189" t="n">
        <v>678445</v>
      </c>
      <c r="C121" s="189" t="n">
        <v>-1359</v>
      </c>
      <c r="E121" s="189"/>
    </row>
    <row r="122" customFormat="false" ht="8.25" hidden="true" customHeight="false" outlineLevel="0" collapsed="false">
      <c r="A122" s="194" t="n">
        <v>37224</v>
      </c>
      <c r="B122" s="189" t="n">
        <v>39465287</v>
      </c>
      <c r="C122" s="189" t="n">
        <v>-14215</v>
      </c>
      <c r="E122" s="189"/>
    </row>
    <row r="123" customFormat="false" ht="9" hidden="true" customHeight="false" outlineLevel="0" collapsed="false">
      <c r="A123" s="269" t="n">
        <v>37225</v>
      </c>
      <c r="B123" s="270" t="n">
        <v>309592</v>
      </c>
      <c r="C123" s="270" t="n">
        <v>18898</v>
      </c>
      <c r="D123" s="271"/>
      <c r="E123" s="270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  <c r="EH123" s="271"/>
      <c r="EI123" s="271"/>
      <c r="EJ123" s="271"/>
      <c r="EK123" s="271"/>
      <c r="EL123" s="271"/>
      <c r="EM123" s="271"/>
      <c r="EN123" s="271"/>
      <c r="EO123" s="271"/>
      <c r="EP123" s="271"/>
      <c r="EQ123" s="271"/>
      <c r="ER123" s="271"/>
      <c r="ES123" s="271"/>
      <c r="ET123" s="271"/>
      <c r="EU123" s="271"/>
      <c r="EV123" s="271"/>
      <c r="EW123" s="271"/>
      <c r="EX123" s="271"/>
      <c r="EY123" s="271"/>
      <c r="EZ123" s="271"/>
      <c r="FA123" s="271"/>
      <c r="FB123" s="271"/>
      <c r="FC123" s="271"/>
      <c r="FD123" s="271"/>
      <c r="FE123" s="271"/>
      <c r="FF123" s="271"/>
      <c r="FG123" s="271"/>
      <c r="FH123" s="271"/>
      <c r="FI123" s="271"/>
      <c r="FJ123" s="271"/>
      <c r="FK123" s="271"/>
      <c r="FL123" s="271"/>
      <c r="FM123" s="271"/>
      <c r="FN123" s="271"/>
      <c r="FO123" s="271"/>
      <c r="FP123" s="271"/>
      <c r="FQ123" s="271"/>
      <c r="FR123" s="271"/>
      <c r="FS123" s="271"/>
      <c r="FT123" s="271"/>
      <c r="FU123" s="271"/>
      <c r="FV123" s="271"/>
      <c r="FW123" s="271"/>
      <c r="FX123" s="271"/>
      <c r="FY123" s="271"/>
      <c r="FZ123" s="271"/>
      <c r="GA123" s="271"/>
      <c r="GB123" s="271"/>
      <c r="GC123" s="271"/>
      <c r="GD123" s="271"/>
      <c r="GE123" s="271"/>
      <c r="GF123" s="271"/>
      <c r="GG123" s="271"/>
      <c r="GH123" s="271"/>
      <c r="GI123" s="271"/>
      <c r="GJ123" s="271"/>
      <c r="GK123" s="271"/>
      <c r="GL123" s="271"/>
      <c r="GM123" s="271"/>
      <c r="GN123" s="271"/>
      <c r="GO123" s="271"/>
      <c r="GP123" s="271"/>
      <c r="GQ123" s="271"/>
      <c r="GR123" s="271"/>
      <c r="GS123" s="271"/>
      <c r="GT123" s="271"/>
      <c r="GU123" s="271"/>
      <c r="GV123" s="271"/>
      <c r="GW123" s="271"/>
      <c r="GX123" s="271"/>
      <c r="GY123" s="271"/>
      <c r="GZ123" s="271"/>
      <c r="HA123" s="271"/>
      <c r="HB123" s="271"/>
      <c r="HC123" s="271"/>
      <c r="HD123" s="271"/>
      <c r="HE123" s="271"/>
      <c r="HF123" s="271"/>
      <c r="HG123" s="271"/>
      <c r="HH123" s="271"/>
      <c r="HI123" s="271"/>
      <c r="HJ123" s="271"/>
      <c r="HK123" s="271"/>
      <c r="HL123" s="271"/>
      <c r="HM123" s="271"/>
      <c r="HN123" s="271"/>
      <c r="HO123" s="271"/>
      <c r="HP123" s="271"/>
      <c r="HQ123" s="271"/>
      <c r="HR123" s="271"/>
      <c r="HS123" s="271"/>
      <c r="HT123" s="271"/>
      <c r="HU123" s="271"/>
      <c r="HV123" s="271"/>
      <c r="HW123" s="271"/>
      <c r="HX123" s="271"/>
      <c r="HY123" s="271"/>
      <c r="HZ123" s="271"/>
      <c r="IA123" s="271"/>
      <c r="IB123" s="271"/>
      <c r="IC123" s="271"/>
      <c r="ID123" s="271"/>
      <c r="IE123" s="271"/>
      <c r="IF123" s="271"/>
      <c r="IG123" s="271"/>
      <c r="IH123" s="271"/>
      <c r="II123" s="271"/>
      <c r="IJ123" s="271"/>
      <c r="IK123" s="271"/>
      <c r="IL123" s="271"/>
      <c r="IM123" s="271"/>
      <c r="IN123" s="271"/>
      <c r="IO123" s="271"/>
      <c r="IP123" s="271"/>
      <c r="IQ123" s="271"/>
      <c r="IR123" s="271"/>
      <c r="IS123" s="271"/>
      <c r="IT123" s="271"/>
      <c r="IU123" s="271"/>
      <c r="IV123" s="271"/>
      <c r="IW123" s="271"/>
    </row>
    <row r="124" customFormat="false" ht="8.25" hidden="false" customHeight="false" outlineLevel="0" collapsed="false">
      <c r="A124" s="194" t="n">
        <v>37228</v>
      </c>
      <c r="B124" s="189" t="n">
        <v>4983455</v>
      </c>
      <c r="C124" s="189" t="n">
        <v>17263</v>
      </c>
      <c r="E124" s="189"/>
    </row>
    <row r="125" customFormat="false" ht="8.25" hidden="false" customHeight="false" outlineLevel="0" collapsed="false">
      <c r="A125" s="194" t="n">
        <v>37229</v>
      </c>
      <c r="B125" s="189" t="n">
        <v>4726467</v>
      </c>
      <c r="C125" s="189" t="n">
        <v>53638</v>
      </c>
      <c r="E125" s="189"/>
    </row>
    <row r="126" customFormat="false" ht="8.25" hidden="false" customHeight="false" outlineLevel="0" collapsed="false">
      <c r="A126" s="194" t="n">
        <v>37230</v>
      </c>
      <c r="B126" s="189" t="n">
        <v>6507038</v>
      </c>
      <c r="C126" s="189" t="n">
        <v>16673</v>
      </c>
      <c r="E126" s="189"/>
    </row>
    <row r="127" customFormat="false" ht="8.25" hidden="false" customHeight="false" outlineLevel="0" collapsed="false">
      <c r="A127" s="194" t="n">
        <v>37231</v>
      </c>
      <c r="B127" s="189" t="n">
        <v>63402</v>
      </c>
      <c r="C127" s="189" t="n">
        <v>9684</v>
      </c>
      <c r="E127" s="189"/>
    </row>
    <row r="128" customFormat="false" ht="8.25" hidden="false" customHeight="false" outlineLevel="0" collapsed="false">
      <c r="A128" s="194" t="n">
        <v>37232</v>
      </c>
      <c r="B128" s="189" t="n">
        <v>142685</v>
      </c>
      <c r="C128" s="189" t="n">
        <v>64972</v>
      </c>
      <c r="E128" s="189"/>
    </row>
    <row r="129" customFormat="false" ht="8.25" hidden="false" customHeight="false" outlineLevel="0" collapsed="false">
      <c r="A129" s="194" t="n">
        <v>37235</v>
      </c>
      <c r="B129" s="189" t="n">
        <v>-577673</v>
      </c>
      <c r="C129" s="189" t="n">
        <v>21160</v>
      </c>
      <c r="E129" s="189"/>
    </row>
    <row r="130" customFormat="false" ht="8.25" hidden="false" customHeight="false" outlineLevel="0" collapsed="false">
      <c r="A130" s="194" t="n">
        <v>37236</v>
      </c>
      <c r="B130" s="189" t="n">
        <v>-938746</v>
      </c>
      <c r="C130" s="189" t="n">
        <v>131547</v>
      </c>
      <c r="E130" s="189"/>
    </row>
    <row r="131" customFormat="false" ht="8.25" hidden="false" customHeight="false" outlineLevel="0" collapsed="false">
      <c r="A131" s="194" t="n">
        <v>37237</v>
      </c>
      <c r="B131" s="189" t="n">
        <v>8458891</v>
      </c>
      <c r="C131" s="189" t="n">
        <v>21931</v>
      </c>
      <c r="E131" s="189"/>
    </row>
    <row r="132" customFormat="false" ht="8.25" hidden="false" customHeight="false" outlineLevel="0" collapsed="false">
      <c r="A132" s="194" t="n">
        <v>37238</v>
      </c>
      <c r="B132" s="189" t="n">
        <v>3136027</v>
      </c>
      <c r="C132" s="189" t="n">
        <v>21469</v>
      </c>
      <c r="E132" s="189"/>
    </row>
    <row r="133" customFormat="false" ht="8.25" hidden="false" customHeight="false" outlineLevel="0" collapsed="false">
      <c r="A133" s="194" t="n">
        <v>37239</v>
      </c>
      <c r="B133" s="189" t="n">
        <v>1233181</v>
      </c>
      <c r="C133" s="189" t="n">
        <v>85145</v>
      </c>
      <c r="E133" s="189"/>
    </row>
    <row r="134" customFormat="false" ht="8.25" hidden="false" customHeight="false" outlineLevel="0" collapsed="false">
      <c r="A134" s="194" t="n">
        <v>37242</v>
      </c>
      <c r="B134" s="189" t="n">
        <v>2135312</v>
      </c>
      <c r="C134" s="189" t="n">
        <v>42243</v>
      </c>
      <c r="E134" s="189"/>
    </row>
    <row r="135" customFormat="false" ht="8.25" hidden="false" customHeight="false" outlineLevel="0" collapsed="false">
      <c r="A135" s="194" t="n">
        <v>37243</v>
      </c>
      <c r="B135" s="189" t="n">
        <v>4099686</v>
      </c>
      <c r="C135" s="189" t="n">
        <v>6085</v>
      </c>
      <c r="E135" s="189"/>
    </row>
    <row r="136" customFormat="false" ht="8.25" hidden="false" customHeight="false" outlineLevel="0" collapsed="false">
      <c r="A136" s="194" t="n">
        <v>37244</v>
      </c>
      <c r="B136" s="189" t="n">
        <v>1054425</v>
      </c>
      <c r="C136" s="189" t="n">
        <v>-15221</v>
      </c>
      <c r="E136" s="189"/>
    </row>
    <row r="137" customFormat="false" ht="8.25" hidden="false" customHeight="false" outlineLevel="0" collapsed="false">
      <c r="A137" s="194" t="n">
        <v>37245</v>
      </c>
      <c r="B137" s="189" t="n">
        <v>-103360</v>
      </c>
      <c r="C137" s="189" t="n">
        <v>-11522</v>
      </c>
      <c r="E137" s="189"/>
    </row>
    <row r="138" customFormat="false" ht="8.25" hidden="false" customHeight="false" outlineLevel="0" collapsed="false">
      <c r="A138" s="194" t="n">
        <v>37246</v>
      </c>
      <c r="B138" s="189"/>
      <c r="C138" s="189"/>
      <c r="E138" s="189"/>
    </row>
    <row r="139" customFormat="false" ht="8.25" hidden="false" customHeight="false" outlineLevel="0" collapsed="false">
      <c r="A139" s="194" t="n">
        <v>37249</v>
      </c>
      <c r="B139" s="189"/>
      <c r="C139" s="189"/>
      <c r="E139" s="189"/>
    </row>
    <row r="140" customFormat="false" ht="8.25" hidden="false" customHeight="false" outlineLevel="0" collapsed="false">
      <c r="A140" s="194" t="n">
        <v>37251</v>
      </c>
      <c r="B140" s="189"/>
      <c r="C140" s="189"/>
      <c r="E140" s="189"/>
    </row>
    <row r="141" customFormat="false" ht="8.25" hidden="false" customHeight="false" outlineLevel="0" collapsed="false">
      <c r="A141" s="194" t="n">
        <v>37252</v>
      </c>
      <c r="B141" s="189"/>
      <c r="C141" s="189"/>
      <c r="E141" s="189"/>
    </row>
    <row r="142" customFormat="false" ht="8.25" hidden="false" customHeight="false" outlineLevel="0" collapsed="false">
      <c r="A142" s="194" t="n">
        <v>37253</v>
      </c>
      <c r="B142" s="189"/>
      <c r="C142" s="189"/>
      <c r="E142" s="189"/>
    </row>
    <row r="143" customFormat="false" ht="9" hidden="false" customHeight="false" outlineLevel="0" collapsed="false">
      <c r="A143" s="269" t="n">
        <v>37256</v>
      </c>
      <c r="B143" s="270"/>
      <c r="C143" s="270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C143" s="271"/>
      <c r="ED143" s="271"/>
      <c r="EE143" s="271"/>
      <c r="EF143" s="271"/>
      <c r="EG143" s="271"/>
      <c r="EH143" s="271"/>
      <c r="EI143" s="271"/>
      <c r="EJ143" s="271"/>
      <c r="EK143" s="271"/>
      <c r="EL143" s="271"/>
      <c r="EM143" s="271"/>
      <c r="EN143" s="271"/>
      <c r="EO143" s="271"/>
      <c r="EP143" s="271"/>
      <c r="EQ143" s="271"/>
      <c r="ER143" s="271"/>
      <c r="ES143" s="271"/>
      <c r="ET143" s="271"/>
      <c r="EU143" s="271"/>
      <c r="EV143" s="271"/>
      <c r="EW143" s="271"/>
      <c r="EX143" s="271"/>
      <c r="EY143" s="271"/>
      <c r="EZ143" s="271"/>
      <c r="FA143" s="271"/>
      <c r="FB143" s="271"/>
      <c r="FC143" s="271"/>
      <c r="FD143" s="271"/>
      <c r="FE143" s="271"/>
      <c r="FF143" s="271"/>
      <c r="FG143" s="271"/>
      <c r="FH143" s="271"/>
      <c r="FI143" s="271"/>
      <c r="FJ143" s="271"/>
      <c r="FK143" s="271"/>
      <c r="FL143" s="271"/>
      <c r="FM143" s="271"/>
      <c r="FN143" s="271"/>
      <c r="FO143" s="271"/>
      <c r="FP143" s="271"/>
      <c r="FQ143" s="271"/>
      <c r="FR143" s="271"/>
      <c r="FS143" s="271"/>
      <c r="FT143" s="271"/>
      <c r="FU143" s="271"/>
      <c r="FV143" s="271"/>
      <c r="FW143" s="271"/>
      <c r="FX143" s="271"/>
      <c r="FY143" s="271"/>
      <c r="FZ143" s="271"/>
      <c r="GA143" s="271"/>
      <c r="GB143" s="271"/>
      <c r="GC143" s="271"/>
      <c r="GD143" s="271"/>
      <c r="GE143" s="271"/>
      <c r="GF143" s="271"/>
      <c r="GG143" s="271"/>
      <c r="GH143" s="271"/>
      <c r="GI143" s="271"/>
      <c r="GJ143" s="271"/>
      <c r="GK143" s="271"/>
      <c r="GL143" s="271"/>
      <c r="GM143" s="271"/>
      <c r="GN143" s="271"/>
      <c r="GO143" s="271"/>
      <c r="GP143" s="271"/>
      <c r="GQ143" s="271"/>
      <c r="GR143" s="271"/>
      <c r="GS143" s="271"/>
      <c r="GT143" s="271"/>
      <c r="GU143" s="271"/>
      <c r="GV143" s="271"/>
      <c r="GW143" s="271"/>
      <c r="GX143" s="271"/>
      <c r="GY143" s="271"/>
      <c r="GZ143" s="271"/>
      <c r="HA143" s="271"/>
      <c r="HB143" s="271"/>
      <c r="HC143" s="271"/>
      <c r="HD143" s="271"/>
      <c r="HE143" s="271"/>
      <c r="HF143" s="271"/>
      <c r="HG143" s="271"/>
      <c r="HH143" s="271"/>
      <c r="HI143" s="271"/>
      <c r="HJ143" s="271"/>
      <c r="HK143" s="271"/>
      <c r="HL143" s="271"/>
      <c r="HM143" s="271"/>
      <c r="HN143" s="271"/>
      <c r="HO143" s="271"/>
      <c r="HP143" s="271"/>
      <c r="HQ143" s="271"/>
      <c r="HR143" s="271"/>
      <c r="HS143" s="271"/>
      <c r="HT143" s="271"/>
      <c r="HU143" s="271"/>
      <c r="HV143" s="271"/>
      <c r="HW143" s="271"/>
      <c r="HX143" s="271"/>
      <c r="HY143" s="271"/>
      <c r="HZ143" s="271"/>
      <c r="IA143" s="271"/>
      <c r="IB143" s="271"/>
      <c r="IC143" s="271"/>
      <c r="ID143" s="271"/>
      <c r="IE143" s="271"/>
      <c r="IF143" s="271"/>
      <c r="IG143" s="271"/>
      <c r="IH143" s="271"/>
      <c r="II143" s="271"/>
      <c r="IJ143" s="271"/>
      <c r="IK143" s="271"/>
      <c r="IL143" s="271"/>
      <c r="IM143" s="271"/>
      <c r="IN143" s="271"/>
      <c r="IO143" s="271"/>
      <c r="IP143" s="271"/>
      <c r="IQ143" s="271"/>
      <c r="IR143" s="271"/>
      <c r="IS143" s="271"/>
      <c r="IT143" s="271"/>
      <c r="IU143" s="271"/>
      <c r="IV143" s="271"/>
      <c r="IW143" s="271"/>
    </row>
    <row r="144" customFormat="false" ht="9" hidden="false" customHeight="false" outlineLevel="0" collapsed="false">
      <c r="B144" s="189"/>
      <c r="C144" s="189"/>
    </row>
    <row r="145" customFormat="false" ht="8.25" hidden="false" customHeight="false" outlineLevel="0" collapsed="false">
      <c r="B145" s="189"/>
      <c r="C145" s="189"/>
    </row>
    <row r="146" customFormat="false" ht="8.25" hidden="false" customHeight="false" outlineLevel="0" collapsed="false">
      <c r="B146" s="189"/>
      <c r="C146" s="189"/>
    </row>
    <row r="147" customFormat="false" ht="8.25" hidden="false" customHeight="false" outlineLevel="0" collapsed="false">
      <c r="B147" s="189"/>
      <c r="C147" s="189"/>
    </row>
    <row r="148" customFormat="false" ht="8.25" hidden="false" customHeight="false" outlineLevel="0" collapsed="false">
      <c r="B148" s="189"/>
      <c r="C148" s="189"/>
    </row>
    <row r="149" customFormat="false" ht="8.25" hidden="false" customHeight="false" outlineLevel="0" collapsed="false">
      <c r="B149" s="189"/>
      <c r="C149" s="189"/>
    </row>
    <row r="150" customFormat="false" ht="8.25" hidden="false" customHeight="false" outlineLevel="0" collapsed="false">
      <c r="B150" s="189"/>
      <c r="C150" s="189"/>
    </row>
    <row r="151" customFormat="false" ht="8.25" hidden="false" customHeight="false" outlineLevel="0" collapsed="false">
      <c r="B151" s="189"/>
      <c r="C151" s="189"/>
    </row>
    <row r="152" customFormat="false" ht="8.25" hidden="false" customHeight="false" outlineLevel="0" collapsed="false">
      <c r="B152" s="189"/>
      <c r="C152" s="189"/>
    </row>
    <row r="153" customFormat="false" ht="8.25" hidden="false" customHeight="false" outlineLevel="0" collapsed="false">
      <c r="B153" s="189"/>
      <c r="C153" s="189"/>
    </row>
    <row r="154" customFormat="false" ht="8.25" hidden="false" customHeight="false" outlineLevel="0" collapsed="false">
      <c r="B154" s="189"/>
      <c r="C154" s="189"/>
    </row>
    <row r="155" customFormat="false" ht="8.25" hidden="false" customHeight="false" outlineLevel="0" collapsed="false">
      <c r="B155" s="189"/>
      <c r="C155" s="189"/>
    </row>
    <row r="156" customFormat="false" ht="8.25" hidden="false" customHeight="false" outlineLevel="0" collapsed="false">
      <c r="B156" s="189"/>
      <c r="C156" s="189"/>
    </row>
    <row r="157" customFormat="false" ht="8.25" hidden="false" customHeight="false" outlineLevel="0" collapsed="false">
      <c r="B157" s="189"/>
      <c r="C157" s="189"/>
    </row>
    <row r="158" customFormat="false" ht="8.25" hidden="false" customHeight="false" outlineLevel="0" collapsed="false">
      <c r="B158" s="189"/>
      <c r="C158" s="189"/>
    </row>
    <row r="159" customFormat="false" ht="8.25" hidden="false" customHeight="false" outlineLevel="0" collapsed="false">
      <c r="B159" s="189"/>
      <c r="C159" s="189"/>
    </row>
    <row r="160" customFormat="false" ht="8.25" hidden="false" customHeight="false" outlineLevel="0" collapsed="false">
      <c r="B160" s="189"/>
      <c r="C160" s="189"/>
    </row>
    <row r="161" customFormat="false" ht="8.25" hidden="false" customHeight="false" outlineLevel="0" collapsed="false">
      <c r="B161" s="189"/>
      <c r="C161" s="189"/>
    </row>
    <row r="162" customFormat="false" ht="8.25" hidden="false" customHeight="false" outlineLevel="0" collapsed="false">
      <c r="B162" s="189"/>
      <c r="C162" s="189"/>
    </row>
    <row r="163" customFormat="false" ht="8.25" hidden="false" customHeight="false" outlineLevel="0" collapsed="false">
      <c r="B163" s="189"/>
      <c r="C163" s="189"/>
    </row>
    <row r="164" customFormat="false" ht="8.25" hidden="false" customHeight="false" outlineLevel="0" collapsed="false">
      <c r="B164" s="189"/>
      <c r="C164" s="189"/>
    </row>
    <row r="165" customFormat="false" ht="8.25" hidden="false" customHeight="false" outlineLevel="0" collapsed="false">
      <c r="B165" s="189"/>
      <c r="C165" s="189"/>
    </row>
    <row r="166" customFormat="false" ht="8.25" hidden="false" customHeight="false" outlineLevel="0" collapsed="false">
      <c r="B166" s="189"/>
      <c r="C166" s="189"/>
    </row>
    <row r="167" customFormat="false" ht="8.25" hidden="false" customHeight="false" outlineLevel="0" collapsed="false">
      <c r="B167" s="189"/>
      <c r="C167" s="189"/>
    </row>
    <row r="168" customFormat="false" ht="8.25" hidden="false" customHeight="false" outlineLevel="0" collapsed="false">
      <c r="B168" s="189"/>
      <c r="C168" s="189"/>
    </row>
    <row r="169" customFormat="false" ht="8.25" hidden="false" customHeight="false" outlineLevel="0" collapsed="false">
      <c r="B169" s="189"/>
      <c r="C169" s="189"/>
    </row>
    <row r="170" customFormat="false" ht="8.25" hidden="false" customHeight="false" outlineLevel="0" collapsed="false">
      <c r="B170" s="189"/>
      <c r="C170" s="189"/>
    </row>
    <row r="171" customFormat="false" ht="8.25" hidden="false" customHeight="false" outlineLevel="0" collapsed="false">
      <c r="B171" s="189"/>
      <c r="C171" s="189"/>
    </row>
    <row r="172" customFormat="false" ht="8.25" hidden="false" customHeight="false" outlineLevel="0" collapsed="false">
      <c r="B172" s="189"/>
      <c r="C172" s="189"/>
    </row>
    <row r="173" customFormat="false" ht="8.25" hidden="false" customHeight="false" outlineLevel="0" collapsed="false">
      <c r="B173" s="189"/>
      <c r="C173" s="189"/>
    </row>
    <row r="174" customFormat="false" ht="8.25" hidden="false" customHeight="false" outlineLevel="0" collapsed="false">
      <c r="B174" s="189"/>
      <c r="C174" s="189"/>
    </row>
    <row r="175" customFormat="false" ht="8.25" hidden="false" customHeight="false" outlineLevel="0" collapsed="false">
      <c r="B175" s="189"/>
      <c r="C175" s="189"/>
    </row>
    <row r="176" customFormat="false" ht="8.25" hidden="false" customHeight="false" outlineLevel="0" collapsed="false">
      <c r="B176" s="189"/>
      <c r="C176" s="189"/>
    </row>
    <row r="177" customFormat="false" ht="8.25" hidden="false" customHeight="false" outlineLevel="0" collapsed="false">
      <c r="B177" s="189"/>
      <c r="C177" s="189"/>
    </row>
    <row r="178" customFormat="false" ht="8.25" hidden="false" customHeight="false" outlineLevel="0" collapsed="false">
      <c r="B178" s="189"/>
      <c r="C178" s="189"/>
    </row>
    <row r="179" customFormat="false" ht="8.25" hidden="false" customHeight="false" outlineLevel="0" collapsed="false">
      <c r="B179" s="189"/>
      <c r="C179" s="189"/>
    </row>
    <row r="180" customFormat="false" ht="8.25" hidden="false" customHeight="false" outlineLevel="0" collapsed="false">
      <c r="B180" s="189"/>
      <c r="C180" s="189"/>
    </row>
    <row r="181" customFormat="false" ht="8.25" hidden="false" customHeight="false" outlineLevel="0" collapsed="false">
      <c r="B181" s="189"/>
      <c r="C181" s="189"/>
    </row>
    <row r="182" customFormat="false" ht="8.25" hidden="false" customHeight="false" outlineLevel="0" collapsed="false">
      <c r="B182" s="189"/>
      <c r="C182" s="189"/>
    </row>
    <row r="183" customFormat="false" ht="8.25" hidden="false" customHeight="false" outlineLevel="0" collapsed="false">
      <c r="B183" s="189"/>
      <c r="C183" s="189"/>
    </row>
    <row r="184" customFormat="false" ht="8.25" hidden="false" customHeight="false" outlineLevel="0" collapsed="false">
      <c r="B184" s="189"/>
      <c r="C184" s="189"/>
    </row>
    <row r="185" customFormat="false" ht="8.25" hidden="false" customHeight="false" outlineLevel="0" collapsed="false">
      <c r="B185" s="189"/>
      <c r="C185" s="189"/>
    </row>
    <row r="186" customFormat="false" ht="8.25" hidden="false" customHeight="false" outlineLevel="0" collapsed="false">
      <c r="B186" s="189"/>
      <c r="C186" s="189"/>
    </row>
    <row r="187" customFormat="false" ht="8.25" hidden="false" customHeight="false" outlineLevel="0" collapsed="false">
      <c r="B187" s="189"/>
      <c r="C187" s="189"/>
    </row>
    <row r="188" customFormat="false" ht="8.25" hidden="false" customHeight="false" outlineLevel="0" collapsed="false">
      <c r="B188" s="189"/>
      <c r="C188" s="189"/>
    </row>
    <row r="189" customFormat="false" ht="8.25" hidden="false" customHeight="false" outlineLevel="0" collapsed="false">
      <c r="B189" s="189"/>
      <c r="C189" s="189"/>
    </row>
    <row r="190" customFormat="false" ht="8.25" hidden="false" customHeight="false" outlineLevel="0" collapsed="false">
      <c r="B190" s="189"/>
      <c r="C190" s="189"/>
    </row>
    <row r="191" customFormat="false" ht="8.25" hidden="false" customHeight="false" outlineLevel="0" collapsed="false">
      <c r="B191" s="189"/>
      <c r="C191" s="189"/>
    </row>
    <row r="192" customFormat="false" ht="8.25" hidden="false" customHeight="false" outlineLevel="0" collapsed="false">
      <c r="B192" s="189"/>
      <c r="C192" s="189"/>
    </row>
    <row r="193" customFormat="false" ht="8.25" hidden="false" customHeight="false" outlineLevel="0" collapsed="false">
      <c r="B193" s="189"/>
      <c r="C193" s="189"/>
    </row>
    <row r="194" customFormat="false" ht="8.25" hidden="false" customHeight="false" outlineLevel="0" collapsed="false">
      <c r="B194" s="189"/>
      <c r="C194" s="189"/>
    </row>
    <row r="195" customFormat="false" ht="8.25" hidden="false" customHeight="false" outlineLevel="0" collapsed="false">
      <c r="B195" s="189"/>
      <c r="C195" s="189"/>
    </row>
    <row r="196" customFormat="false" ht="8.25" hidden="false" customHeight="false" outlineLevel="0" collapsed="false">
      <c r="B196" s="189"/>
      <c r="C196" s="189"/>
    </row>
    <row r="197" customFormat="false" ht="8.25" hidden="false" customHeight="false" outlineLevel="0" collapsed="false">
      <c r="B197" s="189"/>
      <c r="C197" s="189"/>
    </row>
    <row r="198" customFormat="false" ht="8.25" hidden="false" customHeight="false" outlineLevel="0" collapsed="false">
      <c r="B198" s="189"/>
      <c r="C198" s="189"/>
    </row>
    <row r="199" customFormat="false" ht="8.25" hidden="false" customHeight="false" outlineLevel="0" collapsed="false">
      <c r="B199" s="189"/>
      <c r="C199" s="189"/>
    </row>
    <row r="200" customFormat="false" ht="8.25" hidden="false" customHeight="false" outlineLevel="0" collapsed="false">
      <c r="B200" s="189"/>
      <c r="C200" s="189"/>
    </row>
    <row r="201" customFormat="false" ht="8.25" hidden="false" customHeight="false" outlineLevel="0" collapsed="false">
      <c r="B201" s="189"/>
      <c r="C201" s="189"/>
    </row>
    <row r="202" customFormat="false" ht="8.25" hidden="false" customHeight="false" outlineLevel="0" collapsed="false">
      <c r="B202" s="189"/>
      <c r="C202" s="189"/>
    </row>
    <row r="203" customFormat="false" ht="8.25" hidden="false" customHeight="false" outlineLevel="0" collapsed="false">
      <c r="B203" s="189"/>
      <c r="C203" s="189"/>
    </row>
    <row r="204" customFormat="false" ht="8.25" hidden="false" customHeight="false" outlineLevel="0" collapsed="false">
      <c r="B204" s="189"/>
      <c r="C204" s="189"/>
    </row>
    <row r="205" customFormat="false" ht="8.25" hidden="false" customHeight="false" outlineLevel="0" collapsed="false">
      <c r="B205" s="189"/>
      <c r="C205" s="189"/>
    </row>
    <row r="206" customFormat="false" ht="8.25" hidden="false" customHeight="false" outlineLevel="0" collapsed="false">
      <c r="B206" s="189"/>
      <c r="C206" s="189"/>
    </row>
    <row r="207" customFormat="false" ht="8.25" hidden="false" customHeight="false" outlineLevel="0" collapsed="false">
      <c r="B207" s="189"/>
      <c r="C207" s="189"/>
    </row>
    <row r="208" customFormat="false" ht="8.25" hidden="false" customHeight="false" outlineLevel="0" collapsed="false">
      <c r="B208" s="189"/>
      <c r="C208" s="189"/>
    </row>
    <row r="209" customFormat="false" ht="8.25" hidden="false" customHeight="false" outlineLevel="0" collapsed="false">
      <c r="B209" s="189"/>
      <c r="C209" s="189"/>
    </row>
    <row r="210" customFormat="false" ht="8.25" hidden="false" customHeight="false" outlineLevel="0" collapsed="false">
      <c r="B210" s="189"/>
      <c r="C210" s="189"/>
    </row>
    <row r="211" customFormat="false" ht="8.25" hidden="false" customHeight="false" outlineLevel="0" collapsed="false">
      <c r="B211" s="189"/>
      <c r="C211" s="189"/>
    </row>
    <row r="212" customFormat="false" ht="8.25" hidden="false" customHeight="false" outlineLevel="0" collapsed="false">
      <c r="B212" s="189"/>
      <c r="C212" s="189"/>
    </row>
    <row r="213" customFormat="false" ht="8.25" hidden="false" customHeight="false" outlineLevel="0" collapsed="false">
      <c r="B213" s="189"/>
      <c r="C213" s="189"/>
    </row>
    <row r="214" customFormat="false" ht="8.25" hidden="false" customHeight="false" outlineLevel="0" collapsed="false">
      <c r="B214" s="189"/>
      <c r="C214" s="189"/>
    </row>
    <row r="215" customFormat="false" ht="8.25" hidden="false" customHeight="false" outlineLevel="0" collapsed="false">
      <c r="B215" s="189"/>
      <c r="C215" s="189"/>
    </row>
    <row r="216" customFormat="false" ht="8.25" hidden="false" customHeight="false" outlineLevel="0" collapsed="false">
      <c r="B216" s="189"/>
      <c r="C216" s="189"/>
    </row>
    <row r="217" customFormat="false" ht="8.25" hidden="false" customHeight="false" outlineLevel="0" collapsed="false">
      <c r="B217" s="189"/>
      <c r="C217" s="189"/>
    </row>
    <row r="218" customFormat="false" ht="8.25" hidden="false" customHeight="false" outlineLevel="0" collapsed="false">
      <c r="B218" s="189"/>
      <c r="C218" s="189"/>
    </row>
    <row r="219" customFormat="false" ht="8.25" hidden="false" customHeight="false" outlineLevel="0" collapsed="false">
      <c r="B219" s="189"/>
      <c r="C219" s="189"/>
    </row>
    <row r="220" customFormat="false" ht="8.25" hidden="false" customHeight="false" outlineLevel="0" collapsed="false">
      <c r="B220" s="189"/>
      <c r="C220" s="189"/>
    </row>
    <row r="221" customFormat="false" ht="8.25" hidden="false" customHeight="false" outlineLevel="0" collapsed="false">
      <c r="B221" s="189"/>
      <c r="C221" s="189"/>
    </row>
    <row r="222" customFormat="false" ht="8.25" hidden="false" customHeight="false" outlineLevel="0" collapsed="false">
      <c r="B222" s="189"/>
      <c r="C222" s="189"/>
    </row>
    <row r="223" customFormat="false" ht="8.25" hidden="false" customHeight="false" outlineLevel="0" collapsed="false">
      <c r="B223" s="189"/>
      <c r="C223" s="189"/>
    </row>
    <row r="224" customFormat="false" ht="8.25" hidden="false" customHeight="false" outlineLevel="0" collapsed="false">
      <c r="B224" s="189"/>
      <c r="C224" s="189"/>
    </row>
    <row r="225" customFormat="false" ht="8.25" hidden="false" customHeight="false" outlineLevel="0" collapsed="false">
      <c r="B225" s="189"/>
      <c r="C225" s="189"/>
    </row>
    <row r="226" customFormat="false" ht="8.25" hidden="false" customHeight="false" outlineLevel="0" collapsed="false">
      <c r="B226" s="189"/>
      <c r="C226" s="189"/>
    </row>
    <row r="227" customFormat="false" ht="8.25" hidden="false" customHeight="false" outlineLevel="0" collapsed="false">
      <c r="B227" s="189"/>
      <c r="C227" s="189"/>
    </row>
    <row r="228" customFormat="false" ht="8.25" hidden="false" customHeight="false" outlineLevel="0" collapsed="false">
      <c r="B228" s="189"/>
      <c r="C228" s="189"/>
    </row>
    <row r="229" customFormat="false" ht="8.25" hidden="false" customHeight="false" outlineLevel="0" collapsed="false">
      <c r="B229" s="189"/>
      <c r="C229" s="189"/>
    </row>
    <row r="230" customFormat="false" ht="8.25" hidden="false" customHeight="false" outlineLevel="0" collapsed="false">
      <c r="B230" s="189"/>
      <c r="C230" s="189"/>
    </row>
    <row r="231" customFormat="false" ht="8.25" hidden="false" customHeight="false" outlineLevel="0" collapsed="false">
      <c r="B231" s="189"/>
      <c r="C231" s="189"/>
    </row>
    <row r="232" customFormat="false" ht="8.25" hidden="false" customHeight="false" outlineLevel="0" collapsed="false">
      <c r="B232" s="189"/>
      <c r="C232" s="189"/>
    </row>
    <row r="233" customFormat="false" ht="8.25" hidden="false" customHeight="false" outlineLevel="0" collapsed="false">
      <c r="B233" s="189"/>
      <c r="C233" s="189"/>
    </row>
    <row r="234" customFormat="false" ht="8.25" hidden="false" customHeight="false" outlineLevel="0" collapsed="false">
      <c r="B234" s="189"/>
      <c r="C234" s="189"/>
    </row>
    <row r="235" customFormat="false" ht="8.25" hidden="false" customHeight="false" outlineLevel="0" collapsed="false">
      <c r="B235" s="189"/>
      <c r="C235" s="189"/>
    </row>
    <row r="236" customFormat="false" ht="8.25" hidden="false" customHeight="false" outlineLevel="0" collapsed="false">
      <c r="B236" s="189"/>
      <c r="C236" s="189"/>
    </row>
    <row r="237" customFormat="false" ht="8.25" hidden="false" customHeight="false" outlineLevel="0" collapsed="false">
      <c r="B237" s="189"/>
      <c r="C237" s="189"/>
    </row>
    <row r="238" customFormat="false" ht="8.25" hidden="false" customHeight="false" outlineLevel="0" collapsed="false">
      <c r="B238" s="189"/>
      <c r="C238" s="189"/>
    </row>
    <row r="239" customFormat="false" ht="8.25" hidden="false" customHeight="false" outlineLevel="0" collapsed="false">
      <c r="B239" s="189"/>
      <c r="C239" s="189"/>
    </row>
    <row r="240" customFormat="false" ht="8.25" hidden="false" customHeight="false" outlineLevel="0" collapsed="false">
      <c r="B240" s="189"/>
      <c r="C240" s="189"/>
    </row>
    <row r="241" customFormat="false" ht="8.25" hidden="false" customHeight="false" outlineLevel="0" collapsed="false">
      <c r="B241" s="189"/>
      <c r="C241" s="189"/>
    </row>
    <row r="242" customFormat="false" ht="8.25" hidden="false" customHeight="false" outlineLevel="0" collapsed="false">
      <c r="B242" s="189"/>
      <c r="C242" s="189"/>
    </row>
    <row r="243" customFormat="false" ht="8.25" hidden="false" customHeight="false" outlineLevel="0" collapsed="false">
      <c r="B243" s="189"/>
      <c r="C243" s="189"/>
    </row>
    <row r="244" customFormat="false" ht="8.25" hidden="false" customHeight="false" outlineLevel="0" collapsed="false">
      <c r="B244" s="189"/>
      <c r="C244" s="189"/>
    </row>
    <row r="245" customFormat="false" ht="8.25" hidden="false" customHeight="false" outlineLevel="0" collapsed="false">
      <c r="B245" s="189"/>
      <c r="C245" s="189"/>
    </row>
    <row r="246" customFormat="false" ht="8.25" hidden="false" customHeight="false" outlineLevel="0" collapsed="false">
      <c r="B246" s="189"/>
      <c r="C246" s="189"/>
    </row>
    <row r="247" customFormat="false" ht="8.25" hidden="false" customHeight="false" outlineLevel="0" collapsed="false">
      <c r="B247" s="189"/>
      <c r="C247" s="189"/>
    </row>
    <row r="248" customFormat="false" ht="8.25" hidden="false" customHeight="false" outlineLevel="0" collapsed="false">
      <c r="B248" s="189"/>
      <c r="C248" s="189"/>
    </row>
    <row r="249" customFormat="false" ht="8.25" hidden="false" customHeight="false" outlineLevel="0" collapsed="false">
      <c r="B249" s="189"/>
      <c r="C249" s="189"/>
    </row>
    <row r="250" customFormat="false" ht="8.25" hidden="false" customHeight="false" outlineLevel="0" collapsed="false">
      <c r="B250" s="189"/>
      <c r="C250" s="189"/>
    </row>
    <row r="251" customFormat="false" ht="8.25" hidden="false" customHeight="false" outlineLevel="0" collapsed="false">
      <c r="B251" s="189"/>
      <c r="C251" s="189"/>
    </row>
    <row r="252" customFormat="false" ht="8.25" hidden="false" customHeight="false" outlineLevel="0" collapsed="false">
      <c r="B252" s="189"/>
      <c r="C252" s="189"/>
    </row>
    <row r="253" customFormat="false" ht="8.25" hidden="false" customHeight="false" outlineLevel="0" collapsed="false">
      <c r="B253" s="189"/>
      <c r="C253" s="189"/>
    </row>
    <row r="254" customFormat="false" ht="8.25" hidden="false" customHeight="false" outlineLevel="0" collapsed="false">
      <c r="B254" s="189"/>
      <c r="C254" s="189"/>
    </row>
    <row r="255" customFormat="false" ht="8.25" hidden="false" customHeight="false" outlineLevel="0" collapsed="false">
      <c r="B255" s="189"/>
      <c r="C255" s="189"/>
    </row>
    <row r="256" customFormat="false" ht="8.25" hidden="false" customHeight="false" outlineLevel="0" collapsed="false">
      <c r="B256" s="189"/>
      <c r="C256" s="189"/>
    </row>
    <row r="257" customFormat="false" ht="8.25" hidden="false" customHeight="false" outlineLevel="0" collapsed="false">
      <c r="B257" s="189"/>
      <c r="C257" s="189"/>
    </row>
    <row r="258" customFormat="false" ht="8.25" hidden="false" customHeight="false" outlineLevel="0" collapsed="false">
      <c r="B258" s="189"/>
      <c r="C258" s="189"/>
    </row>
    <row r="259" customFormat="false" ht="8.25" hidden="false" customHeight="false" outlineLevel="0" collapsed="false">
      <c r="B259" s="189"/>
      <c r="C259" s="189"/>
    </row>
    <row r="260" customFormat="false" ht="8.25" hidden="false" customHeight="false" outlineLevel="0" collapsed="false">
      <c r="B260" s="189"/>
      <c r="C260" s="189"/>
    </row>
    <row r="261" customFormat="false" ht="8.25" hidden="false" customHeight="false" outlineLevel="0" collapsed="false">
      <c r="B261" s="189"/>
      <c r="C261" s="189"/>
    </row>
    <row r="262" customFormat="false" ht="8.25" hidden="false" customHeight="false" outlineLevel="0" collapsed="false">
      <c r="B262" s="189"/>
      <c r="C262" s="189"/>
    </row>
    <row r="263" customFormat="false" ht="8.25" hidden="false" customHeight="false" outlineLevel="0" collapsed="false">
      <c r="B263" s="189"/>
      <c r="C263" s="189"/>
    </row>
    <row r="264" customFormat="false" ht="8.25" hidden="false" customHeight="false" outlineLevel="0" collapsed="false">
      <c r="B264" s="189"/>
      <c r="C264" s="189"/>
    </row>
    <row r="265" customFormat="false" ht="8.25" hidden="false" customHeight="false" outlineLevel="0" collapsed="false">
      <c r="B265" s="189"/>
      <c r="C265" s="189"/>
    </row>
    <row r="266" customFormat="false" ht="8.25" hidden="false" customHeight="false" outlineLevel="0" collapsed="false">
      <c r="B266" s="189"/>
      <c r="C266" s="189"/>
    </row>
    <row r="267" customFormat="false" ht="8.25" hidden="false" customHeight="false" outlineLevel="0" collapsed="false">
      <c r="B267" s="189"/>
      <c r="C267" s="189"/>
    </row>
    <row r="268" customFormat="false" ht="8.25" hidden="false" customHeight="false" outlineLevel="0" collapsed="false">
      <c r="B268" s="189"/>
      <c r="C268" s="189"/>
    </row>
    <row r="269" customFormat="false" ht="8.25" hidden="false" customHeight="false" outlineLevel="0" collapsed="false">
      <c r="B269" s="189"/>
      <c r="C269" s="189"/>
    </row>
    <row r="270" customFormat="false" ht="8.25" hidden="false" customHeight="false" outlineLevel="0" collapsed="false">
      <c r="B270" s="189"/>
      <c r="C270" s="189"/>
    </row>
    <row r="271" customFormat="false" ht="8.25" hidden="false" customHeight="false" outlineLevel="0" collapsed="false">
      <c r="B271" s="189"/>
      <c r="C271" s="189"/>
    </row>
    <row r="272" customFormat="false" ht="8.25" hidden="false" customHeight="false" outlineLevel="0" collapsed="false">
      <c r="B272" s="189"/>
      <c r="C272" s="189"/>
    </row>
    <row r="273" customFormat="false" ht="8.25" hidden="false" customHeight="false" outlineLevel="0" collapsed="false">
      <c r="B273" s="189"/>
      <c r="C273" s="189"/>
    </row>
    <row r="274" customFormat="false" ht="8.25" hidden="false" customHeight="false" outlineLevel="0" collapsed="false">
      <c r="B274" s="189"/>
      <c r="C274" s="189"/>
    </row>
    <row r="275" customFormat="false" ht="8.25" hidden="false" customHeight="false" outlineLevel="0" collapsed="false">
      <c r="B275" s="189"/>
      <c r="C275" s="189"/>
    </row>
    <row r="276" customFormat="false" ht="8.25" hidden="false" customHeight="false" outlineLevel="0" collapsed="false">
      <c r="B276" s="189"/>
      <c r="C276" s="189"/>
    </row>
    <row r="277" customFormat="false" ht="8.25" hidden="false" customHeight="false" outlineLevel="0" collapsed="false">
      <c r="B277" s="189"/>
      <c r="C277" s="189"/>
    </row>
    <row r="278" customFormat="false" ht="8.25" hidden="false" customHeight="false" outlineLevel="0" collapsed="false">
      <c r="B278" s="189"/>
      <c r="C278" s="189"/>
    </row>
    <row r="279" customFormat="false" ht="8.25" hidden="false" customHeight="false" outlineLevel="0" collapsed="false">
      <c r="B279" s="189"/>
      <c r="C279" s="189"/>
    </row>
    <row r="280" customFormat="false" ht="8.25" hidden="false" customHeight="false" outlineLevel="0" collapsed="false">
      <c r="B280" s="189"/>
      <c r="C280" s="189"/>
    </row>
    <row r="281" customFormat="false" ht="8.25" hidden="false" customHeight="false" outlineLevel="0" collapsed="false">
      <c r="B281" s="189"/>
      <c r="C281" s="189"/>
    </row>
    <row r="282" customFormat="false" ht="8.25" hidden="false" customHeight="false" outlineLevel="0" collapsed="false">
      <c r="B282" s="189"/>
      <c r="C282" s="189"/>
    </row>
    <row r="283" customFormat="false" ht="8.25" hidden="false" customHeight="false" outlineLevel="0" collapsed="false">
      <c r="B283" s="189"/>
      <c r="C283" s="189"/>
    </row>
    <row r="284" customFormat="false" ht="8.25" hidden="false" customHeight="false" outlineLevel="0" collapsed="false">
      <c r="B284" s="189"/>
      <c r="C284" s="189"/>
    </row>
    <row r="285" customFormat="false" ht="8.25" hidden="false" customHeight="false" outlineLevel="0" collapsed="false">
      <c r="B285" s="189"/>
      <c r="C285" s="189"/>
    </row>
    <row r="286" customFormat="false" ht="8.25" hidden="false" customHeight="false" outlineLevel="0" collapsed="false">
      <c r="B286" s="189"/>
      <c r="C286" s="189"/>
    </row>
    <row r="287" customFormat="false" ht="8.25" hidden="false" customHeight="false" outlineLevel="0" collapsed="false">
      <c r="B287" s="189"/>
      <c r="C287" s="189"/>
    </row>
    <row r="288" customFormat="false" ht="8.25" hidden="false" customHeight="false" outlineLevel="0" collapsed="false">
      <c r="B288" s="189"/>
      <c r="C288" s="189"/>
    </row>
    <row r="289" customFormat="false" ht="8.25" hidden="false" customHeight="false" outlineLevel="0" collapsed="false">
      <c r="B289" s="189"/>
      <c r="C289" s="189"/>
    </row>
    <row r="290" customFormat="false" ht="8.25" hidden="false" customHeight="false" outlineLevel="0" collapsed="false">
      <c r="B290" s="189"/>
      <c r="C290" s="189"/>
    </row>
    <row r="291" customFormat="false" ht="8.25" hidden="false" customHeight="false" outlineLevel="0" collapsed="false">
      <c r="B291" s="189"/>
      <c r="C291" s="189"/>
    </row>
    <row r="292" customFormat="false" ht="8.25" hidden="false" customHeight="false" outlineLevel="0" collapsed="false">
      <c r="B292" s="189"/>
      <c r="C292" s="189"/>
    </row>
    <row r="293" customFormat="false" ht="8.25" hidden="false" customHeight="false" outlineLevel="0" collapsed="false">
      <c r="B293" s="189"/>
      <c r="C293" s="189"/>
    </row>
    <row r="294" customFormat="false" ht="8.25" hidden="false" customHeight="false" outlineLevel="0" collapsed="false">
      <c r="B294" s="189"/>
      <c r="C294" s="189"/>
    </row>
    <row r="295" customFormat="false" ht="8.25" hidden="false" customHeight="false" outlineLevel="0" collapsed="false">
      <c r="B295" s="189"/>
      <c r="C295" s="189"/>
    </row>
    <row r="296" customFormat="false" ht="8.25" hidden="false" customHeight="false" outlineLevel="0" collapsed="false">
      <c r="B296" s="189"/>
      <c r="C296" s="189"/>
    </row>
    <row r="297" customFormat="false" ht="8.25" hidden="false" customHeight="false" outlineLevel="0" collapsed="false">
      <c r="B297" s="189"/>
      <c r="C297" s="189"/>
    </row>
    <row r="298" customFormat="false" ht="8.25" hidden="false" customHeight="false" outlineLevel="0" collapsed="false">
      <c r="B298" s="189"/>
      <c r="C298" s="189"/>
    </row>
    <row r="299" customFormat="false" ht="8.25" hidden="false" customHeight="false" outlineLevel="0" collapsed="false">
      <c r="B299" s="189"/>
      <c r="C299" s="189"/>
    </row>
    <row r="300" customFormat="false" ht="8.25" hidden="false" customHeight="false" outlineLevel="0" collapsed="false">
      <c r="B300" s="189"/>
      <c r="C300" s="189"/>
    </row>
    <row r="301" customFormat="false" ht="8.25" hidden="false" customHeight="false" outlineLevel="0" collapsed="false">
      <c r="B301" s="189"/>
      <c r="C301" s="189"/>
    </row>
    <row r="302" customFormat="false" ht="8.25" hidden="false" customHeight="false" outlineLevel="0" collapsed="false">
      <c r="B302" s="189"/>
      <c r="C302" s="189"/>
    </row>
    <row r="303" customFormat="false" ht="8.25" hidden="false" customHeight="false" outlineLevel="0" collapsed="false">
      <c r="B303" s="189"/>
      <c r="C303" s="189"/>
    </row>
    <row r="304" customFormat="false" ht="8.25" hidden="false" customHeight="false" outlineLevel="0" collapsed="false">
      <c r="B304" s="189"/>
      <c r="C304" s="189"/>
    </row>
    <row r="305" customFormat="false" ht="8.25" hidden="false" customHeight="false" outlineLevel="0" collapsed="false">
      <c r="B305" s="189"/>
      <c r="C305" s="189"/>
    </row>
    <row r="306" customFormat="false" ht="8.25" hidden="false" customHeight="false" outlineLevel="0" collapsed="false">
      <c r="B306" s="189"/>
      <c r="C306" s="189"/>
    </row>
    <row r="307" customFormat="false" ht="8.25" hidden="false" customHeight="false" outlineLevel="0" collapsed="false">
      <c r="B307" s="189"/>
      <c r="C307" s="189"/>
    </row>
    <row r="308" customFormat="false" ht="8.25" hidden="false" customHeight="false" outlineLevel="0" collapsed="false">
      <c r="B308" s="189"/>
      <c r="C308" s="189"/>
    </row>
    <row r="309" customFormat="false" ht="8.25" hidden="false" customHeight="false" outlineLevel="0" collapsed="false">
      <c r="B309" s="189"/>
      <c r="C309" s="189"/>
    </row>
    <row r="310" customFormat="false" ht="8.25" hidden="false" customHeight="false" outlineLevel="0" collapsed="false">
      <c r="B310" s="189"/>
      <c r="C310" s="189"/>
    </row>
    <row r="311" customFormat="false" ht="8.25" hidden="false" customHeight="false" outlineLevel="0" collapsed="false">
      <c r="B311" s="189"/>
      <c r="C311" s="189"/>
    </row>
    <row r="312" customFormat="false" ht="8.25" hidden="false" customHeight="false" outlineLevel="0" collapsed="false">
      <c r="B312" s="189"/>
      <c r="C312" s="189"/>
    </row>
    <row r="313" customFormat="false" ht="8.25" hidden="false" customHeight="false" outlineLevel="0" collapsed="false">
      <c r="B313" s="189"/>
      <c r="C313" s="189"/>
    </row>
    <row r="314" customFormat="false" ht="8.25" hidden="false" customHeight="false" outlineLevel="0" collapsed="false">
      <c r="B314" s="189"/>
      <c r="C314" s="189"/>
    </row>
    <row r="315" customFormat="false" ht="8.25" hidden="false" customHeight="false" outlineLevel="0" collapsed="false">
      <c r="B315" s="189"/>
      <c r="C315" s="189"/>
    </row>
    <row r="316" customFormat="false" ht="8.25" hidden="false" customHeight="false" outlineLevel="0" collapsed="false">
      <c r="B316" s="189"/>
      <c r="C316" s="189"/>
    </row>
    <row r="317" customFormat="false" ht="8.25" hidden="false" customHeight="false" outlineLevel="0" collapsed="false">
      <c r="B317" s="189"/>
      <c r="C317" s="189"/>
    </row>
    <row r="318" customFormat="false" ht="8.25" hidden="false" customHeight="false" outlineLevel="0" collapsed="false">
      <c r="B318" s="189"/>
      <c r="C318" s="189"/>
    </row>
    <row r="319" customFormat="false" ht="8.25" hidden="false" customHeight="false" outlineLevel="0" collapsed="false">
      <c r="B319" s="189"/>
      <c r="C319" s="189"/>
    </row>
    <row r="320" customFormat="false" ht="8.25" hidden="false" customHeight="false" outlineLevel="0" collapsed="false">
      <c r="B320" s="189"/>
      <c r="C320" s="189"/>
    </row>
    <row r="321" customFormat="false" ht="8.25" hidden="false" customHeight="false" outlineLevel="0" collapsed="false">
      <c r="B321" s="189"/>
      <c r="C321" s="189"/>
    </row>
    <row r="322" customFormat="false" ht="8.25" hidden="false" customHeight="false" outlineLevel="0" collapsed="false">
      <c r="B322" s="189"/>
      <c r="C322" s="189"/>
    </row>
    <row r="323" customFormat="false" ht="8.25" hidden="false" customHeight="false" outlineLevel="0" collapsed="false">
      <c r="B323" s="189"/>
      <c r="C323" s="189"/>
    </row>
    <row r="324" customFormat="false" ht="8.25" hidden="false" customHeight="false" outlineLevel="0" collapsed="false">
      <c r="B324" s="189"/>
      <c r="C324" s="189"/>
    </row>
    <row r="325" customFormat="false" ht="8.25" hidden="false" customHeight="false" outlineLevel="0" collapsed="false">
      <c r="B325" s="189"/>
      <c r="C325" s="189"/>
    </row>
    <row r="326" customFormat="false" ht="8.25" hidden="false" customHeight="false" outlineLevel="0" collapsed="false">
      <c r="B326" s="189"/>
      <c r="C326" s="189"/>
    </row>
    <row r="327" customFormat="false" ht="8.25" hidden="false" customHeight="false" outlineLevel="0" collapsed="false">
      <c r="B327" s="189"/>
      <c r="C327" s="189"/>
    </row>
    <row r="328" customFormat="false" ht="8.25" hidden="false" customHeight="false" outlineLevel="0" collapsed="false">
      <c r="B328" s="189"/>
      <c r="C328" s="189"/>
    </row>
    <row r="329" customFormat="false" ht="8.25" hidden="false" customHeight="false" outlineLevel="0" collapsed="false">
      <c r="B329" s="189"/>
      <c r="C329" s="189"/>
    </row>
    <row r="330" customFormat="false" ht="8.25" hidden="false" customHeight="false" outlineLevel="0" collapsed="false">
      <c r="B330" s="189"/>
      <c r="C330" s="189"/>
    </row>
    <row r="331" customFormat="false" ht="8.25" hidden="false" customHeight="false" outlineLevel="0" collapsed="false">
      <c r="B331" s="189"/>
      <c r="C331" s="189"/>
    </row>
    <row r="332" customFormat="false" ht="8.25" hidden="false" customHeight="false" outlineLevel="0" collapsed="false">
      <c r="B332" s="189"/>
      <c r="C332" s="189"/>
    </row>
    <row r="333" customFormat="false" ht="8.25" hidden="false" customHeight="false" outlineLevel="0" collapsed="false">
      <c r="B333" s="189"/>
      <c r="C333" s="189"/>
    </row>
    <row r="334" customFormat="false" ht="8.25" hidden="false" customHeight="false" outlineLevel="0" collapsed="false">
      <c r="B334" s="189"/>
      <c r="C334" s="189"/>
    </row>
    <row r="335" customFormat="false" ht="8.25" hidden="false" customHeight="false" outlineLevel="0" collapsed="false">
      <c r="B335" s="189"/>
      <c r="C335" s="189"/>
    </row>
    <row r="336" customFormat="false" ht="8.25" hidden="false" customHeight="false" outlineLevel="0" collapsed="false">
      <c r="B336" s="189"/>
      <c r="C336" s="189"/>
    </row>
    <row r="337" customFormat="false" ht="8.25" hidden="false" customHeight="false" outlineLevel="0" collapsed="false">
      <c r="B337" s="189"/>
      <c r="C337" s="189"/>
    </row>
    <row r="338" customFormat="false" ht="8.25" hidden="false" customHeight="false" outlineLevel="0" collapsed="false">
      <c r="B338" s="189"/>
      <c r="C338" s="189"/>
    </row>
    <row r="339" customFormat="false" ht="8.25" hidden="false" customHeight="false" outlineLevel="0" collapsed="false">
      <c r="B339" s="189"/>
      <c r="C339" s="189"/>
    </row>
    <row r="340" customFormat="false" ht="8.25" hidden="false" customHeight="false" outlineLevel="0" collapsed="false">
      <c r="B340" s="189"/>
      <c r="C340" s="189"/>
    </row>
    <row r="341" customFormat="false" ht="8.25" hidden="false" customHeight="false" outlineLevel="0" collapsed="false">
      <c r="B341" s="189"/>
      <c r="C341" s="189"/>
    </row>
    <row r="342" customFormat="false" ht="8.25" hidden="false" customHeight="false" outlineLevel="0" collapsed="false">
      <c r="B342" s="189"/>
      <c r="C342" s="189"/>
    </row>
    <row r="343" customFormat="false" ht="8.25" hidden="false" customHeight="false" outlineLevel="0" collapsed="false">
      <c r="B343" s="189"/>
      <c r="C343" s="189"/>
    </row>
    <row r="344" customFormat="false" ht="8.25" hidden="false" customHeight="false" outlineLevel="0" collapsed="false">
      <c r="B344" s="189"/>
      <c r="C344" s="189"/>
    </row>
    <row r="345" customFormat="false" ht="8.25" hidden="false" customHeight="false" outlineLevel="0" collapsed="false">
      <c r="B345" s="189"/>
      <c r="C345" s="189"/>
    </row>
    <row r="346" customFormat="false" ht="8.25" hidden="false" customHeight="false" outlineLevel="0" collapsed="false">
      <c r="B346" s="189"/>
      <c r="C346" s="189"/>
    </row>
    <row r="347" customFormat="false" ht="8.25" hidden="false" customHeight="false" outlineLevel="0" collapsed="false">
      <c r="B347" s="189"/>
      <c r="C347" s="189"/>
    </row>
    <row r="348" customFormat="false" ht="8.25" hidden="false" customHeight="false" outlineLevel="0" collapsed="false">
      <c r="B348" s="189"/>
      <c r="C348" s="189"/>
    </row>
    <row r="349" customFormat="false" ht="8.25" hidden="false" customHeight="false" outlineLevel="0" collapsed="false">
      <c r="B349" s="189"/>
      <c r="C349" s="189"/>
    </row>
    <row r="350" customFormat="false" ht="8.25" hidden="false" customHeight="false" outlineLevel="0" collapsed="false">
      <c r="B350" s="189"/>
      <c r="C350" s="189"/>
    </row>
    <row r="351" customFormat="false" ht="8.25" hidden="false" customHeight="false" outlineLevel="0" collapsed="false">
      <c r="B351" s="189"/>
      <c r="C351" s="189"/>
    </row>
    <row r="352" customFormat="false" ht="8.25" hidden="false" customHeight="false" outlineLevel="0" collapsed="false">
      <c r="B352" s="189"/>
      <c r="C352" s="189"/>
    </row>
    <row r="353" customFormat="false" ht="8.25" hidden="false" customHeight="false" outlineLevel="0" collapsed="false">
      <c r="B353" s="189"/>
      <c r="C353" s="189"/>
    </row>
    <row r="354" customFormat="false" ht="8.25" hidden="false" customHeight="false" outlineLevel="0" collapsed="false">
      <c r="B354" s="189"/>
      <c r="C354" s="189"/>
    </row>
    <row r="355" customFormat="false" ht="8.25" hidden="false" customHeight="false" outlineLevel="0" collapsed="false">
      <c r="B355" s="189"/>
      <c r="C355" s="189"/>
    </row>
    <row r="356" customFormat="false" ht="8.25" hidden="false" customHeight="false" outlineLevel="0" collapsed="false">
      <c r="B356" s="189"/>
      <c r="C356" s="189"/>
    </row>
    <row r="357" customFormat="false" ht="8.25" hidden="false" customHeight="false" outlineLevel="0" collapsed="false">
      <c r="B357" s="189"/>
      <c r="C357" s="189"/>
    </row>
    <row r="358" customFormat="false" ht="8.25" hidden="false" customHeight="false" outlineLevel="0" collapsed="false">
      <c r="B358" s="189"/>
      <c r="C358" s="189"/>
    </row>
    <row r="359" customFormat="false" ht="8.25" hidden="false" customHeight="false" outlineLevel="0" collapsed="false">
      <c r="B359" s="189"/>
      <c r="C359" s="189"/>
    </row>
    <row r="360" customFormat="false" ht="8.25" hidden="false" customHeight="false" outlineLevel="0" collapsed="false">
      <c r="B360" s="189"/>
      <c r="C360" s="189"/>
    </row>
    <row r="361" customFormat="false" ht="8.25" hidden="false" customHeight="false" outlineLevel="0" collapsed="false">
      <c r="B361" s="189"/>
      <c r="C361" s="189"/>
    </row>
    <row r="362" customFormat="false" ht="8.25" hidden="false" customHeight="false" outlineLevel="0" collapsed="false">
      <c r="B362" s="189"/>
      <c r="C362" s="189"/>
    </row>
    <row r="363" customFormat="false" ht="8.25" hidden="false" customHeight="false" outlineLevel="0" collapsed="false">
      <c r="B363" s="189"/>
      <c r="C363" s="189"/>
    </row>
    <row r="364" customFormat="false" ht="8.25" hidden="false" customHeight="false" outlineLevel="0" collapsed="false">
      <c r="B364" s="189"/>
      <c r="C364" s="189"/>
    </row>
    <row r="365" customFormat="false" ht="8.25" hidden="false" customHeight="false" outlineLevel="0" collapsed="false">
      <c r="B365" s="189"/>
      <c r="C365" s="189"/>
    </row>
    <row r="366" customFormat="false" ht="8.25" hidden="false" customHeight="false" outlineLevel="0" collapsed="false">
      <c r="B366" s="189"/>
      <c r="C366" s="189"/>
    </row>
    <row r="367" customFormat="false" ht="8.25" hidden="false" customHeight="false" outlineLevel="0" collapsed="false">
      <c r="B367" s="189"/>
      <c r="C367" s="189"/>
    </row>
    <row r="368" customFormat="false" ht="8.25" hidden="false" customHeight="false" outlineLevel="0" collapsed="false">
      <c r="B368" s="189"/>
      <c r="C368" s="189"/>
    </row>
    <row r="369" customFormat="false" ht="8.25" hidden="false" customHeight="false" outlineLevel="0" collapsed="false">
      <c r="B369" s="189"/>
      <c r="C369" s="189"/>
    </row>
    <row r="370" customFormat="false" ht="8.25" hidden="false" customHeight="false" outlineLevel="0" collapsed="false">
      <c r="B370" s="189"/>
      <c r="C370" s="189"/>
    </row>
    <row r="371" customFormat="false" ht="8.25" hidden="false" customHeight="false" outlineLevel="0" collapsed="false">
      <c r="B371" s="189"/>
      <c r="C371" s="189"/>
    </row>
    <row r="372" customFormat="false" ht="8.25" hidden="false" customHeight="false" outlineLevel="0" collapsed="false">
      <c r="B372" s="189"/>
      <c r="C372" s="189"/>
    </row>
    <row r="373" customFormat="false" ht="8.25" hidden="false" customHeight="false" outlineLevel="0" collapsed="false">
      <c r="B373" s="189"/>
      <c r="C373" s="189"/>
    </row>
    <row r="374" customFormat="false" ht="8.25" hidden="false" customHeight="false" outlineLevel="0" collapsed="false">
      <c r="B374" s="189"/>
      <c r="C374" s="189"/>
    </row>
    <row r="375" customFormat="false" ht="8.25" hidden="false" customHeight="false" outlineLevel="0" collapsed="false">
      <c r="B375" s="189"/>
      <c r="C375" s="189"/>
    </row>
    <row r="376" customFormat="false" ht="8.25" hidden="false" customHeight="false" outlineLevel="0" collapsed="false">
      <c r="B376" s="189"/>
      <c r="C376" s="189"/>
    </row>
    <row r="377" customFormat="false" ht="8.25" hidden="false" customHeight="false" outlineLevel="0" collapsed="false">
      <c r="B377" s="189"/>
      <c r="C377" s="189"/>
    </row>
    <row r="378" customFormat="false" ht="8.25" hidden="false" customHeight="false" outlineLevel="0" collapsed="false">
      <c r="B378" s="189"/>
      <c r="C378" s="189"/>
    </row>
    <row r="379" customFormat="false" ht="8.25" hidden="false" customHeight="false" outlineLevel="0" collapsed="false">
      <c r="B379" s="189"/>
      <c r="C379" s="189"/>
    </row>
    <row r="380" customFormat="false" ht="8.25" hidden="false" customHeight="false" outlineLevel="0" collapsed="false">
      <c r="B380" s="189"/>
      <c r="C380" s="189"/>
    </row>
    <row r="381" customFormat="false" ht="8.25" hidden="false" customHeight="false" outlineLevel="0" collapsed="false">
      <c r="B381" s="189"/>
      <c r="C381" s="189"/>
    </row>
    <row r="382" customFormat="false" ht="8.25" hidden="false" customHeight="false" outlineLevel="0" collapsed="false">
      <c r="B382" s="189"/>
      <c r="C382" s="189"/>
    </row>
    <row r="383" customFormat="false" ht="8.25" hidden="false" customHeight="false" outlineLevel="0" collapsed="false">
      <c r="B383" s="189"/>
      <c r="C383" s="189"/>
    </row>
    <row r="384" customFormat="false" ht="8.25" hidden="false" customHeight="false" outlineLevel="0" collapsed="false">
      <c r="B384" s="189"/>
      <c r="C384" s="189"/>
    </row>
    <row r="385" customFormat="false" ht="8.25" hidden="false" customHeight="false" outlineLevel="0" collapsed="false">
      <c r="B385" s="189"/>
      <c r="C385" s="189"/>
    </row>
    <row r="386" customFormat="false" ht="8.25" hidden="false" customHeight="false" outlineLevel="0" collapsed="false">
      <c r="B386" s="189"/>
      <c r="C386" s="189"/>
    </row>
    <row r="387" customFormat="false" ht="8.25" hidden="false" customHeight="false" outlineLevel="0" collapsed="false">
      <c r="B387" s="189"/>
      <c r="C387" s="189"/>
    </row>
    <row r="388" customFormat="false" ht="8.25" hidden="false" customHeight="false" outlineLevel="0" collapsed="false">
      <c r="B388" s="189"/>
      <c r="C388" s="189"/>
    </row>
    <row r="389" customFormat="false" ht="8.25" hidden="false" customHeight="false" outlineLevel="0" collapsed="false">
      <c r="B389" s="189"/>
      <c r="C389" s="189"/>
    </row>
    <row r="390" customFormat="false" ht="8.25" hidden="false" customHeight="false" outlineLevel="0" collapsed="false">
      <c r="B390" s="189"/>
      <c r="C390" s="189"/>
    </row>
    <row r="391" customFormat="false" ht="8.25" hidden="false" customHeight="false" outlineLevel="0" collapsed="false">
      <c r="B391" s="189"/>
      <c r="C391" s="189"/>
    </row>
    <row r="392" customFormat="false" ht="8.25" hidden="false" customHeight="false" outlineLevel="0" collapsed="false">
      <c r="B392" s="189"/>
      <c r="C392" s="189"/>
    </row>
    <row r="393" customFormat="false" ht="8.25" hidden="false" customHeight="false" outlineLevel="0" collapsed="false">
      <c r="B393" s="189"/>
      <c r="C393" s="189"/>
    </row>
    <row r="394" customFormat="false" ht="8.25" hidden="false" customHeight="false" outlineLevel="0" collapsed="false">
      <c r="B394" s="189"/>
      <c r="C394" s="189"/>
    </row>
    <row r="395" customFormat="false" ht="8.25" hidden="false" customHeight="false" outlineLevel="0" collapsed="false">
      <c r="B395" s="189"/>
      <c r="C395" s="189"/>
    </row>
    <row r="396" customFormat="false" ht="8.25" hidden="false" customHeight="false" outlineLevel="0" collapsed="false">
      <c r="B396" s="189"/>
      <c r="C396" s="189"/>
    </row>
    <row r="397" customFormat="false" ht="8.25" hidden="false" customHeight="false" outlineLevel="0" collapsed="false">
      <c r="B397" s="189"/>
      <c r="C397" s="189"/>
    </row>
    <row r="398" customFormat="false" ht="8.25" hidden="false" customHeight="false" outlineLevel="0" collapsed="false">
      <c r="B398" s="189"/>
      <c r="C398" s="189"/>
    </row>
    <row r="399" customFormat="false" ht="8.25" hidden="false" customHeight="false" outlineLevel="0" collapsed="false">
      <c r="B399" s="189"/>
      <c r="C399" s="189"/>
    </row>
    <row r="400" customFormat="false" ht="8.25" hidden="false" customHeight="false" outlineLevel="0" collapsed="false">
      <c r="B400" s="189"/>
      <c r="C400" s="189"/>
    </row>
    <row r="401" customFormat="false" ht="8.25" hidden="false" customHeight="false" outlineLevel="0" collapsed="false">
      <c r="B401" s="189"/>
      <c r="C401" s="189"/>
    </row>
    <row r="402" customFormat="false" ht="8.25" hidden="false" customHeight="false" outlineLevel="0" collapsed="false">
      <c r="B402" s="189"/>
      <c r="C402" s="189"/>
    </row>
    <row r="403" customFormat="false" ht="8.25" hidden="false" customHeight="false" outlineLevel="0" collapsed="false">
      <c r="B403" s="189"/>
      <c r="C403" s="189"/>
    </row>
    <row r="404" customFormat="false" ht="8.25" hidden="false" customHeight="false" outlineLevel="0" collapsed="false">
      <c r="B404" s="189"/>
      <c r="C404" s="189"/>
    </row>
    <row r="405" customFormat="false" ht="8.25" hidden="false" customHeight="false" outlineLevel="0" collapsed="false">
      <c r="B405" s="189"/>
      <c r="C405" s="189"/>
    </row>
    <row r="406" customFormat="false" ht="8.25" hidden="false" customHeight="false" outlineLevel="0" collapsed="false">
      <c r="B406" s="189"/>
      <c r="C406" s="189"/>
    </row>
    <row r="407" customFormat="false" ht="8.25" hidden="false" customHeight="false" outlineLevel="0" collapsed="false">
      <c r="B407" s="189"/>
      <c r="C407" s="189"/>
    </row>
    <row r="408" customFormat="false" ht="8.25" hidden="false" customHeight="false" outlineLevel="0" collapsed="false">
      <c r="B408" s="189"/>
      <c r="C408" s="189"/>
    </row>
    <row r="409" customFormat="false" ht="8.25" hidden="false" customHeight="false" outlineLevel="0" collapsed="false">
      <c r="B409" s="189"/>
      <c r="C409" s="189"/>
    </row>
    <row r="410" customFormat="false" ht="8.25" hidden="false" customHeight="false" outlineLevel="0" collapsed="false">
      <c r="B410" s="189"/>
      <c r="C410" s="189"/>
    </row>
    <row r="411" customFormat="false" ht="8.25" hidden="false" customHeight="false" outlineLevel="0" collapsed="false">
      <c r="B411" s="189"/>
      <c r="C411" s="189"/>
    </row>
    <row r="412" customFormat="false" ht="8.25" hidden="false" customHeight="false" outlineLevel="0" collapsed="false">
      <c r="B412" s="189"/>
      <c r="C412" s="189"/>
    </row>
    <row r="413" customFormat="false" ht="8.25" hidden="false" customHeight="false" outlineLevel="0" collapsed="false">
      <c r="B413" s="189"/>
      <c r="C413" s="189"/>
    </row>
    <row r="414" customFormat="false" ht="8.25" hidden="false" customHeight="false" outlineLevel="0" collapsed="false">
      <c r="B414" s="189"/>
      <c r="C414" s="189"/>
    </row>
    <row r="415" customFormat="false" ht="8.25" hidden="false" customHeight="false" outlineLevel="0" collapsed="false">
      <c r="B415" s="189"/>
      <c r="C415" s="189"/>
    </row>
    <row r="416" customFormat="false" ht="8.25" hidden="false" customHeight="false" outlineLevel="0" collapsed="false">
      <c r="B416" s="189"/>
      <c r="C416" s="189"/>
    </row>
    <row r="417" customFormat="false" ht="8.25" hidden="false" customHeight="false" outlineLevel="0" collapsed="false">
      <c r="B417" s="189"/>
      <c r="C417" s="189"/>
    </row>
    <row r="418" customFormat="false" ht="8.25" hidden="false" customHeight="false" outlineLevel="0" collapsed="false">
      <c r="B418" s="189"/>
      <c r="C418" s="189"/>
    </row>
    <row r="419" customFormat="false" ht="8.25" hidden="false" customHeight="false" outlineLevel="0" collapsed="false">
      <c r="B419" s="189"/>
      <c r="C419" s="189"/>
    </row>
    <row r="420" customFormat="false" ht="8.25" hidden="false" customHeight="false" outlineLevel="0" collapsed="false">
      <c r="B420" s="189"/>
      <c r="C420" s="189"/>
    </row>
    <row r="421" customFormat="false" ht="8.25" hidden="false" customHeight="false" outlineLevel="0" collapsed="false">
      <c r="B421" s="189"/>
      <c r="C421" s="189"/>
    </row>
    <row r="422" customFormat="false" ht="8.25" hidden="false" customHeight="false" outlineLevel="0" collapsed="false">
      <c r="B422" s="189"/>
      <c r="C422" s="189"/>
    </row>
    <row r="423" customFormat="false" ht="8.25" hidden="false" customHeight="false" outlineLevel="0" collapsed="false">
      <c r="B423" s="189"/>
      <c r="C423" s="189"/>
    </row>
    <row r="424" customFormat="false" ht="8.25" hidden="false" customHeight="false" outlineLevel="0" collapsed="false">
      <c r="B424" s="189"/>
      <c r="C424" s="189"/>
    </row>
    <row r="425" customFormat="false" ht="8.25" hidden="false" customHeight="false" outlineLevel="0" collapsed="false">
      <c r="B425" s="189"/>
      <c r="C425" s="189"/>
    </row>
    <row r="426" customFormat="false" ht="8.25" hidden="false" customHeight="false" outlineLevel="0" collapsed="false">
      <c r="B426" s="189"/>
      <c r="C426" s="189"/>
    </row>
    <row r="427" customFormat="false" ht="8.25" hidden="false" customHeight="false" outlineLevel="0" collapsed="false">
      <c r="B427" s="189"/>
      <c r="C427" s="189"/>
    </row>
    <row r="428" customFormat="false" ht="8.25" hidden="false" customHeight="false" outlineLevel="0" collapsed="false">
      <c r="B428" s="189"/>
      <c r="C428" s="189"/>
    </row>
    <row r="429" customFormat="false" ht="8.25" hidden="false" customHeight="false" outlineLevel="0" collapsed="false">
      <c r="B429" s="189"/>
      <c r="C429" s="189"/>
    </row>
    <row r="430" customFormat="false" ht="8.25" hidden="false" customHeight="false" outlineLevel="0" collapsed="false">
      <c r="B430" s="189"/>
      <c r="C430" s="189"/>
    </row>
    <row r="431" customFormat="false" ht="8.25" hidden="false" customHeight="false" outlineLevel="0" collapsed="false">
      <c r="B431" s="189"/>
      <c r="C431" s="189"/>
    </row>
    <row r="432" customFormat="false" ht="8.25" hidden="false" customHeight="false" outlineLevel="0" collapsed="false">
      <c r="B432" s="189"/>
      <c r="C432" s="189"/>
    </row>
    <row r="433" customFormat="false" ht="8.25" hidden="false" customHeight="false" outlineLevel="0" collapsed="false">
      <c r="B433" s="189"/>
      <c r="C433" s="189"/>
    </row>
    <row r="434" customFormat="false" ht="8.25" hidden="false" customHeight="false" outlineLevel="0" collapsed="false">
      <c r="B434" s="189"/>
      <c r="C434" s="189"/>
    </row>
    <row r="435" customFormat="false" ht="8.25" hidden="false" customHeight="false" outlineLevel="0" collapsed="false">
      <c r="B435" s="189"/>
      <c r="C435" s="189"/>
    </row>
    <row r="436" customFormat="false" ht="8.25" hidden="false" customHeight="false" outlineLevel="0" collapsed="false">
      <c r="B436" s="189"/>
      <c r="C436" s="189"/>
    </row>
    <row r="437" customFormat="false" ht="8.25" hidden="false" customHeight="false" outlineLevel="0" collapsed="false">
      <c r="B437" s="189"/>
      <c r="C437" s="189"/>
    </row>
    <row r="438" customFormat="false" ht="8.25" hidden="false" customHeight="false" outlineLevel="0" collapsed="false">
      <c r="B438" s="189"/>
      <c r="C438" s="189"/>
    </row>
    <row r="439" customFormat="false" ht="8.25" hidden="false" customHeight="false" outlineLevel="0" collapsed="false">
      <c r="B439" s="189"/>
      <c r="C439" s="189"/>
    </row>
    <row r="440" customFormat="false" ht="8.25" hidden="false" customHeight="false" outlineLevel="0" collapsed="false">
      <c r="B440" s="189"/>
      <c r="C440" s="189"/>
    </row>
    <row r="441" customFormat="false" ht="8.25" hidden="false" customHeight="false" outlineLevel="0" collapsed="false">
      <c r="B441" s="189"/>
      <c r="C441" s="189"/>
    </row>
    <row r="442" customFormat="false" ht="8.25" hidden="false" customHeight="false" outlineLevel="0" collapsed="false">
      <c r="B442" s="189"/>
      <c r="C442" s="189"/>
    </row>
    <row r="443" customFormat="false" ht="8.25" hidden="false" customHeight="false" outlineLevel="0" collapsed="false">
      <c r="B443" s="189"/>
      <c r="C443" s="189"/>
    </row>
    <row r="444" customFormat="false" ht="8.25" hidden="false" customHeight="false" outlineLevel="0" collapsed="false">
      <c r="B444" s="189"/>
      <c r="C444" s="189"/>
    </row>
    <row r="445" customFormat="false" ht="8.25" hidden="false" customHeight="false" outlineLevel="0" collapsed="false">
      <c r="B445" s="189"/>
      <c r="C445" s="189"/>
    </row>
    <row r="446" customFormat="false" ht="8.25" hidden="false" customHeight="false" outlineLevel="0" collapsed="false">
      <c r="B446" s="189"/>
      <c r="C446" s="189"/>
    </row>
    <row r="447" customFormat="false" ht="8.25" hidden="false" customHeight="false" outlineLevel="0" collapsed="false">
      <c r="B447" s="189"/>
      <c r="C447" s="189"/>
    </row>
    <row r="448" customFormat="false" ht="8.25" hidden="false" customHeight="false" outlineLevel="0" collapsed="false">
      <c r="B448" s="189"/>
      <c r="C448" s="189"/>
    </row>
    <row r="449" customFormat="false" ht="8.25" hidden="false" customHeight="false" outlineLevel="0" collapsed="false">
      <c r="B449" s="189"/>
      <c r="C449" s="189"/>
    </row>
    <row r="450" customFormat="false" ht="8.25" hidden="false" customHeight="false" outlineLevel="0" collapsed="false">
      <c r="B450" s="189"/>
      <c r="C450" s="189"/>
    </row>
    <row r="451" customFormat="false" ht="8.25" hidden="false" customHeight="false" outlineLevel="0" collapsed="false">
      <c r="B451" s="189"/>
      <c r="C451" s="189"/>
    </row>
    <row r="452" customFormat="false" ht="8.25" hidden="false" customHeight="false" outlineLevel="0" collapsed="false">
      <c r="B452" s="189"/>
      <c r="C452" s="189"/>
    </row>
    <row r="453" customFormat="false" ht="8.25" hidden="false" customHeight="false" outlineLevel="0" collapsed="false">
      <c r="B453" s="189"/>
      <c r="C453" s="189"/>
    </row>
    <row r="454" customFormat="false" ht="8.25" hidden="false" customHeight="false" outlineLevel="0" collapsed="false">
      <c r="B454" s="189"/>
      <c r="C454" s="189"/>
    </row>
    <row r="455" customFormat="false" ht="8.25" hidden="false" customHeight="false" outlineLevel="0" collapsed="false">
      <c r="B455" s="189"/>
      <c r="C455" s="189"/>
    </row>
    <row r="456" customFormat="false" ht="8.25" hidden="false" customHeight="false" outlineLevel="0" collapsed="false">
      <c r="B456" s="189"/>
      <c r="C456" s="189"/>
    </row>
    <row r="457" customFormat="false" ht="8.25" hidden="false" customHeight="false" outlineLevel="0" collapsed="false">
      <c r="B457" s="189"/>
      <c r="C457" s="189"/>
    </row>
    <row r="458" customFormat="false" ht="8.25" hidden="false" customHeight="false" outlineLevel="0" collapsed="false">
      <c r="B458" s="189"/>
      <c r="C458" s="189"/>
    </row>
    <row r="459" customFormat="false" ht="8.25" hidden="false" customHeight="false" outlineLevel="0" collapsed="false">
      <c r="B459" s="189"/>
      <c r="C459" s="189"/>
    </row>
    <row r="460" customFormat="false" ht="8.25" hidden="false" customHeight="false" outlineLevel="0" collapsed="false">
      <c r="B460" s="189"/>
      <c r="C460" s="189"/>
    </row>
    <row r="461" customFormat="false" ht="8.25" hidden="false" customHeight="false" outlineLevel="0" collapsed="false">
      <c r="B461" s="189"/>
      <c r="C461" s="189"/>
    </row>
    <row r="462" customFormat="false" ht="8.25" hidden="false" customHeight="false" outlineLevel="0" collapsed="false">
      <c r="B462" s="189"/>
      <c r="C462" s="189"/>
    </row>
    <row r="463" customFormat="false" ht="8.25" hidden="false" customHeight="false" outlineLevel="0" collapsed="false">
      <c r="B463" s="189"/>
      <c r="C463" s="189"/>
    </row>
    <row r="464" customFormat="false" ht="8.25" hidden="false" customHeight="false" outlineLevel="0" collapsed="false">
      <c r="B464" s="189"/>
      <c r="C464" s="189"/>
    </row>
    <row r="465" customFormat="false" ht="8.25" hidden="false" customHeight="false" outlineLevel="0" collapsed="false">
      <c r="B465" s="189"/>
      <c r="C465" s="189"/>
    </row>
    <row r="466" customFormat="false" ht="8.25" hidden="false" customHeight="false" outlineLevel="0" collapsed="false">
      <c r="B466" s="189"/>
      <c r="C466" s="189"/>
    </row>
    <row r="467" customFormat="false" ht="8.25" hidden="false" customHeight="false" outlineLevel="0" collapsed="false">
      <c r="B467" s="189"/>
      <c r="C467" s="189"/>
    </row>
    <row r="468" customFormat="false" ht="8.25" hidden="false" customHeight="false" outlineLevel="0" collapsed="false">
      <c r="B468" s="189"/>
      <c r="C468" s="189"/>
    </row>
    <row r="469" customFormat="false" ht="8.25" hidden="false" customHeight="false" outlineLevel="0" collapsed="false">
      <c r="B469" s="189"/>
      <c r="C469" s="189"/>
    </row>
    <row r="470" customFormat="false" ht="8.25" hidden="false" customHeight="false" outlineLevel="0" collapsed="false">
      <c r="B470" s="189"/>
      <c r="C470" s="189"/>
    </row>
    <row r="471" customFormat="false" ht="8.25" hidden="false" customHeight="false" outlineLevel="0" collapsed="false">
      <c r="B471" s="189"/>
      <c r="C471" s="189"/>
    </row>
    <row r="472" customFormat="false" ht="8.25" hidden="false" customHeight="false" outlineLevel="0" collapsed="false">
      <c r="B472" s="189"/>
      <c r="C472" s="189"/>
    </row>
    <row r="473" customFormat="false" ht="8.25" hidden="false" customHeight="false" outlineLevel="0" collapsed="false">
      <c r="B473" s="189"/>
      <c r="C473" s="189"/>
    </row>
    <row r="474" customFormat="false" ht="8.25" hidden="false" customHeight="false" outlineLevel="0" collapsed="false">
      <c r="B474" s="189"/>
      <c r="C474" s="189"/>
    </row>
    <row r="475" customFormat="false" ht="8.25" hidden="false" customHeight="false" outlineLevel="0" collapsed="false">
      <c r="B475" s="189"/>
      <c r="C475" s="189"/>
    </row>
    <row r="476" customFormat="false" ht="8.25" hidden="false" customHeight="false" outlineLevel="0" collapsed="false">
      <c r="B476" s="189"/>
      <c r="C476" s="189"/>
    </row>
    <row r="477" customFormat="false" ht="8.25" hidden="false" customHeight="false" outlineLevel="0" collapsed="false">
      <c r="B477" s="189"/>
      <c r="C477" s="189"/>
    </row>
    <row r="478" customFormat="false" ht="8.25" hidden="false" customHeight="false" outlineLevel="0" collapsed="false">
      <c r="B478" s="189"/>
      <c r="C478" s="189"/>
    </row>
    <row r="479" customFormat="false" ht="8.25" hidden="false" customHeight="false" outlineLevel="0" collapsed="false">
      <c r="B479" s="189"/>
      <c r="C479" s="189"/>
    </row>
    <row r="480" customFormat="false" ht="8.25" hidden="false" customHeight="false" outlineLevel="0" collapsed="false">
      <c r="B480" s="189"/>
      <c r="C480" s="189"/>
    </row>
    <row r="481" customFormat="false" ht="8.25" hidden="false" customHeight="false" outlineLevel="0" collapsed="false">
      <c r="B481" s="189"/>
      <c r="C481" s="189"/>
    </row>
    <row r="482" customFormat="false" ht="8.25" hidden="false" customHeight="false" outlineLevel="0" collapsed="false">
      <c r="B482" s="189"/>
      <c r="C482" s="189"/>
    </row>
    <row r="483" customFormat="false" ht="8.25" hidden="false" customHeight="false" outlineLevel="0" collapsed="false">
      <c r="B483" s="189"/>
      <c r="C483" s="189"/>
    </row>
    <row r="484" customFormat="false" ht="8.25" hidden="false" customHeight="false" outlineLevel="0" collapsed="false">
      <c r="B484" s="189"/>
      <c r="C484" s="189"/>
    </row>
    <row r="485" customFormat="false" ht="8.25" hidden="false" customHeight="false" outlineLevel="0" collapsed="false">
      <c r="B485" s="189"/>
      <c r="C485" s="189"/>
    </row>
    <row r="486" customFormat="false" ht="8.25" hidden="false" customHeight="false" outlineLevel="0" collapsed="false">
      <c r="B486" s="189"/>
      <c r="C486" s="189"/>
    </row>
    <row r="487" customFormat="false" ht="8.25" hidden="false" customHeight="false" outlineLevel="0" collapsed="false">
      <c r="B487" s="189"/>
      <c r="C487" s="189"/>
    </row>
    <row r="488" customFormat="false" ht="8.25" hidden="false" customHeight="false" outlineLevel="0" collapsed="false">
      <c r="B488" s="189"/>
      <c r="C488" s="189"/>
    </row>
    <row r="489" customFormat="false" ht="8.25" hidden="false" customHeight="false" outlineLevel="0" collapsed="false">
      <c r="B489" s="189"/>
      <c r="C489" s="189"/>
    </row>
    <row r="490" customFormat="false" ht="8.25" hidden="false" customHeight="false" outlineLevel="0" collapsed="false">
      <c r="B490" s="189"/>
      <c r="C490" s="189"/>
    </row>
    <row r="491" customFormat="false" ht="8.25" hidden="false" customHeight="false" outlineLevel="0" collapsed="false">
      <c r="B491" s="189"/>
      <c r="C491" s="189"/>
    </row>
    <row r="492" customFormat="false" ht="8.25" hidden="false" customHeight="false" outlineLevel="0" collapsed="false">
      <c r="B492" s="189"/>
      <c r="C492" s="189"/>
    </row>
    <row r="493" customFormat="false" ht="8.25" hidden="false" customHeight="false" outlineLevel="0" collapsed="false">
      <c r="B493" s="189"/>
      <c r="C493" s="189"/>
    </row>
    <row r="494" customFormat="false" ht="8.25" hidden="false" customHeight="false" outlineLevel="0" collapsed="false">
      <c r="B494" s="189"/>
      <c r="C494" s="189"/>
    </row>
    <row r="495" customFormat="false" ht="8.25" hidden="false" customHeight="false" outlineLevel="0" collapsed="false">
      <c r="B495" s="189"/>
      <c r="C495" s="189"/>
    </row>
    <row r="496" customFormat="false" ht="8.25" hidden="false" customHeight="false" outlineLevel="0" collapsed="false">
      <c r="B496" s="189"/>
      <c r="C496" s="189"/>
    </row>
    <row r="497" customFormat="false" ht="8.25" hidden="false" customHeight="false" outlineLevel="0" collapsed="false">
      <c r="B497" s="189"/>
      <c r="C497" s="189"/>
    </row>
    <row r="498" customFormat="false" ht="8.25" hidden="false" customHeight="false" outlineLevel="0" collapsed="false">
      <c r="B498" s="189"/>
      <c r="C498" s="189"/>
    </row>
    <row r="499" customFormat="false" ht="8.25" hidden="false" customHeight="false" outlineLevel="0" collapsed="false">
      <c r="B499" s="189"/>
      <c r="C499" s="189"/>
    </row>
    <row r="500" customFormat="false" ht="8.25" hidden="false" customHeight="false" outlineLevel="0" collapsed="false">
      <c r="B500" s="189"/>
      <c r="C500" s="189"/>
    </row>
    <row r="501" customFormat="false" ht="8.25" hidden="false" customHeight="false" outlineLevel="0" collapsed="false">
      <c r="B501" s="189"/>
      <c r="C501" s="189"/>
    </row>
    <row r="502" customFormat="false" ht="8.25" hidden="false" customHeight="false" outlineLevel="0" collapsed="false">
      <c r="B502" s="189"/>
      <c r="C502" s="189"/>
    </row>
    <row r="503" customFormat="false" ht="8.25" hidden="false" customHeight="false" outlineLevel="0" collapsed="false">
      <c r="B503" s="189"/>
      <c r="C503" s="189"/>
    </row>
    <row r="504" customFormat="false" ht="8.25" hidden="false" customHeight="false" outlineLevel="0" collapsed="false">
      <c r="B504" s="189"/>
      <c r="C504" s="189"/>
    </row>
    <row r="505" customFormat="false" ht="8.25" hidden="false" customHeight="false" outlineLevel="0" collapsed="false">
      <c r="B505" s="189"/>
      <c r="C505" s="189"/>
    </row>
    <row r="506" customFormat="false" ht="8.25" hidden="false" customHeight="false" outlineLevel="0" collapsed="false">
      <c r="B506" s="189"/>
      <c r="C506" s="189"/>
    </row>
    <row r="507" customFormat="false" ht="8.25" hidden="false" customHeight="false" outlineLevel="0" collapsed="false">
      <c r="B507" s="189"/>
      <c r="C507" s="189"/>
    </row>
    <row r="508" customFormat="false" ht="8.25" hidden="false" customHeight="false" outlineLevel="0" collapsed="false">
      <c r="B508" s="189"/>
      <c r="C508" s="189"/>
    </row>
    <row r="509" customFormat="false" ht="8.25" hidden="false" customHeight="false" outlineLevel="0" collapsed="false">
      <c r="B509" s="189"/>
      <c r="C509" s="189"/>
    </row>
    <row r="510" customFormat="false" ht="8.25" hidden="false" customHeight="false" outlineLevel="0" collapsed="false">
      <c r="B510" s="189"/>
      <c r="C510" s="189"/>
    </row>
    <row r="511" customFormat="false" ht="8.25" hidden="false" customHeight="false" outlineLevel="0" collapsed="false">
      <c r="B511" s="189"/>
      <c r="C511" s="189"/>
    </row>
    <row r="512" customFormat="false" ht="8.25" hidden="false" customHeight="false" outlineLevel="0" collapsed="false">
      <c r="B512" s="189"/>
      <c r="C512" s="189"/>
    </row>
    <row r="513" customFormat="false" ht="8.25" hidden="false" customHeight="false" outlineLevel="0" collapsed="false">
      <c r="B513" s="189"/>
      <c r="C513" s="189"/>
    </row>
    <row r="514" customFormat="false" ht="8.25" hidden="false" customHeight="false" outlineLevel="0" collapsed="false">
      <c r="B514" s="189"/>
      <c r="C514" s="189"/>
    </row>
    <row r="515" customFormat="false" ht="8.25" hidden="false" customHeight="false" outlineLevel="0" collapsed="false">
      <c r="B515" s="189"/>
      <c r="C515" s="189"/>
    </row>
    <row r="516" customFormat="false" ht="8.25" hidden="false" customHeight="false" outlineLevel="0" collapsed="false">
      <c r="B516" s="189"/>
      <c r="C516" s="189"/>
    </row>
    <row r="517" customFormat="false" ht="8.25" hidden="false" customHeight="false" outlineLevel="0" collapsed="false">
      <c r="B517" s="189"/>
      <c r="C517" s="189"/>
    </row>
    <row r="518" customFormat="false" ht="8.25" hidden="false" customHeight="false" outlineLevel="0" collapsed="false">
      <c r="B518" s="189"/>
      <c r="C518" s="189"/>
    </row>
    <row r="519" customFormat="false" ht="8.25" hidden="false" customHeight="false" outlineLevel="0" collapsed="false">
      <c r="B519" s="189"/>
      <c r="C519" s="189"/>
    </row>
    <row r="520" customFormat="false" ht="8.25" hidden="false" customHeight="false" outlineLevel="0" collapsed="false">
      <c r="B520" s="189"/>
      <c r="C520" s="189"/>
    </row>
    <row r="521" customFormat="false" ht="8.25" hidden="false" customHeight="false" outlineLevel="0" collapsed="false">
      <c r="B521" s="189"/>
      <c r="C521" s="189"/>
    </row>
    <row r="522" customFormat="false" ht="8.25" hidden="false" customHeight="false" outlineLevel="0" collapsed="false">
      <c r="B522" s="189"/>
      <c r="C522" s="189"/>
    </row>
    <row r="523" customFormat="false" ht="8.25" hidden="false" customHeight="false" outlineLevel="0" collapsed="false">
      <c r="B523" s="189"/>
      <c r="C523" s="189"/>
    </row>
    <row r="524" customFormat="false" ht="8.25" hidden="false" customHeight="false" outlineLevel="0" collapsed="false">
      <c r="B524" s="189"/>
      <c r="C524" s="189"/>
    </row>
    <row r="525" customFormat="false" ht="8.25" hidden="false" customHeight="false" outlineLevel="0" collapsed="false">
      <c r="B525" s="189"/>
      <c r="C525" s="189"/>
    </row>
    <row r="526" customFormat="false" ht="8.25" hidden="false" customHeight="false" outlineLevel="0" collapsed="false">
      <c r="B526" s="189"/>
      <c r="C526" s="189"/>
    </row>
    <row r="527" customFormat="false" ht="8.25" hidden="false" customHeight="false" outlineLevel="0" collapsed="false">
      <c r="B527" s="189"/>
      <c r="C527" s="189"/>
    </row>
    <row r="528" customFormat="false" ht="8.25" hidden="false" customHeight="false" outlineLevel="0" collapsed="false">
      <c r="B528" s="189"/>
      <c r="C528" s="189"/>
    </row>
    <row r="529" customFormat="false" ht="8.25" hidden="false" customHeight="false" outlineLevel="0" collapsed="false">
      <c r="B529" s="189"/>
      <c r="C529" s="189"/>
    </row>
    <row r="530" customFormat="false" ht="8.25" hidden="false" customHeight="false" outlineLevel="0" collapsed="false">
      <c r="B530" s="189"/>
      <c r="C530" s="189"/>
    </row>
    <row r="531" customFormat="false" ht="8.25" hidden="false" customHeight="false" outlineLevel="0" collapsed="false">
      <c r="B531" s="189"/>
      <c r="C531" s="189"/>
    </row>
    <row r="532" customFormat="false" ht="8.25" hidden="false" customHeight="false" outlineLevel="0" collapsed="false">
      <c r="B532" s="189"/>
      <c r="C532" s="189"/>
    </row>
    <row r="533" customFormat="false" ht="8.25" hidden="false" customHeight="false" outlineLevel="0" collapsed="false">
      <c r="B533" s="189"/>
      <c r="C533" s="189"/>
    </row>
    <row r="534" customFormat="false" ht="8.25" hidden="false" customHeight="false" outlineLevel="0" collapsed="false">
      <c r="B534" s="189"/>
      <c r="C534" s="189"/>
    </row>
    <row r="535" customFormat="false" ht="8.25" hidden="false" customHeight="false" outlineLevel="0" collapsed="false">
      <c r="B535" s="189"/>
      <c r="C535" s="189"/>
    </row>
    <row r="536" customFormat="false" ht="8.25" hidden="false" customHeight="false" outlineLevel="0" collapsed="false">
      <c r="B536" s="189"/>
      <c r="C536" s="189"/>
    </row>
    <row r="537" customFormat="false" ht="8.25" hidden="false" customHeight="false" outlineLevel="0" collapsed="false">
      <c r="B537" s="189"/>
      <c r="C537" s="189"/>
    </row>
    <row r="538" customFormat="false" ht="8.25" hidden="false" customHeight="false" outlineLevel="0" collapsed="false">
      <c r="B538" s="189"/>
      <c r="C538" s="189"/>
    </row>
    <row r="539" customFormat="false" ht="8.25" hidden="false" customHeight="false" outlineLevel="0" collapsed="false">
      <c r="B539" s="189"/>
      <c r="C539" s="189"/>
    </row>
    <row r="540" customFormat="false" ht="8.25" hidden="false" customHeight="false" outlineLevel="0" collapsed="false">
      <c r="B540" s="189"/>
      <c r="C540" s="189"/>
    </row>
    <row r="541" customFormat="false" ht="8.25" hidden="false" customHeight="false" outlineLevel="0" collapsed="false">
      <c r="B541" s="189"/>
      <c r="C541" s="189"/>
    </row>
    <row r="542" customFormat="false" ht="8.25" hidden="false" customHeight="false" outlineLevel="0" collapsed="false">
      <c r="B542" s="189"/>
      <c r="C542" s="189"/>
    </row>
    <row r="543" customFormat="false" ht="8.25" hidden="false" customHeight="false" outlineLevel="0" collapsed="false">
      <c r="B543" s="189"/>
      <c r="C543" s="189"/>
    </row>
    <row r="544" customFormat="false" ht="8.25" hidden="false" customHeight="false" outlineLevel="0" collapsed="false">
      <c r="B544" s="189"/>
      <c r="C544" s="189"/>
    </row>
    <row r="545" customFormat="false" ht="8.25" hidden="false" customHeight="false" outlineLevel="0" collapsed="false">
      <c r="B545" s="189"/>
      <c r="C545" s="189"/>
    </row>
    <row r="546" customFormat="false" ht="8.25" hidden="false" customHeight="false" outlineLevel="0" collapsed="false">
      <c r="B546" s="189"/>
      <c r="C546" s="189"/>
    </row>
    <row r="547" customFormat="false" ht="8.25" hidden="false" customHeight="false" outlineLevel="0" collapsed="false">
      <c r="B547" s="189"/>
      <c r="C547" s="189"/>
    </row>
    <row r="548" customFormat="false" ht="8.25" hidden="false" customHeight="false" outlineLevel="0" collapsed="false">
      <c r="B548" s="189"/>
      <c r="C548" s="189"/>
    </row>
    <row r="549" customFormat="false" ht="8.25" hidden="false" customHeight="false" outlineLevel="0" collapsed="false">
      <c r="B549" s="189"/>
      <c r="C549" s="189"/>
    </row>
    <row r="550" customFormat="false" ht="8.25" hidden="false" customHeight="false" outlineLevel="0" collapsed="false">
      <c r="B550" s="189"/>
      <c r="C550" s="189"/>
    </row>
    <row r="551" customFormat="false" ht="8.25" hidden="false" customHeight="false" outlineLevel="0" collapsed="false">
      <c r="B551" s="189"/>
      <c r="C551" s="189"/>
    </row>
    <row r="552" customFormat="false" ht="8.25" hidden="false" customHeight="false" outlineLevel="0" collapsed="false">
      <c r="B552" s="189"/>
      <c r="C552" s="189"/>
    </row>
    <row r="553" customFormat="false" ht="8.25" hidden="false" customHeight="false" outlineLevel="0" collapsed="false">
      <c r="B553" s="189"/>
      <c r="C553" s="189"/>
    </row>
    <row r="554" customFormat="false" ht="8.25" hidden="false" customHeight="false" outlineLevel="0" collapsed="false">
      <c r="B554" s="189"/>
      <c r="C554" s="189"/>
    </row>
    <row r="555" customFormat="false" ht="8.25" hidden="false" customHeight="false" outlineLevel="0" collapsed="false">
      <c r="B555" s="189"/>
      <c r="C555" s="189"/>
    </row>
    <row r="556" customFormat="false" ht="8.25" hidden="false" customHeight="false" outlineLevel="0" collapsed="false">
      <c r="B556" s="189"/>
      <c r="C556" s="189"/>
    </row>
    <row r="557" customFormat="false" ht="8.25" hidden="false" customHeight="false" outlineLevel="0" collapsed="false">
      <c r="B557" s="189"/>
      <c r="C557" s="189"/>
    </row>
    <row r="558" customFormat="false" ht="8.25" hidden="false" customHeight="false" outlineLevel="0" collapsed="false">
      <c r="B558" s="189"/>
      <c r="C558" s="189"/>
    </row>
    <row r="559" customFormat="false" ht="8.25" hidden="false" customHeight="false" outlineLevel="0" collapsed="false">
      <c r="B559" s="189"/>
      <c r="C559" s="189"/>
    </row>
    <row r="560" customFormat="false" ht="8.25" hidden="false" customHeight="false" outlineLevel="0" collapsed="false">
      <c r="B560" s="189"/>
      <c r="C560" s="189"/>
    </row>
    <row r="561" customFormat="false" ht="8.25" hidden="false" customHeight="false" outlineLevel="0" collapsed="false">
      <c r="B561" s="189"/>
      <c r="C561" s="189"/>
    </row>
    <row r="562" customFormat="false" ht="8.25" hidden="false" customHeight="false" outlineLevel="0" collapsed="false">
      <c r="B562" s="189"/>
      <c r="C562" s="189"/>
    </row>
    <row r="563" customFormat="false" ht="8.25" hidden="false" customHeight="false" outlineLevel="0" collapsed="false">
      <c r="B563" s="189"/>
      <c r="C563" s="189"/>
    </row>
    <row r="564" customFormat="false" ht="8.25" hidden="false" customHeight="false" outlineLevel="0" collapsed="false">
      <c r="B564" s="189"/>
      <c r="C564" s="189"/>
    </row>
    <row r="565" customFormat="false" ht="8.25" hidden="false" customHeight="false" outlineLevel="0" collapsed="false">
      <c r="B565" s="189"/>
      <c r="C565" s="189"/>
    </row>
    <row r="566" customFormat="false" ht="8.25" hidden="false" customHeight="false" outlineLevel="0" collapsed="false">
      <c r="B566" s="189"/>
      <c r="C566" s="189"/>
    </row>
    <row r="567" customFormat="false" ht="8.25" hidden="false" customHeight="false" outlineLevel="0" collapsed="false">
      <c r="B567" s="189"/>
      <c r="C567" s="189"/>
    </row>
    <row r="568" customFormat="false" ht="8.25" hidden="false" customHeight="false" outlineLevel="0" collapsed="false">
      <c r="B568" s="189"/>
      <c r="C568" s="189"/>
    </row>
    <row r="569" customFormat="false" ht="8.25" hidden="false" customHeight="false" outlineLevel="0" collapsed="false">
      <c r="B569" s="189"/>
      <c r="C569" s="189"/>
    </row>
    <row r="570" customFormat="false" ht="8.25" hidden="false" customHeight="false" outlineLevel="0" collapsed="false">
      <c r="B570" s="189"/>
      <c r="C570" s="189"/>
    </row>
    <row r="571" customFormat="false" ht="8.25" hidden="false" customHeight="false" outlineLevel="0" collapsed="false">
      <c r="B571" s="189"/>
      <c r="C571" s="189"/>
    </row>
    <row r="572" customFormat="false" ht="8.25" hidden="false" customHeight="false" outlineLevel="0" collapsed="false">
      <c r="B572" s="189"/>
      <c r="C572" s="189"/>
    </row>
    <row r="573" customFormat="false" ht="8.25" hidden="false" customHeight="false" outlineLevel="0" collapsed="false">
      <c r="B573" s="189"/>
      <c r="C573" s="189"/>
    </row>
    <row r="574" customFormat="false" ht="8.25" hidden="false" customHeight="false" outlineLevel="0" collapsed="false">
      <c r="B574" s="189"/>
      <c r="C574" s="189"/>
    </row>
    <row r="575" customFormat="false" ht="8.25" hidden="false" customHeight="false" outlineLevel="0" collapsed="false">
      <c r="B575" s="189"/>
      <c r="C575" s="189"/>
    </row>
    <row r="576" customFormat="false" ht="8.25" hidden="false" customHeight="false" outlineLevel="0" collapsed="false">
      <c r="B576" s="189"/>
      <c r="C576" s="189"/>
    </row>
    <row r="577" customFormat="false" ht="8.25" hidden="false" customHeight="false" outlineLevel="0" collapsed="false">
      <c r="B577" s="189"/>
      <c r="C577" s="189"/>
    </row>
    <row r="578" customFormat="false" ht="8.25" hidden="false" customHeight="false" outlineLevel="0" collapsed="false">
      <c r="B578" s="189"/>
      <c r="C578" s="189"/>
    </row>
    <row r="579" customFormat="false" ht="8.25" hidden="false" customHeight="false" outlineLevel="0" collapsed="false">
      <c r="B579" s="189"/>
      <c r="C579" s="189"/>
    </row>
    <row r="580" customFormat="false" ht="8.25" hidden="false" customHeight="false" outlineLevel="0" collapsed="false">
      <c r="B580" s="189"/>
      <c r="C580" s="189"/>
    </row>
    <row r="581" customFormat="false" ht="8.25" hidden="false" customHeight="false" outlineLevel="0" collapsed="false">
      <c r="B581" s="189"/>
      <c r="C581" s="189"/>
    </row>
    <row r="582" customFormat="false" ht="8.25" hidden="false" customHeight="false" outlineLevel="0" collapsed="false">
      <c r="B582" s="189"/>
      <c r="C582" s="189"/>
    </row>
    <row r="583" customFormat="false" ht="8.25" hidden="false" customHeight="false" outlineLevel="0" collapsed="false">
      <c r="B583" s="189"/>
      <c r="C583" s="189"/>
    </row>
    <row r="584" customFormat="false" ht="8.25" hidden="false" customHeight="false" outlineLevel="0" collapsed="false">
      <c r="B584" s="189"/>
      <c r="C584" s="189"/>
    </row>
    <row r="585" customFormat="false" ht="8.25" hidden="false" customHeight="false" outlineLevel="0" collapsed="false">
      <c r="B585" s="189"/>
      <c r="C585" s="189"/>
    </row>
    <row r="586" customFormat="false" ht="8.25" hidden="false" customHeight="false" outlineLevel="0" collapsed="false">
      <c r="B586" s="189"/>
      <c r="C586" s="189"/>
    </row>
    <row r="587" customFormat="false" ht="8.25" hidden="false" customHeight="false" outlineLevel="0" collapsed="false">
      <c r="B587" s="189"/>
      <c r="C587" s="189"/>
    </row>
    <row r="588" customFormat="false" ht="8.25" hidden="false" customHeight="false" outlineLevel="0" collapsed="false">
      <c r="B588" s="189"/>
      <c r="C588" s="189"/>
    </row>
    <row r="589" customFormat="false" ht="8.25" hidden="false" customHeight="false" outlineLevel="0" collapsed="false">
      <c r="B589" s="189"/>
      <c r="C589" s="189"/>
    </row>
    <row r="590" customFormat="false" ht="8.25" hidden="false" customHeight="false" outlineLevel="0" collapsed="false">
      <c r="B590" s="189"/>
      <c r="C590" s="189"/>
    </row>
    <row r="591" customFormat="false" ht="8.25" hidden="false" customHeight="false" outlineLevel="0" collapsed="false">
      <c r="B591" s="189"/>
      <c r="C591" s="189"/>
    </row>
    <row r="592" customFormat="false" ht="8.25" hidden="false" customHeight="false" outlineLevel="0" collapsed="false">
      <c r="B592" s="189"/>
      <c r="C592" s="189"/>
    </row>
    <row r="593" customFormat="false" ht="8.25" hidden="false" customHeight="false" outlineLevel="0" collapsed="false">
      <c r="B593" s="189"/>
      <c r="C593" s="189"/>
    </row>
    <row r="594" customFormat="false" ht="8.25" hidden="false" customHeight="false" outlineLevel="0" collapsed="false">
      <c r="B594" s="189"/>
      <c r="C594" s="189"/>
    </row>
    <row r="595" customFormat="false" ht="8.25" hidden="false" customHeight="false" outlineLevel="0" collapsed="false">
      <c r="B595" s="189"/>
      <c r="C595" s="189"/>
    </row>
    <row r="596" customFormat="false" ht="8.25" hidden="false" customHeight="false" outlineLevel="0" collapsed="false">
      <c r="B596" s="189"/>
      <c r="C596" s="189"/>
    </row>
    <row r="597" customFormat="false" ht="8.25" hidden="false" customHeight="false" outlineLevel="0" collapsed="false">
      <c r="B597" s="189"/>
      <c r="C597" s="189"/>
    </row>
    <row r="598" customFormat="false" ht="8.25" hidden="false" customHeight="false" outlineLevel="0" collapsed="false">
      <c r="B598" s="189"/>
      <c r="C598" s="189"/>
    </row>
    <row r="599" customFormat="false" ht="8.25" hidden="false" customHeight="false" outlineLevel="0" collapsed="false">
      <c r="B599" s="189"/>
      <c r="C599" s="189"/>
    </row>
    <row r="600" customFormat="false" ht="8.25" hidden="false" customHeight="false" outlineLevel="0" collapsed="false">
      <c r="B600" s="189"/>
      <c r="C600" s="189"/>
    </row>
    <row r="601" customFormat="false" ht="8.25" hidden="false" customHeight="false" outlineLevel="0" collapsed="false">
      <c r="B601" s="189"/>
      <c r="C601" s="189"/>
    </row>
    <row r="602" customFormat="false" ht="8.25" hidden="false" customHeight="false" outlineLevel="0" collapsed="false">
      <c r="B602" s="189"/>
      <c r="C602" s="189"/>
    </row>
    <row r="603" customFormat="false" ht="8.25" hidden="false" customHeight="false" outlineLevel="0" collapsed="false">
      <c r="B603" s="189"/>
      <c r="C603" s="189"/>
    </row>
    <row r="604" customFormat="false" ht="8.25" hidden="false" customHeight="false" outlineLevel="0" collapsed="false">
      <c r="B604" s="189"/>
      <c r="C604" s="189"/>
    </row>
    <row r="605" customFormat="false" ht="8.25" hidden="false" customHeight="false" outlineLevel="0" collapsed="false">
      <c r="B605" s="189"/>
      <c r="C605" s="189"/>
    </row>
    <row r="606" customFormat="false" ht="8.25" hidden="false" customHeight="false" outlineLevel="0" collapsed="false">
      <c r="B606" s="189"/>
      <c r="C606" s="189"/>
    </row>
    <row r="607" customFormat="false" ht="8.25" hidden="false" customHeight="false" outlineLevel="0" collapsed="false">
      <c r="B607" s="189"/>
      <c r="C607" s="189"/>
    </row>
    <row r="608" customFormat="false" ht="8.25" hidden="false" customHeight="false" outlineLevel="0" collapsed="false">
      <c r="B608" s="189"/>
      <c r="C608" s="189"/>
    </row>
    <row r="609" customFormat="false" ht="8.25" hidden="false" customHeight="false" outlineLevel="0" collapsed="false">
      <c r="B609" s="189"/>
      <c r="C609" s="189"/>
    </row>
    <row r="610" customFormat="false" ht="8.25" hidden="false" customHeight="false" outlineLevel="0" collapsed="false">
      <c r="B610" s="189"/>
      <c r="C610" s="189"/>
    </row>
    <row r="611" customFormat="false" ht="8.25" hidden="false" customHeight="false" outlineLevel="0" collapsed="false">
      <c r="B611" s="189"/>
      <c r="C611" s="189"/>
    </row>
    <row r="612" customFormat="false" ht="8.25" hidden="false" customHeight="false" outlineLevel="0" collapsed="false">
      <c r="B612" s="189"/>
      <c r="C612" s="189"/>
    </row>
    <row r="613" customFormat="false" ht="8.25" hidden="false" customHeight="false" outlineLevel="0" collapsed="false">
      <c r="B613" s="189"/>
      <c r="C613" s="189"/>
    </row>
    <row r="614" customFormat="false" ht="8.25" hidden="false" customHeight="false" outlineLevel="0" collapsed="false">
      <c r="B614" s="189"/>
      <c r="C614" s="189"/>
    </row>
    <row r="615" customFormat="false" ht="8.25" hidden="false" customHeight="false" outlineLevel="0" collapsed="false">
      <c r="B615" s="189"/>
      <c r="C615" s="189"/>
    </row>
    <row r="616" customFormat="false" ht="8.25" hidden="false" customHeight="false" outlineLevel="0" collapsed="false">
      <c r="B616" s="189"/>
      <c r="C616" s="189"/>
    </row>
    <row r="617" customFormat="false" ht="8.25" hidden="false" customHeight="false" outlineLevel="0" collapsed="false">
      <c r="B617" s="189"/>
      <c r="C617" s="189"/>
    </row>
    <row r="618" customFormat="false" ht="8.25" hidden="false" customHeight="false" outlineLevel="0" collapsed="false">
      <c r="B618" s="189"/>
      <c r="C618" s="189"/>
    </row>
    <row r="619" customFormat="false" ht="8.25" hidden="false" customHeight="false" outlineLevel="0" collapsed="false">
      <c r="B619" s="189"/>
      <c r="C619" s="189"/>
    </row>
    <row r="620" customFormat="false" ht="8.25" hidden="false" customHeight="false" outlineLevel="0" collapsed="false">
      <c r="B620" s="189"/>
      <c r="C620" s="189"/>
    </row>
    <row r="621" customFormat="false" ht="8.25" hidden="false" customHeight="false" outlineLevel="0" collapsed="false">
      <c r="B621" s="189"/>
      <c r="C621" s="189"/>
    </row>
    <row r="622" customFormat="false" ht="8.25" hidden="false" customHeight="false" outlineLevel="0" collapsed="false">
      <c r="B622" s="189"/>
      <c r="C622" s="189"/>
    </row>
    <row r="623" customFormat="false" ht="8.25" hidden="false" customHeight="false" outlineLevel="0" collapsed="false">
      <c r="B623" s="189"/>
      <c r="C623" s="189"/>
    </row>
    <row r="624" customFormat="false" ht="8.25" hidden="false" customHeight="false" outlineLevel="0" collapsed="false">
      <c r="B624" s="189"/>
      <c r="C624" s="189"/>
    </row>
    <row r="625" customFormat="false" ht="8.25" hidden="false" customHeight="false" outlineLevel="0" collapsed="false">
      <c r="B625" s="189"/>
      <c r="C625" s="189"/>
    </row>
    <row r="626" customFormat="false" ht="8.25" hidden="false" customHeight="false" outlineLevel="0" collapsed="false">
      <c r="B626" s="189"/>
      <c r="C626" s="189"/>
    </row>
    <row r="627" customFormat="false" ht="8.25" hidden="false" customHeight="false" outlineLevel="0" collapsed="false">
      <c r="B627" s="189"/>
      <c r="C627" s="189"/>
    </row>
    <row r="628" customFormat="false" ht="8.25" hidden="false" customHeight="false" outlineLevel="0" collapsed="false">
      <c r="B628" s="189"/>
      <c r="C628" s="189"/>
    </row>
    <row r="629" customFormat="false" ht="8.25" hidden="false" customHeight="false" outlineLevel="0" collapsed="false">
      <c r="B629" s="189"/>
      <c r="C629" s="189"/>
    </row>
    <row r="630" customFormat="false" ht="8.25" hidden="false" customHeight="false" outlineLevel="0" collapsed="false">
      <c r="B630" s="189"/>
      <c r="C630" s="189"/>
    </row>
    <row r="631" customFormat="false" ht="8.25" hidden="false" customHeight="false" outlineLevel="0" collapsed="false">
      <c r="B631" s="189"/>
      <c r="C631" s="189"/>
    </row>
    <row r="632" customFormat="false" ht="8.25" hidden="false" customHeight="false" outlineLevel="0" collapsed="false">
      <c r="B632" s="189"/>
      <c r="C632" s="189"/>
    </row>
    <row r="633" customFormat="false" ht="8.25" hidden="false" customHeight="false" outlineLevel="0" collapsed="false">
      <c r="B633" s="189"/>
      <c r="C633" s="189"/>
    </row>
    <row r="634" customFormat="false" ht="8.25" hidden="false" customHeight="false" outlineLevel="0" collapsed="false">
      <c r="B634" s="189"/>
      <c r="C634" s="189"/>
    </row>
    <row r="635" customFormat="false" ht="8.25" hidden="false" customHeight="false" outlineLevel="0" collapsed="false">
      <c r="B635" s="189"/>
      <c r="C635" s="189"/>
    </row>
    <row r="636" customFormat="false" ht="8.25" hidden="false" customHeight="false" outlineLevel="0" collapsed="false">
      <c r="B636" s="189"/>
      <c r="C636" s="189"/>
    </row>
    <row r="637" customFormat="false" ht="8.25" hidden="false" customHeight="false" outlineLevel="0" collapsed="false">
      <c r="B637" s="189"/>
      <c r="C637" s="189"/>
    </row>
    <row r="638" customFormat="false" ht="8.25" hidden="false" customHeight="false" outlineLevel="0" collapsed="false">
      <c r="B638" s="189"/>
      <c r="C638" s="189"/>
    </row>
    <row r="639" customFormat="false" ht="8.25" hidden="false" customHeight="false" outlineLevel="0" collapsed="false">
      <c r="B639" s="189"/>
      <c r="C639" s="189"/>
    </row>
    <row r="640" customFormat="false" ht="8.25" hidden="false" customHeight="false" outlineLevel="0" collapsed="false">
      <c r="B640" s="189"/>
      <c r="C640" s="189"/>
    </row>
    <row r="641" customFormat="false" ht="8.25" hidden="false" customHeight="false" outlineLevel="0" collapsed="false">
      <c r="B641" s="189"/>
      <c r="C641" s="189"/>
    </row>
    <row r="642" customFormat="false" ht="8.25" hidden="false" customHeight="false" outlineLevel="0" collapsed="false">
      <c r="B642" s="189"/>
      <c r="C642" s="189"/>
    </row>
    <row r="643" customFormat="false" ht="8.25" hidden="false" customHeight="false" outlineLevel="0" collapsed="false">
      <c r="B643" s="189"/>
      <c r="C643" s="189"/>
    </row>
    <row r="644" customFormat="false" ht="8.25" hidden="false" customHeight="false" outlineLevel="0" collapsed="false">
      <c r="B644" s="189"/>
      <c r="C644" s="189"/>
    </row>
    <row r="645" customFormat="false" ht="8.25" hidden="false" customHeight="false" outlineLevel="0" collapsed="false">
      <c r="B645" s="189"/>
      <c r="C645" s="189"/>
    </row>
    <row r="646" customFormat="false" ht="8.25" hidden="false" customHeight="false" outlineLevel="0" collapsed="false">
      <c r="B646" s="189"/>
      <c r="C646" s="189"/>
    </row>
    <row r="647" customFormat="false" ht="8.25" hidden="false" customHeight="false" outlineLevel="0" collapsed="false">
      <c r="B647" s="189"/>
      <c r="C647" s="189"/>
    </row>
    <row r="648" customFormat="false" ht="8.25" hidden="false" customHeight="false" outlineLevel="0" collapsed="false">
      <c r="B648" s="189"/>
      <c r="C648" s="189"/>
    </row>
    <row r="649" customFormat="false" ht="8.25" hidden="false" customHeight="false" outlineLevel="0" collapsed="false">
      <c r="B649" s="189"/>
      <c r="C649" s="189"/>
    </row>
    <row r="650" customFormat="false" ht="8.25" hidden="false" customHeight="false" outlineLevel="0" collapsed="false">
      <c r="B650" s="189"/>
      <c r="C650" s="189"/>
    </row>
    <row r="651" customFormat="false" ht="8.25" hidden="false" customHeight="false" outlineLevel="0" collapsed="false">
      <c r="B651" s="189"/>
      <c r="C651" s="189"/>
    </row>
    <row r="652" customFormat="false" ht="8.25" hidden="false" customHeight="false" outlineLevel="0" collapsed="false">
      <c r="B652" s="189"/>
      <c r="C652" s="189"/>
    </row>
    <row r="653" customFormat="false" ht="8.25" hidden="false" customHeight="false" outlineLevel="0" collapsed="false">
      <c r="B653" s="189"/>
      <c r="C653" s="189"/>
    </row>
    <row r="654" customFormat="false" ht="8.25" hidden="false" customHeight="false" outlineLevel="0" collapsed="false">
      <c r="B654" s="189"/>
      <c r="C654" s="189"/>
    </row>
    <row r="655" customFormat="false" ht="8.25" hidden="false" customHeight="false" outlineLevel="0" collapsed="false">
      <c r="B655" s="189"/>
      <c r="C655" s="189"/>
    </row>
    <row r="656" customFormat="false" ht="8.25" hidden="false" customHeight="false" outlineLevel="0" collapsed="false">
      <c r="B656" s="189"/>
      <c r="C656" s="189"/>
    </row>
    <row r="657" customFormat="false" ht="8.25" hidden="false" customHeight="false" outlineLevel="0" collapsed="false">
      <c r="B657" s="189"/>
      <c r="C657" s="189"/>
    </row>
    <row r="658" customFormat="false" ht="8.25" hidden="false" customHeight="false" outlineLevel="0" collapsed="false">
      <c r="B658" s="189"/>
      <c r="C658" s="189"/>
    </row>
    <row r="659" customFormat="false" ht="8.25" hidden="false" customHeight="false" outlineLevel="0" collapsed="false">
      <c r="B659" s="189"/>
      <c r="C659" s="189"/>
    </row>
    <row r="660" customFormat="false" ht="8.25" hidden="false" customHeight="false" outlineLevel="0" collapsed="false">
      <c r="B660" s="189"/>
      <c r="C660" s="189"/>
    </row>
    <row r="661" customFormat="false" ht="8.25" hidden="false" customHeight="false" outlineLevel="0" collapsed="false">
      <c r="B661" s="189"/>
      <c r="C661" s="189"/>
    </row>
    <row r="662" customFormat="false" ht="8.25" hidden="false" customHeight="false" outlineLevel="0" collapsed="false">
      <c r="B662" s="189"/>
      <c r="C662" s="189"/>
    </row>
    <row r="663" customFormat="false" ht="8.25" hidden="false" customHeight="false" outlineLevel="0" collapsed="false">
      <c r="B663" s="189"/>
      <c r="C663" s="189"/>
    </row>
    <row r="664" customFormat="false" ht="8.25" hidden="false" customHeight="false" outlineLevel="0" collapsed="false">
      <c r="B664" s="189"/>
      <c r="C664" s="189"/>
    </row>
    <row r="665" customFormat="false" ht="8.25" hidden="false" customHeight="false" outlineLevel="0" collapsed="false">
      <c r="B665" s="189"/>
      <c r="C665" s="189"/>
    </row>
    <row r="666" customFormat="false" ht="8.25" hidden="false" customHeight="false" outlineLevel="0" collapsed="false">
      <c r="B666" s="189"/>
      <c r="C666" s="189"/>
    </row>
    <row r="667" customFormat="false" ht="8.25" hidden="false" customHeight="false" outlineLevel="0" collapsed="false">
      <c r="B667" s="189"/>
      <c r="C667" s="189"/>
    </row>
    <row r="668" customFormat="false" ht="8.25" hidden="false" customHeight="false" outlineLevel="0" collapsed="false">
      <c r="B668" s="189"/>
      <c r="C668" s="189"/>
    </row>
    <row r="669" customFormat="false" ht="8.25" hidden="false" customHeight="false" outlineLevel="0" collapsed="false">
      <c r="B669" s="189"/>
      <c r="C669" s="189"/>
    </row>
    <row r="670" customFormat="false" ht="8.25" hidden="false" customHeight="false" outlineLevel="0" collapsed="false">
      <c r="B670" s="189"/>
      <c r="C670" s="189"/>
    </row>
    <row r="671" customFormat="false" ht="8.25" hidden="false" customHeight="false" outlineLevel="0" collapsed="false">
      <c r="B671" s="189"/>
      <c r="C671" s="189"/>
    </row>
    <row r="672" customFormat="false" ht="8.25" hidden="false" customHeight="false" outlineLevel="0" collapsed="false">
      <c r="B672" s="189"/>
      <c r="C672" s="189"/>
    </row>
    <row r="673" customFormat="false" ht="8.25" hidden="false" customHeight="false" outlineLevel="0" collapsed="false">
      <c r="B673" s="189"/>
      <c r="C673" s="189"/>
    </row>
    <row r="674" customFormat="false" ht="8.25" hidden="false" customHeight="false" outlineLevel="0" collapsed="false">
      <c r="B674" s="189"/>
      <c r="C674" s="189"/>
    </row>
    <row r="675" customFormat="false" ht="8.25" hidden="false" customHeight="false" outlineLevel="0" collapsed="false">
      <c r="B675" s="189"/>
      <c r="C675" s="189"/>
    </row>
    <row r="676" customFormat="false" ht="8.25" hidden="false" customHeight="false" outlineLevel="0" collapsed="false">
      <c r="B676" s="189"/>
      <c r="C676" s="189"/>
    </row>
    <row r="677" customFormat="false" ht="8.25" hidden="false" customHeight="false" outlineLevel="0" collapsed="false">
      <c r="B677" s="189"/>
      <c r="C677" s="189"/>
    </row>
    <row r="678" customFormat="false" ht="8.25" hidden="false" customHeight="false" outlineLevel="0" collapsed="false">
      <c r="B678" s="189"/>
      <c r="C678" s="189"/>
    </row>
    <row r="679" customFormat="false" ht="8.25" hidden="false" customHeight="false" outlineLevel="0" collapsed="false">
      <c r="B679" s="189"/>
      <c r="C679" s="189"/>
    </row>
    <row r="680" customFormat="false" ht="8.25" hidden="false" customHeight="false" outlineLevel="0" collapsed="false">
      <c r="B680" s="189"/>
      <c r="C680" s="189"/>
    </row>
    <row r="681" customFormat="false" ht="8.25" hidden="false" customHeight="false" outlineLevel="0" collapsed="false">
      <c r="B681" s="189"/>
      <c r="C681" s="189"/>
    </row>
    <row r="682" customFormat="false" ht="8.25" hidden="false" customHeight="false" outlineLevel="0" collapsed="false">
      <c r="B682" s="189"/>
      <c r="C682" s="189"/>
    </row>
    <row r="683" customFormat="false" ht="8.25" hidden="false" customHeight="false" outlineLevel="0" collapsed="false">
      <c r="B683" s="189"/>
      <c r="C683" s="189"/>
    </row>
    <row r="684" customFormat="false" ht="8.25" hidden="false" customHeight="false" outlineLevel="0" collapsed="false">
      <c r="B684" s="189"/>
      <c r="C684" s="189"/>
    </row>
    <row r="685" customFormat="false" ht="8.25" hidden="false" customHeight="false" outlineLevel="0" collapsed="false">
      <c r="B685" s="189"/>
      <c r="C685" s="189"/>
    </row>
    <row r="686" customFormat="false" ht="8.25" hidden="false" customHeight="false" outlineLevel="0" collapsed="false">
      <c r="B686" s="189"/>
      <c r="C686" s="189"/>
    </row>
    <row r="687" customFormat="false" ht="8.25" hidden="false" customHeight="false" outlineLevel="0" collapsed="false">
      <c r="B687" s="189"/>
      <c r="C687" s="189"/>
    </row>
    <row r="688" customFormat="false" ht="8.25" hidden="false" customHeight="false" outlineLevel="0" collapsed="false">
      <c r="B688" s="189"/>
      <c r="C688" s="189"/>
    </row>
    <row r="689" customFormat="false" ht="8.25" hidden="false" customHeight="false" outlineLevel="0" collapsed="false">
      <c r="B689" s="189"/>
      <c r="C689" s="189"/>
    </row>
    <row r="690" customFormat="false" ht="8.25" hidden="false" customHeight="false" outlineLevel="0" collapsed="false">
      <c r="B690" s="189"/>
      <c r="C690" s="189"/>
    </row>
    <row r="691" customFormat="false" ht="8.25" hidden="false" customHeight="false" outlineLevel="0" collapsed="false">
      <c r="B691" s="189"/>
      <c r="C691" s="189"/>
    </row>
    <row r="692" customFormat="false" ht="8.25" hidden="false" customHeight="false" outlineLevel="0" collapsed="false">
      <c r="B692" s="189"/>
      <c r="C692" s="189"/>
    </row>
    <row r="693" customFormat="false" ht="8.25" hidden="false" customHeight="false" outlineLevel="0" collapsed="false">
      <c r="B693" s="189"/>
      <c r="C693" s="189"/>
    </row>
    <row r="694" customFormat="false" ht="8.25" hidden="false" customHeight="false" outlineLevel="0" collapsed="false">
      <c r="B694" s="189"/>
      <c r="C694" s="189"/>
    </row>
    <row r="695" customFormat="false" ht="8.25" hidden="false" customHeight="false" outlineLevel="0" collapsed="false">
      <c r="B695" s="189"/>
      <c r="C695" s="189"/>
    </row>
    <row r="696" customFormat="false" ht="8.25" hidden="false" customHeight="false" outlineLevel="0" collapsed="false">
      <c r="B696" s="189"/>
      <c r="C696" s="189"/>
    </row>
    <row r="697" customFormat="false" ht="8.25" hidden="false" customHeight="false" outlineLevel="0" collapsed="false">
      <c r="B697" s="189"/>
      <c r="C697" s="189"/>
    </row>
    <row r="698" customFormat="false" ht="8.25" hidden="false" customHeight="false" outlineLevel="0" collapsed="false">
      <c r="B698" s="189"/>
      <c r="C698" s="189"/>
    </row>
    <row r="699" customFormat="false" ht="8.25" hidden="false" customHeight="false" outlineLevel="0" collapsed="false">
      <c r="B699" s="189"/>
      <c r="C699" s="189"/>
    </row>
    <row r="700" customFormat="false" ht="8.25" hidden="false" customHeight="false" outlineLevel="0" collapsed="false">
      <c r="B700" s="189"/>
      <c r="C700" s="189"/>
    </row>
    <row r="701" customFormat="false" ht="8.25" hidden="false" customHeight="false" outlineLevel="0" collapsed="false">
      <c r="B701" s="189"/>
      <c r="C701" s="189"/>
    </row>
    <row r="702" customFormat="false" ht="8.25" hidden="false" customHeight="false" outlineLevel="0" collapsed="false">
      <c r="B702" s="189"/>
      <c r="C702" s="189"/>
    </row>
    <row r="703" customFormat="false" ht="8.25" hidden="false" customHeight="false" outlineLevel="0" collapsed="false">
      <c r="B703" s="189"/>
      <c r="C703" s="189"/>
    </row>
    <row r="704" customFormat="false" ht="8.25" hidden="false" customHeight="false" outlineLevel="0" collapsed="false">
      <c r="B704" s="189"/>
      <c r="C704" s="189"/>
    </row>
    <row r="705" customFormat="false" ht="8.25" hidden="false" customHeight="false" outlineLevel="0" collapsed="false">
      <c r="B705" s="189"/>
      <c r="C705" s="189"/>
    </row>
    <row r="706" customFormat="false" ht="8.25" hidden="false" customHeight="false" outlineLevel="0" collapsed="false">
      <c r="B706" s="189"/>
      <c r="C706" s="189"/>
    </row>
    <row r="707" customFormat="false" ht="8.25" hidden="false" customHeight="false" outlineLevel="0" collapsed="false">
      <c r="B707" s="189"/>
      <c r="C707" s="189"/>
    </row>
    <row r="708" customFormat="false" ht="8.25" hidden="false" customHeight="false" outlineLevel="0" collapsed="false">
      <c r="B708" s="189"/>
      <c r="C708" s="189"/>
    </row>
    <row r="709" customFormat="false" ht="8.25" hidden="false" customHeight="false" outlineLevel="0" collapsed="false">
      <c r="B709" s="189"/>
      <c r="C709" s="189"/>
    </row>
    <row r="710" customFormat="false" ht="8.25" hidden="false" customHeight="false" outlineLevel="0" collapsed="false">
      <c r="B710" s="189"/>
      <c r="C710" s="189"/>
    </row>
    <row r="711" customFormat="false" ht="8.25" hidden="false" customHeight="false" outlineLevel="0" collapsed="false">
      <c r="B711" s="189"/>
      <c r="C711" s="189"/>
    </row>
    <row r="712" customFormat="false" ht="8.25" hidden="false" customHeight="false" outlineLevel="0" collapsed="false">
      <c r="B712" s="189"/>
      <c r="C712" s="189"/>
    </row>
    <row r="713" customFormat="false" ht="8.25" hidden="false" customHeight="false" outlineLevel="0" collapsed="false">
      <c r="B713" s="189"/>
      <c r="C713" s="189"/>
    </row>
    <row r="714" customFormat="false" ht="8.25" hidden="false" customHeight="false" outlineLevel="0" collapsed="false">
      <c r="B714" s="189"/>
      <c r="C714" s="189"/>
    </row>
    <row r="715" customFormat="false" ht="8.25" hidden="false" customHeight="false" outlineLevel="0" collapsed="false">
      <c r="B715" s="189"/>
      <c r="C715" s="189"/>
    </row>
    <row r="716" customFormat="false" ht="8.25" hidden="false" customHeight="false" outlineLevel="0" collapsed="false">
      <c r="B716" s="189"/>
      <c r="C716" s="189"/>
    </row>
    <row r="717" customFormat="false" ht="8.25" hidden="false" customHeight="false" outlineLevel="0" collapsed="false">
      <c r="B717" s="189"/>
      <c r="C717" s="189"/>
    </row>
    <row r="718" customFormat="false" ht="8.25" hidden="false" customHeight="false" outlineLevel="0" collapsed="false">
      <c r="B718" s="189"/>
      <c r="C718" s="189"/>
    </row>
    <row r="719" customFormat="false" ht="8.25" hidden="false" customHeight="false" outlineLevel="0" collapsed="false">
      <c r="B719" s="189"/>
      <c r="C719" s="189"/>
    </row>
    <row r="720" customFormat="false" ht="8.25" hidden="false" customHeight="false" outlineLevel="0" collapsed="false">
      <c r="B720" s="189"/>
      <c r="C720" s="189"/>
    </row>
    <row r="721" customFormat="false" ht="8.25" hidden="false" customHeight="false" outlineLevel="0" collapsed="false">
      <c r="B721" s="189"/>
      <c r="C721" s="189"/>
    </row>
    <row r="722" customFormat="false" ht="8.25" hidden="false" customHeight="false" outlineLevel="0" collapsed="false">
      <c r="B722" s="189"/>
      <c r="C722" s="189"/>
    </row>
    <row r="723" customFormat="false" ht="8.25" hidden="false" customHeight="false" outlineLevel="0" collapsed="false">
      <c r="B723" s="189"/>
      <c r="C723" s="189"/>
    </row>
    <row r="724" customFormat="false" ht="8.25" hidden="false" customHeight="false" outlineLevel="0" collapsed="false">
      <c r="B724" s="189"/>
      <c r="C724" s="189"/>
    </row>
    <row r="725" customFormat="false" ht="8.25" hidden="false" customHeight="false" outlineLevel="0" collapsed="false">
      <c r="B725" s="189"/>
      <c r="C725" s="189"/>
    </row>
    <row r="726" customFormat="false" ht="8.25" hidden="false" customHeight="false" outlineLevel="0" collapsed="false">
      <c r="B726" s="189"/>
      <c r="C726" s="189"/>
    </row>
    <row r="727" customFormat="false" ht="8.25" hidden="false" customHeight="false" outlineLevel="0" collapsed="false">
      <c r="B727" s="189"/>
      <c r="C727" s="189"/>
    </row>
    <row r="728" customFormat="false" ht="8.25" hidden="false" customHeight="false" outlineLevel="0" collapsed="false">
      <c r="B728" s="189"/>
      <c r="C728" s="189"/>
    </row>
    <row r="729" customFormat="false" ht="8.25" hidden="false" customHeight="false" outlineLevel="0" collapsed="false">
      <c r="B729" s="189"/>
      <c r="C729" s="189"/>
    </row>
    <row r="730" customFormat="false" ht="8.25" hidden="false" customHeight="false" outlineLevel="0" collapsed="false">
      <c r="B730" s="189"/>
      <c r="C730" s="189"/>
    </row>
    <row r="731" customFormat="false" ht="8.25" hidden="false" customHeight="false" outlineLevel="0" collapsed="false">
      <c r="B731" s="189"/>
      <c r="C731" s="189"/>
    </row>
    <row r="732" customFormat="false" ht="8.25" hidden="false" customHeight="false" outlineLevel="0" collapsed="false">
      <c r="B732" s="189"/>
      <c r="C732" s="189"/>
    </row>
    <row r="733" customFormat="false" ht="8.25" hidden="false" customHeight="false" outlineLevel="0" collapsed="false">
      <c r="B733" s="189"/>
      <c r="C733" s="189"/>
    </row>
    <row r="734" customFormat="false" ht="8.25" hidden="false" customHeight="false" outlineLevel="0" collapsed="false">
      <c r="B734" s="189"/>
      <c r="C734" s="189"/>
    </row>
    <row r="735" customFormat="false" ht="8.25" hidden="false" customHeight="false" outlineLevel="0" collapsed="false">
      <c r="B735" s="189"/>
      <c r="C735" s="189"/>
    </row>
    <row r="736" customFormat="false" ht="8.25" hidden="false" customHeight="false" outlineLevel="0" collapsed="false">
      <c r="B736" s="189"/>
      <c r="C736" s="189"/>
    </row>
    <row r="737" customFormat="false" ht="8.25" hidden="false" customHeight="false" outlineLevel="0" collapsed="false">
      <c r="B737" s="189"/>
      <c r="C737" s="189"/>
    </row>
    <row r="738" customFormat="false" ht="8.25" hidden="false" customHeight="false" outlineLevel="0" collapsed="false">
      <c r="B738" s="189"/>
      <c r="C738" s="189"/>
    </row>
    <row r="739" customFormat="false" ht="8.25" hidden="false" customHeight="false" outlineLevel="0" collapsed="false">
      <c r="B739" s="189"/>
      <c r="C739" s="189"/>
    </row>
    <row r="740" customFormat="false" ht="8.25" hidden="false" customHeight="false" outlineLevel="0" collapsed="false">
      <c r="B740" s="189"/>
      <c r="C740" s="189"/>
    </row>
    <row r="741" customFormat="false" ht="8.25" hidden="false" customHeight="false" outlineLevel="0" collapsed="false">
      <c r="B741" s="189"/>
      <c r="C741" s="189"/>
    </row>
    <row r="742" customFormat="false" ht="8.25" hidden="false" customHeight="false" outlineLevel="0" collapsed="false">
      <c r="B742" s="189"/>
      <c r="C742" s="189"/>
    </row>
    <row r="743" customFormat="false" ht="8.25" hidden="false" customHeight="false" outlineLevel="0" collapsed="false">
      <c r="B743" s="189"/>
      <c r="C743" s="189"/>
    </row>
    <row r="744" customFormat="false" ht="8.25" hidden="false" customHeight="false" outlineLevel="0" collapsed="false">
      <c r="B744" s="189"/>
      <c r="C744" s="189"/>
    </row>
    <row r="745" customFormat="false" ht="8.25" hidden="false" customHeight="false" outlineLevel="0" collapsed="false">
      <c r="B745" s="189"/>
      <c r="C745" s="189"/>
    </row>
    <row r="746" customFormat="false" ht="8.25" hidden="false" customHeight="false" outlineLevel="0" collapsed="false">
      <c r="B746" s="189"/>
      <c r="C746" s="189"/>
    </row>
    <row r="747" customFormat="false" ht="8.25" hidden="false" customHeight="false" outlineLevel="0" collapsed="false">
      <c r="B747" s="189"/>
      <c r="C747" s="189"/>
    </row>
    <row r="748" customFormat="false" ht="8.25" hidden="false" customHeight="false" outlineLevel="0" collapsed="false">
      <c r="B748" s="189"/>
      <c r="C748" s="189"/>
    </row>
    <row r="749" customFormat="false" ht="8.25" hidden="false" customHeight="false" outlineLevel="0" collapsed="false">
      <c r="B749" s="189"/>
      <c r="C749" s="189"/>
    </row>
    <row r="750" customFormat="false" ht="8.25" hidden="false" customHeight="false" outlineLevel="0" collapsed="false">
      <c r="B750" s="189"/>
      <c r="C750" s="189"/>
    </row>
    <row r="751" customFormat="false" ht="8.25" hidden="false" customHeight="false" outlineLevel="0" collapsed="false">
      <c r="B751" s="189"/>
      <c r="C751" s="189"/>
    </row>
    <row r="752" customFormat="false" ht="8.25" hidden="false" customHeight="false" outlineLevel="0" collapsed="false">
      <c r="B752" s="189"/>
      <c r="C752" s="189"/>
    </row>
    <row r="753" customFormat="false" ht="8.25" hidden="false" customHeight="false" outlineLevel="0" collapsed="false">
      <c r="B753" s="189"/>
      <c r="C753" s="189"/>
    </row>
    <row r="754" customFormat="false" ht="8.25" hidden="false" customHeight="false" outlineLevel="0" collapsed="false">
      <c r="B754" s="189"/>
      <c r="C754" s="189"/>
    </row>
    <row r="755" customFormat="false" ht="8.25" hidden="false" customHeight="false" outlineLevel="0" collapsed="false">
      <c r="B755" s="189"/>
      <c r="C755" s="189"/>
    </row>
    <row r="756" customFormat="false" ht="8.25" hidden="false" customHeight="false" outlineLevel="0" collapsed="false">
      <c r="B756" s="189"/>
      <c r="C756" s="189"/>
    </row>
    <row r="757" customFormat="false" ht="8.25" hidden="false" customHeight="false" outlineLevel="0" collapsed="false">
      <c r="B757" s="189"/>
      <c r="C757" s="189"/>
    </row>
    <row r="758" customFormat="false" ht="8.25" hidden="false" customHeight="false" outlineLevel="0" collapsed="false">
      <c r="B758" s="189"/>
      <c r="C758" s="189"/>
    </row>
    <row r="759" customFormat="false" ht="8.25" hidden="false" customHeight="false" outlineLevel="0" collapsed="false">
      <c r="B759" s="189"/>
      <c r="C759" s="189"/>
    </row>
    <row r="760" customFormat="false" ht="8.25" hidden="false" customHeight="false" outlineLevel="0" collapsed="false">
      <c r="B760" s="189"/>
      <c r="C760" s="189"/>
    </row>
    <row r="761" customFormat="false" ht="8.25" hidden="false" customHeight="false" outlineLevel="0" collapsed="false">
      <c r="B761" s="189"/>
      <c r="C761" s="189"/>
    </row>
    <row r="762" customFormat="false" ht="8.25" hidden="false" customHeight="false" outlineLevel="0" collapsed="false">
      <c r="B762" s="189"/>
      <c r="C762" s="189"/>
    </row>
    <row r="763" customFormat="false" ht="8.25" hidden="false" customHeight="false" outlineLevel="0" collapsed="false">
      <c r="B763" s="189"/>
      <c r="C763" s="189"/>
    </row>
    <row r="764" customFormat="false" ht="8.25" hidden="false" customHeight="false" outlineLevel="0" collapsed="false">
      <c r="B764" s="189"/>
      <c r="C764" s="189"/>
    </row>
    <row r="765" customFormat="false" ht="8.25" hidden="false" customHeight="false" outlineLevel="0" collapsed="false">
      <c r="B765" s="189"/>
      <c r="C765" s="189"/>
    </row>
    <row r="766" customFormat="false" ht="8.25" hidden="false" customHeight="false" outlineLevel="0" collapsed="false">
      <c r="B766" s="189"/>
      <c r="C766" s="189"/>
    </row>
    <row r="767" customFormat="false" ht="8.25" hidden="false" customHeight="false" outlineLevel="0" collapsed="false">
      <c r="B767" s="189"/>
      <c r="C767" s="189"/>
    </row>
    <row r="768" customFormat="false" ht="8.25" hidden="false" customHeight="false" outlineLevel="0" collapsed="false">
      <c r="B768" s="189"/>
      <c r="C768" s="189"/>
    </row>
    <row r="769" customFormat="false" ht="8.25" hidden="false" customHeight="false" outlineLevel="0" collapsed="false">
      <c r="B769" s="189"/>
      <c r="C769" s="189"/>
    </row>
    <row r="770" customFormat="false" ht="8.25" hidden="false" customHeight="false" outlineLevel="0" collapsed="false">
      <c r="B770" s="189"/>
      <c r="C770" s="189"/>
    </row>
    <row r="771" customFormat="false" ht="8.25" hidden="false" customHeight="false" outlineLevel="0" collapsed="false">
      <c r="B771" s="189"/>
      <c r="C771" s="189"/>
    </row>
    <row r="772" customFormat="false" ht="8.25" hidden="false" customHeight="false" outlineLevel="0" collapsed="false">
      <c r="B772" s="189"/>
      <c r="C772" s="189"/>
    </row>
    <row r="773" customFormat="false" ht="8.25" hidden="false" customHeight="false" outlineLevel="0" collapsed="false">
      <c r="B773" s="189"/>
      <c r="C773" s="189"/>
    </row>
    <row r="774" customFormat="false" ht="8.25" hidden="false" customHeight="false" outlineLevel="0" collapsed="false">
      <c r="B774" s="189"/>
      <c r="C774" s="189"/>
    </row>
    <row r="775" customFormat="false" ht="8.25" hidden="false" customHeight="false" outlineLevel="0" collapsed="false">
      <c r="B775" s="189"/>
      <c r="C775" s="189"/>
    </row>
    <row r="776" customFormat="false" ht="8.25" hidden="false" customHeight="false" outlineLevel="0" collapsed="false">
      <c r="B776" s="189"/>
      <c r="C776" s="189"/>
    </row>
    <row r="777" customFormat="false" ht="8.25" hidden="false" customHeight="false" outlineLevel="0" collapsed="false">
      <c r="B777" s="189"/>
      <c r="C777" s="189"/>
    </row>
    <row r="778" customFormat="false" ht="8.25" hidden="false" customHeight="false" outlineLevel="0" collapsed="false">
      <c r="B778" s="189"/>
      <c r="C778" s="189"/>
    </row>
    <row r="779" customFormat="false" ht="8.25" hidden="false" customHeight="false" outlineLevel="0" collapsed="false">
      <c r="B779" s="189"/>
      <c r="C779" s="189"/>
    </row>
    <row r="780" customFormat="false" ht="8.25" hidden="false" customHeight="false" outlineLevel="0" collapsed="false">
      <c r="B780" s="189"/>
      <c r="C780" s="189"/>
    </row>
    <row r="781" customFormat="false" ht="8.25" hidden="false" customHeight="false" outlineLevel="0" collapsed="false">
      <c r="B781" s="189"/>
      <c r="C781" s="189"/>
    </row>
    <row r="782" customFormat="false" ht="8.25" hidden="false" customHeight="false" outlineLevel="0" collapsed="false">
      <c r="B782" s="189"/>
      <c r="C782" s="189"/>
    </row>
    <row r="783" customFormat="false" ht="8.25" hidden="false" customHeight="false" outlineLevel="0" collapsed="false">
      <c r="B783" s="189"/>
      <c r="C783" s="189"/>
    </row>
    <row r="784" customFormat="false" ht="8.25" hidden="false" customHeight="false" outlineLevel="0" collapsed="false">
      <c r="B784" s="189"/>
      <c r="C784" s="189"/>
    </row>
    <row r="785" customFormat="false" ht="8.25" hidden="false" customHeight="false" outlineLevel="0" collapsed="false">
      <c r="B785" s="189"/>
      <c r="C785" s="189"/>
    </row>
    <row r="786" customFormat="false" ht="8.25" hidden="false" customHeight="false" outlineLevel="0" collapsed="false">
      <c r="B786" s="189"/>
      <c r="C786" s="189"/>
    </row>
    <row r="787" customFormat="false" ht="8.25" hidden="false" customHeight="false" outlineLevel="0" collapsed="false">
      <c r="B787" s="189"/>
      <c r="C787" s="189"/>
    </row>
    <row r="788" customFormat="false" ht="8.25" hidden="false" customHeight="false" outlineLevel="0" collapsed="false">
      <c r="B788" s="189"/>
      <c r="C788" s="189"/>
    </row>
    <row r="789" customFormat="false" ht="8.25" hidden="false" customHeight="false" outlineLevel="0" collapsed="false">
      <c r="B789" s="189"/>
      <c r="C789" s="189"/>
    </row>
    <row r="790" customFormat="false" ht="8.25" hidden="false" customHeight="false" outlineLevel="0" collapsed="false">
      <c r="B790" s="189"/>
      <c r="C790" s="189"/>
    </row>
    <row r="791" customFormat="false" ht="8.25" hidden="false" customHeight="false" outlineLevel="0" collapsed="false">
      <c r="B791" s="189"/>
      <c r="C791" s="189"/>
    </row>
    <row r="792" customFormat="false" ht="8.25" hidden="false" customHeight="false" outlineLevel="0" collapsed="false">
      <c r="B792" s="189"/>
      <c r="C792" s="189"/>
    </row>
    <row r="793" customFormat="false" ht="8.25" hidden="false" customHeight="false" outlineLevel="0" collapsed="false">
      <c r="B793" s="189"/>
      <c r="C793" s="189"/>
    </row>
    <row r="794" customFormat="false" ht="8.25" hidden="false" customHeight="false" outlineLevel="0" collapsed="false">
      <c r="B794" s="189"/>
      <c r="C794" s="189"/>
    </row>
    <row r="795" customFormat="false" ht="8.25" hidden="false" customHeight="false" outlineLevel="0" collapsed="false">
      <c r="B795" s="189"/>
      <c r="C795" s="189"/>
    </row>
    <row r="796" customFormat="false" ht="8.25" hidden="false" customHeight="false" outlineLevel="0" collapsed="false">
      <c r="B796" s="189"/>
      <c r="C796" s="189"/>
    </row>
    <row r="797" customFormat="false" ht="8.25" hidden="false" customHeight="false" outlineLevel="0" collapsed="false">
      <c r="B797" s="189"/>
      <c r="C797" s="189"/>
    </row>
    <row r="798" customFormat="false" ht="8.25" hidden="false" customHeight="false" outlineLevel="0" collapsed="false">
      <c r="B798" s="189"/>
      <c r="C798" s="189"/>
    </row>
    <row r="799" customFormat="false" ht="8.25" hidden="false" customHeight="false" outlineLevel="0" collapsed="false">
      <c r="B799" s="189"/>
      <c r="C799" s="189"/>
    </row>
    <row r="800" customFormat="false" ht="8.25" hidden="false" customHeight="false" outlineLevel="0" collapsed="false">
      <c r="B800" s="189"/>
      <c r="C800" s="189"/>
    </row>
    <row r="801" customFormat="false" ht="8.25" hidden="false" customHeight="false" outlineLevel="0" collapsed="false">
      <c r="B801" s="189"/>
      <c r="C801" s="189"/>
    </row>
    <row r="802" customFormat="false" ht="8.25" hidden="false" customHeight="false" outlineLevel="0" collapsed="false">
      <c r="B802" s="189"/>
      <c r="C802" s="189"/>
    </row>
    <row r="803" customFormat="false" ht="8.25" hidden="false" customHeight="false" outlineLevel="0" collapsed="false">
      <c r="B803" s="189"/>
      <c r="C803" s="189"/>
    </row>
    <row r="804" customFormat="false" ht="8.25" hidden="false" customHeight="false" outlineLevel="0" collapsed="false">
      <c r="B804" s="189"/>
      <c r="C804" s="189"/>
    </row>
    <row r="805" customFormat="false" ht="8.25" hidden="false" customHeight="false" outlineLevel="0" collapsed="false">
      <c r="B805" s="189"/>
      <c r="C805" s="189"/>
    </row>
    <row r="806" customFormat="false" ht="8.25" hidden="false" customHeight="false" outlineLevel="0" collapsed="false">
      <c r="B806" s="189"/>
      <c r="C806" s="189"/>
    </row>
    <row r="807" customFormat="false" ht="8.25" hidden="false" customHeight="false" outlineLevel="0" collapsed="false">
      <c r="B807" s="189"/>
      <c r="C807" s="189"/>
    </row>
    <row r="808" customFormat="false" ht="8.25" hidden="false" customHeight="false" outlineLevel="0" collapsed="false">
      <c r="B808" s="189"/>
      <c r="C808" s="189"/>
    </row>
    <row r="809" customFormat="false" ht="8.25" hidden="false" customHeight="false" outlineLevel="0" collapsed="false">
      <c r="B809" s="189"/>
      <c r="C809" s="189"/>
    </row>
    <row r="810" customFormat="false" ht="8.25" hidden="false" customHeight="false" outlineLevel="0" collapsed="false">
      <c r="B810" s="189"/>
      <c r="C810" s="189"/>
    </row>
    <row r="811" customFormat="false" ht="8.25" hidden="false" customHeight="false" outlineLevel="0" collapsed="false">
      <c r="B811" s="189"/>
      <c r="C811" s="189"/>
    </row>
    <row r="812" customFormat="false" ht="8.25" hidden="false" customHeight="false" outlineLevel="0" collapsed="false">
      <c r="B812" s="189"/>
      <c r="C812" s="189"/>
    </row>
    <row r="813" customFormat="false" ht="8.25" hidden="false" customHeight="false" outlineLevel="0" collapsed="false">
      <c r="B813" s="189"/>
      <c r="C813" s="189"/>
    </row>
    <row r="814" customFormat="false" ht="8.25" hidden="false" customHeight="false" outlineLevel="0" collapsed="false">
      <c r="B814" s="189"/>
      <c r="C814" s="189"/>
    </row>
    <row r="815" customFormat="false" ht="8.25" hidden="false" customHeight="false" outlineLevel="0" collapsed="false">
      <c r="B815" s="189"/>
      <c r="C815" s="189"/>
    </row>
    <row r="816" customFormat="false" ht="8.25" hidden="false" customHeight="false" outlineLevel="0" collapsed="false">
      <c r="B816" s="189"/>
      <c r="C816" s="189"/>
    </row>
    <row r="817" customFormat="false" ht="8.25" hidden="false" customHeight="false" outlineLevel="0" collapsed="false">
      <c r="B817" s="189"/>
      <c r="C817" s="189"/>
    </row>
    <row r="818" customFormat="false" ht="8.25" hidden="false" customHeight="false" outlineLevel="0" collapsed="false">
      <c r="B818" s="189"/>
      <c r="C818" s="189"/>
    </row>
    <row r="819" customFormat="false" ht="8.25" hidden="false" customHeight="false" outlineLevel="0" collapsed="false">
      <c r="B819" s="189"/>
      <c r="C819" s="189"/>
    </row>
    <row r="820" customFormat="false" ht="8.25" hidden="false" customHeight="false" outlineLevel="0" collapsed="false">
      <c r="B820" s="189"/>
      <c r="C820" s="189"/>
    </row>
    <row r="821" customFormat="false" ht="8.25" hidden="false" customHeight="false" outlineLevel="0" collapsed="false">
      <c r="B821" s="189"/>
      <c r="C821" s="189"/>
    </row>
    <row r="822" customFormat="false" ht="8.25" hidden="false" customHeight="false" outlineLevel="0" collapsed="false">
      <c r="B822" s="189"/>
      <c r="C822" s="189"/>
    </row>
    <row r="823" customFormat="false" ht="8.25" hidden="false" customHeight="false" outlineLevel="0" collapsed="false">
      <c r="B823" s="189"/>
      <c r="C823" s="189"/>
    </row>
    <row r="824" customFormat="false" ht="8.25" hidden="false" customHeight="false" outlineLevel="0" collapsed="false">
      <c r="B824" s="189"/>
      <c r="C824" s="189"/>
    </row>
    <row r="825" customFormat="false" ht="8.25" hidden="false" customHeight="false" outlineLevel="0" collapsed="false">
      <c r="B825" s="189"/>
      <c r="C825" s="189"/>
    </row>
    <row r="826" customFormat="false" ht="8.25" hidden="false" customHeight="false" outlineLevel="0" collapsed="false">
      <c r="B826" s="189"/>
      <c r="C826" s="189"/>
    </row>
    <row r="827" customFormat="false" ht="8.25" hidden="false" customHeight="false" outlineLevel="0" collapsed="false">
      <c r="B827" s="189"/>
      <c r="C827" s="189"/>
    </row>
    <row r="828" customFormat="false" ht="8.25" hidden="false" customHeight="false" outlineLevel="0" collapsed="false">
      <c r="B828" s="189"/>
      <c r="C828" s="189"/>
    </row>
    <row r="829" customFormat="false" ht="8.25" hidden="false" customHeight="false" outlineLevel="0" collapsed="false">
      <c r="B829" s="189"/>
      <c r="C829" s="189"/>
    </row>
    <row r="830" customFormat="false" ht="8.25" hidden="false" customHeight="false" outlineLevel="0" collapsed="false">
      <c r="B830" s="189"/>
      <c r="C830" s="189"/>
    </row>
    <row r="831" customFormat="false" ht="8.25" hidden="false" customHeight="false" outlineLevel="0" collapsed="false">
      <c r="B831" s="189"/>
      <c r="C831" s="189"/>
    </row>
    <row r="832" customFormat="false" ht="8.25" hidden="false" customHeight="false" outlineLevel="0" collapsed="false">
      <c r="B832" s="189"/>
      <c r="C832" s="189"/>
    </row>
    <row r="833" customFormat="false" ht="8.25" hidden="false" customHeight="false" outlineLevel="0" collapsed="false">
      <c r="B833" s="189"/>
      <c r="C833" s="189"/>
    </row>
    <row r="834" customFormat="false" ht="8.25" hidden="false" customHeight="false" outlineLevel="0" collapsed="false">
      <c r="B834" s="189"/>
      <c r="C834" s="189"/>
    </row>
    <row r="835" customFormat="false" ht="8.25" hidden="false" customHeight="false" outlineLevel="0" collapsed="false">
      <c r="B835" s="189"/>
      <c r="C835" s="189"/>
    </row>
    <row r="836" customFormat="false" ht="8.25" hidden="false" customHeight="false" outlineLevel="0" collapsed="false">
      <c r="B836" s="189"/>
      <c r="C836" s="189"/>
    </row>
    <row r="837" customFormat="false" ht="8.25" hidden="false" customHeight="false" outlineLevel="0" collapsed="false">
      <c r="B837" s="189"/>
      <c r="C837" s="189"/>
    </row>
    <row r="838" customFormat="false" ht="8.25" hidden="false" customHeight="false" outlineLevel="0" collapsed="false">
      <c r="B838" s="189"/>
      <c r="C838" s="189"/>
    </row>
    <row r="839" customFormat="false" ht="8.25" hidden="false" customHeight="false" outlineLevel="0" collapsed="false">
      <c r="B839" s="189"/>
      <c r="C839" s="189"/>
    </row>
    <row r="840" customFormat="false" ht="8.25" hidden="false" customHeight="false" outlineLevel="0" collapsed="false">
      <c r="B840" s="189"/>
      <c r="C840" s="189"/>
    </row>
    <row r="841" customFormat="false" ht="8.25" hidden="false" customHeight="false" outlineLevel="0" collapsed="false">
      <c r="B841" s="189"/>
      <c r="C841" s="189"/>
    </row>
    <row r="842" customFormat="false" ht="8.25" hidden="false" customHeight="false" outlineLevel="0" collapsed="false">
      <c r="B842" s="189"/>
      <c r="C842" s="189"/>
    </row>
    <row r="843" customFormat="false" ht="8.25" hidden="false" customHeight="false" outlineLevel="0" collapsed="false">
      <c r="B843" s="189"/>
      <c r="C843" s="189"/>
    </row>
    <row r="844" customFormat="false" ht="8.25" hidden="false" customHeight="false" outlineLevel="0" collapsed="false">
      <c r="B844" s="189"/>
      <c r="C844" s="189"/>
    </row>
    <row r="845" customFormat="false" ht="8.25" hidden="false" customHeight="false" outlineLevel="0" collapsed="false">
      <c r="B845" s="189"/>
      <c r="C845" s="189"/>
    </row>
    <row r="846" customFormat="false" ht="8.25" hidden="false" customHeight="false" outlineLevel="0" collapsed="false">
      <c r="B846" s="189"/>
      <c r="C846" s="189"/>
    </row>
    <row r="847" customFormat="false" ht="8.25" hidden="false" customHeight="false" outlineLevel="0" collapsed="false">
      <c r="B847" s="189"/>
      <c r="C847" s="189"/>
    </row>
    <row r="848" customFormat="false" ht="8.25" hidden="false" customHeight="false" outlineLevel="0" collapsed="false">
      <c r="B848" s="189"/>
      <c r="C848" s="189"/>
    </row>
    <row r="849" customFormat="false" ht="8.25" hidden="false" customHeight="false" outlineLevel="0" collapsed="false">
      <c r="B849" s="189"/>
      <c r="C849" s="189"/>
    </row>
    <row r="850" customFormat="false" ht="8.25" hidden="false" customHeight="false" outlineLevel="0" collapsed="false">
      <c r="B850" s="189"/>
      <c r="C850" s="189"/>
    </row>
    <row r="851" customFormat="false" ht="8.25" hidden="false" customHeight="false" outlineLevel="0" collapsed="false">
      <c r="B851" s="189"/>
      <c r="C851" s="189"/>
    </row>
    <row r="852" customFormat="false" ht="8.25" hidden="false" customHeight="false" outlineLevel="0" collapsed="false">
      <c r="B852" s="189"/>
      <c r="C852" s="189"/>
    </row>
    <row r="853" customFormat="false" ht="8.25" hidden="false" customHeight="false" outlineLevel="0" collapsed="false">
      <c r="B853" s="189"/>
      <c r="C853" s="189"/>
    </row>
    <row r="854" customFormat="false" ht="8.25" hidden="false" customHeight="false" outlineLevel="0" collapsed="false">
      <c r="B854" s="189"/>
      <c r="C854" s="189"/>
    </row>
    <row r="855" customFormat="false" ht="8.25" hidden="false" customHeight="false" outlineLevel="0" collapsed="false">
      <c r="B855" s="189"/>
      <c r="C855" s="189"/>
    </row>
    <row r="856" customFormat="false" ht="8.25" hidden="false" customHeight="false" outlineLevel="0" collapsed="false">
      <c r="B856" s="189"/>
      <c r="C856" s="189"/>
    </row>
    <row r="857" customFormat="false" ht="8.25" hidden="false" customHeight="false" outlineLevel="0" collapsed="false">
      <c r="B857" s="189"/>
      <c r="C857" s="189"/>
    </row>
    <row r="858" customFormat="false" ht="8.25" hidden="false" customHeight="false" outlineLevel="0" collapsed="false">
      <c r="B858" s="189"/>
      <c r="C858" s="189"/>
    </row>
    <row r="859" customFormat="false" ht="8.25" hidden="false" customHeight="false" outlineLevel="0" collapsed="false">
      <c r="B859" s="189"/>
      <c r="C859" s="189"/>
    </row>
    <row r="860" customFormat="false" ht="8.25" hidden="false" customHeight="false" outlineLevel="0" collapsed="false">
      <c r="B860" s="189"/>
      <c r="C860" s="189"/>
    </row>
    <row r="861" customFormat="false" ht="8.25" hidden="false" customHeight="false" outlineLevel="0" collapsed="false">
      <c r="B861" s="189"/>
      <c r="C861" s="189"/>
    </row>
    <row r="862" customFormat="false" ht="8.25" hidden="false" customHeight="false" outlineLevel="0" collapsed="false">
      <c r="B862" s="189"/>
      <c r="C862" s="189"/>
    </row>
    <row r="863" customFormat="false" ht="8.25" hidden="false" customHeight="false" outlineLevel="0" collapsed="false">
      <c r="B863" s="189"/>
      <c r="C863" s="189"/>
    </row>
    <row r="864" customFormat="false" ht="8.25" hidden="false" customHeight="false" outlineLevel="0" collapsed="false">
      <c r="B864" s="189"/>
      <c r="C864" s="189"/>
    </row>
    <row r="865" customFormat="false" ht="8.25" hidden="false" customHeight="false" outlineLevel="0" collapsed="false">
      <c r="B865" s="189"/>
      <c r="C865" s="189"/>
    </row>
    <row r="866" customFormat="false" ht="8.25" hidden="false" customHeight="false" outlineLevel="0" collapsed="false">
      <c r="B866" s="189"/>
      <c r="C866" s="189"/>
    </row>
    <row r="867" customFormat="false" ht="8.25" hidden="false" customHeight="false" outlineLevel="0" collapsed="false">
      <c r="B867" s="189"/>
      <c r="C867" s="189"/>
    </row>
    <row r="868" customFormat="false" ht="8.25" hidden="false" customHeight="false" outlineLevel="0" collapsed="false">
      <c r="B868" s="189"/>
      <c r="C868" s="189"/>
    </row>
    <row r="869" customFormat="false" ht="8.25" hidden="false" customHeight="false" outlineLevel="0" collapsed="false">
      <c r="B869" s="189"/>
      <c r="C869" s="189"/>
    </row>
    <row r="870" customFormat="false" ht="8.25" hidden="false" customHeight="false" outlineLevel="0" collapsed="false">
      <c r="B870" s="189"/>
      <c r="C870" s="189"/>
    </row>
    <row r="871" customFormat="false" ht="8.25" hidden="false" customHeight="false" outlineLevel="0" collapsed="false">
      <c r="B871" s="189"/>
      <c r="C871" s="189"/>
    </row>
    <row r="872" customFormat="false" ht="8.25" hidden="false" customHeight="false" outlineLevel="0" collapsed="false">
      <c r="B872" s="189"/>
      <c r="C872" s="189"/>
    </row>
    <row r="873" customFormat="false" ht="8.25" hidden="false" customHeight="false" outlineLevel="0" collapsed="false">
      <c r="B873" s="189"/>
      <c r="C873" s="189"/>
    </row>
    <row r="874" customFormat="false" ht="8.25" hidden="false" customHeight="false" outlineLevel="0" collapsed="false">
      <c r="B874" s="189"/>
      <c r="C874" s="189"/>
    </row>
    <row r="875" customFormat="false" ht="8.25" hidden="false" customHeight="false" outlineLevel="0" collapsed="false">
      <c r="B875" s="189"/>
      <c r="C875" s="189"/>
    </row>
    <row r="876" customFormat="false" ht="8.25" hidden="false" customHeight="false" outlineLevel="0" collapsed="false">
      <c r="B876" s="189"/>
      <c r="C876" s="189"/>
    </row>
    <row r="877" customFormat="false" ht="8.25" hidden="false" customHeight="false" outlineLevel="0" collapsed="false">
      <c r="B877" s="189"/>
      <c r="C877" s="189"/>
    </row>
    <row r="878" customFormat="false" ht="8.25" hidden="false" customHeight="false" outlineLevel="0" collapsed="false">
      <c r="B878" s="189"/>
      <c r="C878" s="189"/>
    </row>
    <row r="879" customFormat="false" ht="8.25" hidden="false" customHeight="false" outlineLevel="0" collapsed="false">
      <c r="B879" s="189"/>
      <c r="C879" s="189"/>
    </row>
    <row r="880" customFormat="false" ht="8.25" hidden="false" customHeight="false" outlineLevel="0" collapsed="false">
      <c r="B880" s="189"/>
      <c r="C880" s="189"/>
    </row>
    <row r="881" customFormat="false" ht="8.25" hidden="false" customHeight="false" outlineLevel="0" collapsed="false">
      <c r="B881" s="189"/>
      <c r="C881" s="189"/>
    </row>
    <row r="882" customFormat="false" ht="8.25" hidden="false" customHeight="false" outlineLevel="0" collapsed="false">
      <c r="B882" s="189"/>
      <c r="C882" s="189"/>
    </row>
    <row r="883" customFormat="false" ht="8.25" hidden="false" customHeight="false" outlineLevel="0" collapsed="false">
      <c r="B883" s="189"/>
      <c r="C883" s="189"/>
    </row>
    <row r="884" customFormat="false" ht="8.25" hidden="false" customHeight="false" outlineLevel="0" collapsed="false">
      <c r="B884" s="189"/>
      <c r="C884" s="189"/>
    </row>
    <row r="885" customFormat="false" ht="8.25" hidden="false" customHeight="false" outlineLevel="0" collapsed="false">
      <c r="B885" s="189"/>
      <c r="C885" s="189"/>
    </row>
    <row r="886" customFormat="false" ht="8.25" hidden="false" customHeight="false" outlineLevel="0" collapsed="false">
      <c r="B886" s="189"/>
      <c r="C886" s="189"/>
    </row>
    <row r="887" customFormat="false" ht="8.25" hidden="false" customHeight="false" outlineLevel="0" collapsed="false">
      <c r="B887" s="189"/>
      <c r="C887" s="189"/>
    </row>
    <row r="888" customFormat="false" ht="8.25" hidden="false" customHeight="false" outlineLevel="0" collapsed="false">
      <c r="B888" s="189"/>
      <c r="C888" s="189"/>
    </row>
    <row r="889" customFormat="false" ht="8.25" hidden="false" customHeight="false" outlineLevel="0" collapsed="false">
      <c r="B889" s="189"/>
      <c r="C889" s="189"/>
    </row>
    <row r="890" customFormat="false" ht="8.25" hidden="false" customHeight="false" outlineLevel="0" collapsed="false">
      <c r="B890" s="189"/>
      <c r="C890" s="189"/>
    </row>
    <row r="891" customFormat="false" ht="8.25" hidden="false" customHeight="false" outlineLevel="0" collapsed="false">
      <c r="B891" s="189"/>
      <c r="C891" s="189"/>
    </row>
    <row r="892" customFormat="false" ht="8.25" hidden="false" customHeight="false" outlineLevel="0" collapsed="false">
      <c r="B892" s="189"/>
      <c r="C892" s="189"/>
    </row>
    <row r="893" customFormat="false" ht="8.25" hidden="false" customHeight="false" outlineLevel="0" collapsed="false">
      <c r="B893" s="189"/>
      <c r="C893" s="189"/>
    </row>
    <row r="894" customFormat="false" ht="8.25" hidden="false" customHeight="false" outlineLevel="0" collapsed="false">
      <c r="B894" s="189"/>
      <c r="C894" s="189"/>
    </row>
    <row r="895" customFormat="false" ht="8.25" hidden="false" customHeight="false" outlineLevel="0" collapsed="false">
      <c r="B895" s="189"/>
      <c r="C895" s="189"/>
    </row>
    <row r="896" customFormat="false" ht="8.25" hidden="false" customHeight="false" outlineLevel="0" collapsed="false">
      <c r="B896" s="189"/>
      <c r="C896" s="189"/>
    </row>
    <row r="897" customFormat="false" ht="8.25" hidden="false" customHeight="false" outlineLevel="0" collapsed="false">
      <c r="B897" s="189"/>
      <c r="C897" s="189"/>
    </row>
    <row r="898" customFormat="false" ht="8.25" hidden="false" customHeight="false" outlineLevel="0" collapsed="false">
      <c r="B898" s="189"/>
      <c r="C898" s="189"/>
    </row>
    <row r="899" customFormat="false" ht="8.25" hidden="false" customHeight="false" outlineLevel="0" collapsed="false">
      <c r="B899" s="189"/>
      <c r="C899" s="189"/>
    </row>
    <row r="900" customFormat="false" ht="8.25" hidden="false" customHeight="false" outlineLevel="0" collapsed="false">
      <c r="B900" s="189"/>
      <c r="C900" s="189"/>
    </row>
    <row r="901" customFormat="false" ht="8.25" hidden="false" customHeight="false" outlineLevel="0" collapsed="false">
      <c r="B901" s="189"/>
      <c r="C901" s="189"/>
    </row>
    <row r="902" customFormat="false" ht="8.25" hidden="false" customHeight="false" outlineLevel="0" collapsed="false">
      <c r="B902" s="189"/>
      <c r="C902" s="189"/>
    </row>
    <row r="903" customFormat="false" ht="8.25" hidden="false" customHeight="false" outlineLevel="0" collapsed="false">
      <c r="B903" s="189"/>
      <c r="C903" s="189"/>
    </row>
    <row r="904" customFormat="false" ht="8.25" hidden="false" customHeight="false" outlineLevel="0" collapsed="false">
      <c r="B904" s="189"/>
      <c r="C904" s="189"/>
    </row>
    <row r="905" customFormat="false" ht="8.25" hidden="false" customHeight="false" outlineLevel="0" collapsed="false">
      <c r="B905" s="189"/>
      <c r="C905" s="189"/>
    </row>
    <row r="906" customFormat="false" ht="8.25" hidden="false" customHeight="false" outlineLevel="0" collapsed="false">
      <c r="B906" s="189"/>
      <c r="C906" s="189"/>
    </row>
    <row r="907" customFormat="false" ht="8.25" hidden="false" customHeight="false" outlineLevel="0" collapsed="false">
      <c r="B907" s="189"/>
      <c r="C907" s="189"/>
    </row>
    <row r="908" customFormat="false" ht="8.25" hidden="false" customHeight="false" outlineLevel="0" collapsed="false">
      <c r="B908" s="189"/>
      <c r="C908" s="189"/>
    </row>
    <row r="909" customFormat="false" ht="8.25" hidden="false" customHeight="false" outlineLevel="0" collapsed="false">
      <c r="B909" s="189"/>
      <c r="C909" s="189"/>
    </row>
    <row r="910" customFormat="false" ht="8.25" hidden="false" customHeight="false" outlineLevel="0" collapsed="false">
      <c r="B910" s="189"/>
      <c r="C910" s="189"/>
    </row>
    <row r="911" customFormat="false" ht="8.25" hidden="false" customHeight="false" outlineLevel="0" collapsed="false">
      <c r="B911" s="189"/>
      <c r="C911" s="189"/>
    </row>
    <row r="912" customFormat="false" ht="8.25" hidden="false" customHeight="false" outlineLevel="0" collapsed="false">
      <c r="B912" s="189"/>
      <c r="C912" s="189"/>
    </row>
    <row r="913" customFormat="false" ht="8.25" hidden="false" customHeight="false" outlineLevel="0" collapsed="false">
      <c r="B913" s="189"/>
      <c r="C913" s="189"/>
    </row>
    <row r="914" customFormat="false" ht="8.25" hidden="false" customHeight="false" outlineLevel="0" collapsed="false">
      <c r="B914" s="189"/>
      <c r="C914" s="189"/>
    </row>
    <row r="915" customFormat="false" ht="8.25" hidden="false" customHeight="false" outlineLevel="0" collapsed="false">
      <c r="B915" s="189"/>
      <c r="C915" s="189"/>
    </row>
    <row r="916" customFormat="false" ht="8.25" hidden="false" customHeight="false" outlineLevel="0" collapsed="false">
      <c r="B916" s="189"/>
      <c r="C916" s="189"/>
    </row>
    <row r="917" customFormat="false" ht="8.25" hidden="false" customHeight="false" outlineLevel="0" collapsed="false">
      <c r="B917" s="189"/>
      <c r="C917" s="189"/>
    </row>
    <row r="918" customFormat="false" ht="8.25" hidden="false" customHeight="false" outlineLevel="0" collapsed="false">
      <c r="B918" s="189"/>
      <c r="C918" s="189"/>
    </row>
    <row r="919" customFormat="false" ht="8.25" hidden="false" customHeight="false" outlineLevel="0" collapsed="false">
      <c r="B919" s="189"/>
      <c r="C919" s="189"/>
    </row>
    <row r="920" customFormat="false" ht="8.25" hidden="false" customHeight="false" outlineLevel="0" collapsed="false">
      <c r="B920" s="189"/>
      <c r="C920" s="189"/>
    </row>
    <row r="921" customFormat="false" ht="8.25" hidden="false" customHeight="false" outlineLevel="0" collapsed="false">
      <c r="B921" s="189"/>
      <c r="C921" s="189"/>
    </row>
    <row r="922" customFormat="false" ht="8.25" hidden="false" customHeight="false" outlineLevel="0" collapsed="false">
      <c r="B922" s="189"/>
      <c r="C922" s="189"/>
    </row>
    <row r="923" customFormat="false" ht="8.25" hidden="false" customHeight="false" outlineLevel="0" collapsed="false">
      <c r="B923" s="189"/>
      <c r="C923" s="189"/>
    </row>
    <row r="924" customFormat="false" ht="8.25" hidden="false" customHeight="false" outlineLevel="0" collapsed="false">
      <c r="B924" s="189"/>
      <c r="C924" s="189"/>
    </row>
    <row r="925" customFormat="false" ht="8.25" hidden="false" customHeight="false" outlineLevel="0" collapsed="false">
      <c r="B925" s="189"/>
      <c r="C925" s="189"/>
    </row>
    <row r="926" customFormat="false" ht="8.25" hidden="false" customHeight="false" outlineLevel="0" collapsed="false">
      <c r="B926" s="189"/>
      <c r="C926" s="189"/>
    </row>
    <row r="927" customFormat="false" ht="8.25" hidden="false" customHeight="false" outlineLevel="0" collapsed="false">
      <c r="B927" s="189"/>
      <c r="C927" s="189"/>
    </row>
    <row r="928" customFormat="false" ht="8.25" hidden="false" customHeight="false" outlineLevel="0" collapsed="false">
      <c r="B928" s="189"/>
      <c r="C928" s="189"/>
    </row>
    <row r="929" customFormat="false" ht="8.25" hidden="false" customHeight="false" outlineLevel="0" collapsed="false">
      <c r="B929" s="189"/>
      <c r="C929" s="189"/>
    </row>
    <row r="930" customFormat="false" ht="8.25" hidden="false" customHeight="false" outlineLevel="0" collapsed="false">
      <c r="B930" s="189"/>
      <c r="C930" s="189"/>
    </row>
    <row r="931" customFormat="false" ht="8.25" hidden="false" customHeight="false" outlineLevel="0" collapsed="false">
      <c r="B931" s="189"/>
      <c r="C931" s="189"/>
    </row>
    <row r="932" customFormat="false" ht="8.25" hidden="false" customHeight="false" outlineLevel="0" collapsed="false">
      <c r="B932" s="189"/>
      <c r="C932" s="189"/>
    </row>
    <row r="933" customFormat="false" ht="8.25" hidden="false" customHeight="false" outlineLevel="0" collapsed="false">
      <c r="B933" s="189"/>
      <c r="C933" s="189"/>
    </row>
    <row r="934" customFormat="false" ht="8.25" hidden="false" customHeight="false" outlineLevel="0" collapsed="false">
      <c r="B934" s="189"/>
      <c r="C934" s="189"/>
    </row>
    <row r="935" customFormat="false" ht="8.25" hidden="false" customHeight="false" outlineLevel="0" collapsed="false">
      <c r="B935" s="189"/>
      <c r="C935" s="189"/>
    </row>
    <row r="936" customFormat="false" ht="8.25" hidden="false" customHeight="false" outlineLevel="0" collapsed="false">
      <c r="B936" s="189"/>
      <c r="C936" s="189"/>
    </row>
    <row r="937" customFormat="false" ht="8.25" hidden="false" customHeight="false" outlineLevel="0" collapsed="false">
      <c r="B937" s="189"/>
      <c r="C937" s="189"/>
    </row>
    <row r="938" customFormat="false" ht="8.25" hidden="false" customHeight="false" outlineLevel="0" collapsed="false">
      <c r="B938" s="189"/>
      <c r="C938" s="189"/>
    </row>
    <row r="939" customFormat="false" ht="8.25" hidden="false" customHeight="false" outlineLevel="0" collapsed="false">
      <c r="B939" s="189"/>
      <c r="C939" s="189"/>
    </row>
    <row r="940" customFormat="false" ht="8.25" hidden="false" customHeight="false" outlineLevel="0" collapsed="false">
      <c r="B940" s="189"/>
      <c r="C940" s="189"/>
    </row>
    <row r="941" customFormat="false" ht="8.25" hidden="false" customHeight="false" outlineLevel="0" collapsed="false">
      <c r="B941" s="189"/>
      <c r="C941" s="189"/>
    </row>
    <row r="942" customFormat="false" ht="8.25" hidden="false" customHeight="false" outlineLevel="0" collapsed="false">
      <c r="B942" s="189"/>
      <c r="C942" s="189"/>
    </row>
    <row r="943" customFormat="false" ht="8.25" hidden="false" customHeight="false" outlineLevel="0" collapsed="false">
      <c r="B943" s="189"/>
      <c r="C943" s="189"/>
    </row>
    <row r="944" customFormat="false" ht="8.25" hidden="false" customHeight="false" outlineLevel="0" collapsed="false">
      <c r="B944" s="189"/>
      <c r="C944" s="189"/>
    </row>
    <row r="945" customFormat="false" ht="8.25" hidden="false" customHeight="false" outlineLevel="0" collapsed="false">
      <c r="B945" s="189"/>
      <c r="C945" s="189"/>
    </row>
    <row r="946" customFormat="false" ht="8.25" hidden="false" customHeight="false" outlineLevel="0" collapsed="false">
      <c r="B946" s="189"/>
      <c r="C946" s="189"/>
    </row>
    <row r="947" customFormat="false" ht="8.25" hidden="false" customHeight="false" outlineLevel="0" collapsed="false">
      <c r="B947" s="189"/>
      <c r="C947" s="189"/>
    </row>
    <row r="948" customFormat="false" ht="8.25" hidden="false" customHeight="false" outlineLevel="0" collapsed="false">
      <c r="B948" s="189"/>
      <c r="C948" s="189"/>
    </row>
    <row r="949" customFormat="false" ht="8.25" hidden="false" customHeight="false" outlineLevel="0" collapsed="false">
      <c r="B949" s="189"/>
      <c r="C949" s="189"/>
    </row>
    <row r="950" customFormat="false" ht="8.25" hidden="false" customHeight="false" outlineLevel="0" collapsed="false">
      <c r="B950" s="189"/>
      <c r="C950" s="189"/>
    </row>
    <row r="951" customFormat="false" ht="8.25" hidden="false" customHeight="false" outlineLevel="0" collapsed="false">
      <c r="B951" s="189"/>
      <c r="C951" s="189"/>
    </row>
    <row r="952" customFormat="false" ht="8.25" hidden="false" customHeight="false" outlineLevel="0" collapsed="false">
      <c r="B952" s="189"/>
      <c r="C952" s="189"/>
    </row>
    <row r="953" customFormat="false" ht="8.25" hidden="false" customHeight="false" outlineLevel="0" collapsed="false">
      <c r="B953" s="189"/>
      <c r="C953" s="189"/>
    </row>
    <row r="954" customFormat="false" ht="8.25" hidden="false" customHeight="false" outlineLevel="0" collapsed="false">
      <c r="B954" s="189"/>
      <c r="C954" s="189"/>
    </row>
    <row r="955" customFormat="false" ht="8.25" hidden="false" customHeight="false" outlineLevel="0" collapsed="false">
      <c r="B955" s="189"/>
      <c r="C955" s="189"/>
    </row>
    <row r="956" customFormat="false" ht="8.25" hidden="false" customHeight="false" outlineLevel="0" collapsed="false">
      <c r="B956" s="189"/>
      <c r="C956" s="189"/>
    </row>
    <row r="957" customFormat="false" ht="8.25" hidden="false" customHeight="false" outlineLevel="0" collapsed="false">
      <c r="B957" s="189"/>
      <c r="C957" s="189"/>
    </row>
    <row r="958" customFormat="false" ht="8.25" hidden="false" customHeight="false" outlineLevel="0" collapsed="false">
      <c r="B958" s="189"/>
      <c r="C958" s="189"/>
    </row>
    <row r="959" customFormat="false" ht="8.25" hidden="false" customHeight="false" outlineLevel="0" collapsed="false">
      <c r="B959" s="189"/>
      <c r="C959" s="189"/>
    </row>
    <row r="960" customFormat="false" ht="8.25" hidden="false" customHeight="false" outlineLevel="0" collapsed="false">
      <c r="B960" s="189"/>
      <c r="C960" s="189"/>
    </row>
    <row r="961" customFormat="false" ht="8.25" hidden="false" customHeight="false" outlineLevel="0" collapsed="false">
      <c r="B961" s="189"/>
      <c r="C961" s="189"/>
    </row>
    <row r="962" customFormat="false" ht="8.25" hidden="false" customHeight="false" outlineLevel="0" collapsed="false">
      <c r="B962" s="189"/>
      <c r="C962" s="189"/>
    </row>
    <row r="963" customFormat="false" ht="8.25" hidden="false" customHeight="false" outlineLevel="0" collapsed="false">
      <c r="B963" s="189"/>
      <c r="C963" s="189"/>
    </row>
    <row r="964" customFormat="false" ht="8.25" hidden="false" customHeight="false" outlineLevel="0" collapsed="false">
      <c r="B964" s="189"/>
      <c r="C964" s="189"/>
    </row>
    <row r="965" customFormat="false" ht="8.25" hidden="false" customHeight="false" outlineLevel="0" collapsed="false">
      <c r="B965" s="189"/>
      <c r="C965" s="189"/>
    </row>
    <row r="966" customFormat="false" ht="8.25" hidden="false" customHeight="false" outlineLevel="0" collapsed="false">
      <c r="B966" s="189"/>
      <c r="C966" s="189"/>
    </row>
    <row r="967" customFormat="false" ht="8.25" hidden="false" customHeight="false" outlineLevel="0" collapsed="false">
      <c r="B967" s="189"/>
      <c r="C967" s="189"/>
    </row>
    <row r="968" customFormat="false" ht="8.25" hidden="false" customHeight="false" outlineLevel="0" collapsed="false">
      <c r="B968" s="189"/>
      <c r="C968" s="189"/>
    </row>
    <row r="969" customFormat="false" ht="8.25" hidden="false" customHeight="false" outlineLevel="0" collapsed="false">
      <c r="B969" s="189"/>
      <c r="C969" s="189"/>
    </row>
    <row r="970" customFormat="false" ht="8.25" hidden="false" customHeight="false" outlineLevel="0" collapsed="false">
      <c r="B970" s="189"/>
      <c r="C970" s="189"/>
    </row>
    <row r="971" customFormat="false" ht="8.25" hidden="false" customHeight="false" outlineLevel="0" collapsed="false">
      <c r="B971" s="189"/>
      <c r="C971" s="189"/>
    </row>
    <row r="972" customFormat="false" ht="8.25" hidden="false" customHeight="false" outlineLevel="0" collapsed="false">
      <c r="B972" s="189"/>
      <c r="C972" s="189"/>
    </row>
    <row r="973" customFormat="false" ht="8.25" hidden="false" customHeight="false" outlineLevel="0" collapsed="false">
      <c r="B973" s="189"/>
      <c r="C973" s="189"/>
    </row>
    <row r="974" customFormat="false" ht="8.25" hidden="false" customHeight="false" outlineLevel="0" collapsed="false">
      <c r="B974" s="189"/>
      <c r="C974" s="189"/>
    </row>
    <row r="975" customFormat="false" ht="8.25" hidden="false" customHeight="false" outlineLevel="0" collapsed="false">
      <c r="B975" s="189"/>
      <c r="C975" s="189"/>
    </row>
    <row r="976" customFormat="false" ht="8.25" hidden="false" customHeight="false" outlineLevel="0" collapsed="false">
      <c r="B976" s="189"/>
      <c r="C976" s="189"/>
    </row>
    <row r="977" customFormat="false" ht="8.25" hidden="false" customHeight="false" outlineLevel="0" collapsed="false">
      <c r="B977" s="189"/>
      <c r="C977" s="189"/>
    </row>
    <row r="978" customFormat="false" ht="8.25" hidden="false" customHeight="false" outlineLevel="0" collapsed="false">
      <c r="B978" s="189"/>
      <c r="C978" s="189"/>
    </row>
    <row r="979" customFormat="false" ht="8.25" hidden="false" customHeight="false" outlineLevel="0" collapsed="false">
      <c r="B979" s="189"/>
      <c r="C979" s="189"/>
    </row>
    <row r="980" customFormat="false" ht="8.25" hidden="false" customHeight="false" outlineLevel="0" collapsed="false">
      <c r="B980" s="189"/>
      <c r="C980" s="189"/>
    </row>
    <row r="981" customFormat="false" ht="8.25" hidden="false" customHeight="false" outlineLevel="0" collapsed="false">
      <c r="B981" s="189"/>
      <c r="C981" s="189"/>
    </row>
    <row r="982" customFormat="false" ht="8.25" hidden="false" customHeight="false" outlineLevel="0" collapsed="false">
      <c r="B982" s="189"/>
      <c r="C982" s="189"/>
    </row>
    <row r="983" customFormat="false" ht="8.25" hidden="false" customHeight="false" outlineLevel="0" collapsed="false">
      <c r="B983" s="189"/>
      <c r="C983" s="189"/>
    </row>
    <row r="984" customFormat="false" ht="8.25" hidden="false" customHeight="false" outlineLevel="0" collapsed="false">
      <c r="B984" s="189"/>
      <c r="C984" s="189"/>
    </row>
    <row r="985" customFormat="false" ht="8.25" hidden="false" customHeight="false" outlineLevel="0" collapsed="false">
      <c r="B985" s="189"/>
      <c r="C985" s="189"/>
    </row>
    <row r="986" customFormat="false" ht="8.25" hidden="false" customHeight="false" outlineLevel="0" collapsed="false">
      <c r="B986" s="189"/>
      <c r="C986" s="189"/>
    </row>
    <row r="987" customFormat="false" ht="8.25" hidden="false" customHeight="false" outlineLevel="0" collapsed="false">
      <c r="B987" s="189"/>
      <c r="C987" s="189"/>
    </row>
    <row r="988" customFormat="false" ht="8.25" hidden="false" customHeight="false" outlineLevel="0" collapsed="false">
      <c r="B988" s="189"/>
      <c r="C988" s="189"/>
    </row>
    <row r="989" customFormat="false" ht="8.25" hidden="false" customHeight="false" outlineLevel="0" collapsed="false">
      <c r="B989" s="189"/>
      <c r="C989" s="189"/>
    </row>
    <row r="990" customFormat="false" ht="8.25" hidden="false" customHeight="false" outlineLevel="0" collapsed="false">
      <c r="B990" s="189"/>
      <c r="C990" s="189"/>
    </row>
    <row r="991" customFormat="false" ht="8.25" hidden="false" customHeight="false" outlineLevel="0" collapsed="false">
      <c r="B991" s="189"/>
      <c r="C991" s="189"/>
    </row>
    <row r="992" customFormat="false" ht="8.25" hidden="false" customHeight="false" outlineLevel="0" collapsed="false">
      <c r="B992" s="189"/>
      <c r="C992" s="189"/>
    </row>
    <row r="993" customFormat="false" ht="8.25" hidden="false" customHeight="false" outlineLevel="0" collapsed="false">
      <c r="B993" s="189"/>
      <c r="C993" s="189"/>
    </row>
    <row r="994" customFormat="false" ht="8.25" hidden="false" customHeight="false" outlineLevel="0" collapsed="false">
      <c r="B994" s="189"/>
      <c r="C994" s="189"/>
    </row>
    <row r="995" customFormat="false" ht="8.25" hidden="false" customHeight="false" outlineLevel="0" collapsed="false">
      <c r="B995" s="189"/>
      <c r="C995" s="189"/>
    </row>
    <row r="996" customFormat="false" ht="8.25" hidden="false" customHeight="false" outlineLevel="0" collapsed="false">
      <c r="B996" s="189"/>
      <c r="C996" s="189"/>
    </row>
    <row r="997" customFormat="false" ht="8.25" hidden="false" customHeight="false" outlineLevel="0" collapsed="false">
      <c r="B997" s="189"/>
      <c r="C997" s="189"/>
    </row>
    <row r="998" customFormat="false" ht="8.25" hidden="false" customHeight="false" outlineLevel="0" collapsed="false">
      <c r="B998" s="189"/>
      <c r="C998" s="189"/>
    </row>
    <row r="999" customFormat="false" ht="8.25" hidden="false" customHeight="false" outlineLevel="0" collapsed="false">
      <c r="B999" s="189"/>
      <c r="C999" s="189"/>
    </row>
    <row r="1000" customFormat="false" ht="8.25" hidden="false" customHeight="false" outlineLevel="0" collapsed="false">
      <c r="B1000" s="189"/>
      <c r="C1000" s="189"/>
    </row>
    <row r="1001" customFormat="false" ht="8.25" hidden="false" customHeight="false" outlineLevel="0" collapsed="false">
      <c r="B1001" s="189"/>
      <c r="C1001" s="189"/>
    </row>
    <row r="1002" customFormat="false" ht="8.25" hidden="false" customHeight="false" outlineLevel="0" collapsed="false">
      <c r="B1002" s="189"/>
      <c r="C1002" s="189"/>
    </row>
    <row r="1003" customFormat="false" ht="8.25" hidden="false" customHeight="false" outlineLevel="0" collapsed="false">
      <c r="B1003" s="189"/>
      <c r="C1003" s="189"/>
    </row>
    <row r="1004" customFormat="false" ht="8.25" hidden="false" customHeight="false" outlineLevel="0" collapsed="false">
      <c r="B1004" s="189"/>
      <c r="C1004" s="189"/>
    </row>
    <row r="1005" customFormat="false" ht="8.25" hidden="false" customHeight="false" outlineLevel="0" collapsed="false">
      <c r="B1005" s="189"/>
      <c r="C1005" s="189"/>
    </row>
    <row r="1006" customFormat="false" ht="8.25" hidden="false" customHeight="false" outlineLevel="0" collapsed="false">
      <c r="B1006" s="189"/>
      <c r="C1006" s="189"/>
    </row>
    <row r="1007" customFormat="false" ht="8.25" hidden="false" customHeight="false" outlineLevel="0" collapsed="false">
      <c r="B1007" s="189"/>
      <c r="C1007" s="189"/>
    </row>
    <row r="1008" customFormat="false" ht="8.25" hidden="false" customHeight="false" outlineLevel="0" collapsed="false">
      <c r="B1008" s="189"/>
      <c r="C1008" s="189"/>
    </row>
    <row r="1009" customFormat="false" ht="8.25" hidden="false" customHeight="false" outlineLevel="0" collapsed="false">
      <c r="B1009" s="189"/>
      <c r="C1009" s="189"/>
    </row>
    <row r="1010" customFormat="false" ht="8.25" hidden="false" customHeight="false" outlineLevel="0" collapsed="false">
      <c r="B1010" s="189"/>
      <c r="C1010" s="189"/>
    </row>
    <row r="1011" customFormat="false" ht="8.25" hidden="false" customHeight="false" outlineLevel="0" collapsed="false">
      <c r="B1011" s="189"/>
      <c r="C1011" s="189"/>
    </row>
    <row r="1012" customFormat="false" ht="8.25" hidden="false" customHeight="false" outlineLevel="0" collapsed="false">
      <c r="B1012" s="189"/>
      <c r="C1012" s="189"/>
    </row>
    <row r="1013" customFormat="false" ht="8.25" hidden="false" customHeight="false" outlineLevel="0" collapsed="false">
      <c r="B1013" s="189"/>
      <c r="C1013" s="189"/>
    </row>
    <row r="1014" customFormat="false" ht="8.25" hidden="false" customHeight="false" outlineLevel="0" collapsed="false">
      <c r="B1014" s="189"/>
      <c r="C1014" s="189"/>
    </row>
    <row r="1015" customFormat="false" ht="8.25" hidden="false" customHeight="false" outlineLevel="0" collapsed="false">
      <c r="B1015" s="189"/>
      <c r="C1015" s="189"/>
    </row>
    <row r="1016" customFormat="false" ht="8.25" hidden="false" customHeight="false" outlineLevel="0" collapsed="false">
      <c r="B1016" s="189"/>
      <c r="C1016" s="189"/>
    </row>
    <row r="1017" customFormat="false" ht="8.25" hidden="false" customHeight="false" outlineLevel="0" collapsed="false">
      <c r="B1017" s="189"/>
      <c r="C1017" s="189"/>
    </row>
    <row r="1018" customFormat="false" ht="8.25" hidden="false" customHeight="false" outlineLevel="0" collapsed="false">
      <c r="B1018" s="189"/>
      <c r="C1018" s="189"/>
    </row>
    <row r="1019" customFormat="false" ht="8.25" hidden="false" customHeight="false" outlineLevel="0" collapsed="false">
      <c r="B1019" s="189"/>
      <c r="C1019" s="189"/>
    </row>
    <row r="1020" customFormat="false" ht="8.25" hidden="false" customHeight="false" outlineLevel="0" collapsed="false">
      <c r="B1020" s="189"/>
      <c r="C1020" s="189"/>
    </row>
    <row r="1021" customFormat="false" ht="8.25" hidden="false" customHeight="false" outlineLevel="0" collapsed="false">
      <c r="B1021" s="189"/>
      <c r="C1021" s="189"/>
    </row>
    <row r="1022" customFormat="false" ht="8.25" hidden="false" customHeight="false" outlineLevel="0" collapsed="false">
      <c r="B1022" s="189"/>
      <c r="C1022" s="189"/>
    </row>
    <row r="1023" customFormat="false" ht="8.25" hidden="false" customHeight="false" outlineLevel="0" collapsed="false">
      <c r="B1023" s="189"/>
      <c r="C1023" s="189"/>
    </row>
    <row r="1024" customFormat="false" ht="8.25" hidden="false" customHeight="false" outlineLevel="0" collapsed="false">
      <c r="B1024" s="189"/>
      <c r="C1024" s="189"/>
    </row>
    <row r="1025" customFormat="false" ht="8.25" hidden="false" customHeight="false" outlineLevel="0" collapsed="false">
      <c r="B1025" s="189"/>
      <c r="C1025" s="189"/>
    </row>
    <row r="1026" customFormat="false" ht="8.25" hidden="false" customHeight="false" outlineLevel="0" collapsed="false">
      <c r="B1026" s="189"/>
      <c r="C1026" s="189"/>
    </row>
    <row r="1027" customFormat="false" ht="8.25" hidden="false" customHeight="false" outlineLevel="0" collapsed="false">
      <c r="B1027" s="189"/>
      <c r="C1027" s="189"/>
    </row>
    <row r="1028" customFormat="false" ht="8.25" hidden="false" customHeight="false" outlineLevel="0" collapsed="false">
      <c r="B1028" s="189"/>
      <c r="C1028" s="189"/>
    </row>
    <row r="1029" customFormat="false" ht="8.25" hidden="false" customHeight="false" outlineLevel="0" collapsed="false">
      <c r="B1029" s="189"/>
      <c r="C1029" s="189"/>
    </row>
    <row r="1030" customFormat="false" ht="8.25" hidden="false" customHeight="false" outlineLevel="0" collapsed="false">
      <c r="B1030" s="189"/>
      <c r="C1030" s="189"/>
    </row>
    <row r="1031" customFormat="false" ht="8.25" hidden="false" customHeight="false" outlineLevel="0" collapsed="false">
      <c r="B1031" s="189"/>
      <c r="C1031" s="189"/>
    </row>
    <row r="1032" customFormat="false" ht="8.25" hidden="false" customHeight="false" outlineLevel="0" collapsed="false">
      <c r="B1032" s="189"/>
      <c r="C1032" s="189"/>
    </row>
    <row r="1033" customFormat="false" ht="8.25" hidden="false" customHeight="false" outlineLevel="0" collapsed="false">
      <c r="B1033" s="189"/>
      <c r="C1033" s="189"/>
    </row>
    <row r="1034" customFormat="false" ht="8.25" hidden="false" customHeight="false" outlineLevel="0" collapsed="false">
      <c r="B1034" s="189"/>
      <c r="C1034" s="189"/>
    </row>
    <row r="1035" customFormat="false" ht="8.25" hidden="false" customHeight="false" outlineLevel="0" collapsed="false">
      <c r="B1035" s="189"/>
      <c r="C1035" s="189"/>
    </row>
    <row r="1036" customFormat="false" ht="8.25" hidden="false" customHeight="false" outlineLevel="0" collapsed="false">
      <c r="B1036" s="189"/>
      <c r="C1036" s="189"/>
    </row>
    <row r="1037" customFormat="false" ht="8.25" hidden="false" customHeight="false" outlineLevel="0" collapsed="false">
      <c r="B1037" s="189"/>
      <c r="C1037" s="189"/>
    </row>
    <row r="1038" customFormat="false" ht="8.25" hidden="false" customHeight="false" outlineLevel="0" collapsed="false">
      <c r="B1038" s="189"/>
      <c r="C1038" s="189"/>
    </row>
    <row r="1039" customFormat="false" ht="8.25" hidden="false" customHeight="false" outlineLevel="0" collapsed="false">
      <c r="B1039" s="189"/>
      <c r="C1039" s="189"/>
    </row>
    <row r="1040" customFormat="false" ht="8.25" hidden="false" customHeight="false" outlineLevel="0" collapsed="false">
      <c r="B1040" s="189"/>
      <c r="C1040" s="189"/>
    </row>
    <row r="1041" customFormat="false" ht="8.25" hidden="false" customHeight="false" outlineLevel="0" collapsed="false">
      <c r="B1041" s="189"/>
      <c r="C1041" s="189"/>
    </row>
    <row r="1042" customFormat="false" ht="8.25" hidden="false" customHeight="false" outlineLevel="0" collapsed="false">
      <c r="B1042" s="189"/>
      <c r="C1042" s="189"/>
    </row>
    <row r="1043" customFormat="false" ht="8.25" hidden="false" customHeight="false" outlineLevel="0" collapsed="false">
      <c r="B1043" s="189"/>
      <c r="C1043" s="189"/>
    </row>
    <row r="1044" customFormat="false" ht="8.25" hidden="false" customHeight="false" outlineLevel="0" collapsed="false">
      <c r="B1044" s="189"/>
      <c r="C1044" s="189"/>
    </row>
    <row r="1045" customFormat="false" ht="8.25" hidden="false" customHeight="false" outlineLevel="0" collapsed="false">
      <c r="B1045" s="189"/>
      <c r="C1045" s="189"/>
    </row>
    <row r="1046" customFormat="false" ht="8.25" hidden="false" customHeight="false" outlineLevel="0" collapsed="false">
      <c r="B1046" s="189"/>
      <c r="C1046" s="189"/>
    </row>
    <row r="1047" customFormat="false" ht="8.25" hidden="false" customHeight="false" outlineLevel="0" collapsed="false">
      <c r="B1047" s="189"/>
      <c r="C1047" s="189"/>
    </row>
    <row r="1048" customFormat="false" ht="8.25" hidden="false" customHeight="false" outlineLevel="0" collapsed="false">
      <c r="B1048" s="189"/>
      <c r="C1048" s="189"/>
    </row>
    <row r="1049" customFormat="false" ht="8.25" hidden="false" customHeight="false" outlineLevel="0" collapsed="false">
      <c r="B1049" s="189"/>
      <c r="C1049" s="189"/>
    </row>
    <row r="1050" customFormat="false" ht="8.25" hidden="false" customHeight="false" outlineLevel="0" collapsed="false">
      <c r="B1050" s="189"/>
      <c r="C1050" s="189"/>
    </row>
    <row r="1051" customFormat="false" ht="8.25" hidden="false" customHeight="false" outlineLevel="0" collapsed="false">
      <c r="B1051" s="189"/>
      <c r="C1051" s="189"/>
    </row>
    <row r="1052" customFormat="false" ht="8.25" hidden="false" customHeight="false" outlineLevel="0" collapsed="false">
      <c r="B1052" s="189"/>
      <c r="C1052" s="189"/>
    </row>
    <row r="1053" customFormat="false" ht="8.25" hidden="false" customHeight="false" outlineLevel="0" collapsed="false">
      <c r="B1053" s="189"/>
      <c r="C1053" s="189"/>
    </row>
    <row r="1054" customFormat="false" ht="8.25" hidden="false" customHeight="false" outlineLevel="0" collapsed="false">
      <c r="B1054" s="189"/>
      <c r="C1054" s="189"/>
    </row>
    <row r="1055" customFormat="false" ht="8.25" hidden="false" customHeight="false" outlineLevel="0" collapsed="false">
      <c r="B1055" s="189"/>
      <c r="C1055" s="189"/>
    </row>
    <row r="1056" customFormat="false" ht="8.25" hidden="false" customHeight="false" outlineLevel="0" collapsed="false">
      <c r="B1056" s="189"/>
      <c r="C1056" s="189"/>
    </row>
    <row r="1057" customFormat="false" ht="8.25" hidden="false" customHeight="false" outlineLevel="0" collapsed="false">
      <c r="B1057" s="189"/>
      <c r="C1057" s="189"/>
    </row>
    <row r="1058" customFormat="false" ht="8.25" hidden="false" customHeight="false" outlineLevel="0" collapsed="false">
      <c r="B1058" s="189"/>
      <c r="C1058" s="189"/>
    </row>
    <row r="1059" customFormat="false" ht="8.25" hidden="false" customHeight="false" outlineLevel="0" collapsed="false">
      <c r="B1059" s="189"/>
      <c r="C1059" s="189"/>
    </row>
    <row r="1060" customFormat="false" ht="8.25" hidden="false" customHeight="false" outlineLevel="0" collapsed="false">
      <c r="B1060" s="189"/>
      <c r="C1060" s="189"/>
    </row>
    <row r="1061" customFormat="false" ht="8.25" hidden="false" customHeight="false" outlineLevel="0" collapsed="false">
      <c r="B1061" s="189"/>
      <c r="C1061" s="189"/>
    </row>
    <row r="1062" customFormat="false" ht="8.25" hidden="false" customHeight="false" outlineLevel="0" collapsed="false">
      <c r="B1062" s="189"/>
      <c r="C1062" s="189"/>
    </row>
    <row r="1063" customFormat="false" ht="8.25" hidden="false" customHeight="false" outlineLevel="0" collapsed="false">
      <c r="B1063" s="189"/>
      <c r="C1063" s="189"/>
    </row>
    <row r="1064" customFormat="false" ht="8.25" hidden="false" customHeight="false" outlineLevel="0" collapsed="false">
      <c r="B1064" s="189"/>
      <c r="C1064" s="189"/>
    </row>
    <row r="1065" customFormat="false" ht="8.25" hidden="false" customHeight="false" outlineLevel="0" collapsed="false">
      <c r="B1065" s="189"/>
      <c r="C1065" s="189"/>
    </row>
    <row r="1066" customFormat="false" ht="8.25" hidden="false" customHeight="false" outlineLevel="0" collapsed="false">
      <c r="B1066" s="189"/>
      <c r="C1066" s="189"/>
    </row>
    <row r="1067" customFormat="false" ht="8.25" hidden="false" customHeight="false" outlineLevel="0" collapsed="false">
      <c r="B1067" s="189"/>
      <c r="C1067" s="189"/>
    </row>
    <row r="1068" customFormat="false" ht="8.25" hidden="false" customHeight="false" outlineLevel="0" collapsed="false">
      <c r="B1068" s="189"/>
      <c r="C1068" s="189"/>
    </row>
    <row r="1069" customFormat="false" ht="8.25" hidden="false" customHeight="false" outlineLevel="0" collapsed="false">
      <c r="B1069" s="189"/>
      <c r="C1069" s="189"/>
    </row>
    <row r="1070" customFormat="false" ht="8.25" hidden="false" customHeight="false" outlineLevel="0" collapsed="false">
      <c r="B1070" s="189"/>
      <c r="C1070" s="189"/>
    </row>
    <row r="1071" customFormat="false" ht="8.25" hidden="false" customHeight="false" outlineLevel="0" collapsed="false">
      <c r="B1071" s="189"/>
      <c r="C1071" s="189"/>
    </row>
    <row r="1072" customFormat="false" ht="8.25" hidden="false" customHeight="false" outlineLevel="0" collapsed="false">
      <c r="B1072" s="189"/>
      <c r="C1072" s="189"/>
    </row>
    <row r="1073" customFormat="false" ht="8.25" hidden="false" customHeight="false" outlineLevel="0" collapsed="false">
      <c r="B1073" s="189"/>
      <c r="C1073" s="189"/>
    </row>
    <row r="1074" customFormat="false" ht="8.25" hidden="false" customHeight="false" outlineLevel="0" collapsed="false">
      <c r="B1074" s="189"/>
      <c r="C1074" s="189"/>
    </row>
    <row r="1075" customFormat="false" ht="8.25" hidden="false" customHeight="false" outlineLevel="0" collapsed="false">
      <c r="B1075" s="189"/>
      <c r="C1075" s="189"/>
    </row>
    <row r="1076" customFormat="false" ht="8.25" hidden="false" customHeight="false" outlineLevel="0" collapsed="false">
      <c r="B1076" s="189"/>
      <c r="C1076" s="189"/>
    </row>
    <row r="1077" customFormat="false" ht="8.25" hidden="false" customHeight="false" outlineLevel="0" collapsed="false">
      <c r="B1077" s="189"/>
      <c r="C1077" s="189"/>
    </row>
    <row r="1078" customFormat="false" ht="8.25" hidden="false" customHeight="false" outlineLevel="0" collapsed="false">
      <c r="B1078" s="189"/>
      <c r="C1078" s="189"/>
    </row>
    <row r="1079" customFormat="false" ht="8.25" hidden="false" customHeight="false" outlineLevel="0" collapsed="false">
      <c r="B1079" s="189"/>
      <c r="C1079" s="189"/>
    </row>
    <row r="1080" customFormat="false" ht="8.25" hidden="false" customHeight="false" outlineLevel="0" collapsed="false">
      <c r="B1080" s="189"/>
      <c r="C1080" s="189"/>
    </row>
    <row r="1081" customFormat="false" ht="8.25" hidden="false" customHeight="false" outlineLevel="0" collapsed="false">
      <c r="B1081" s="189"/>
      <c r="C1081" s="189"/>
    </row>
    <row r="1082" customFormat="false" ht="8.25" hidden="false" customHeight="false" outlineLevel="0" collapsed="false">
      <c r="B1082" s="189"/>
      <c r="C1082" s="189"/>
    </row>
    <row r="1083" customFormat="false" ht="8.25" hidden="false" customHeight="false" outlineLevel="0" collapsed="false">
      <c r="B1083" s="189"/>
      <c r="C1083" s="189"/>
    </row>
    <row r="1084" customFormat="false" ht="8.25" hidden="false" customHeight="false" outlineLevel="0" collapsed="false">
      <c r="B1084" s="189"/>
      <c r="C1084" s="189"/>
    </row>
    <row r="1085" customFormat="false" ht="8.25" hidden="false" customHeight="false" outlineLevel="0" collapsed="false">
      <c r="B1085" s="189"/>
      <c r="C1085" s="189"/>
    </row>
    <row r="1086" customFormat="false" ht="8.25" hidden="false" customHeight="false" outlineLevel="0" collapsed="false">
      <c r="B1086" s="189"/>
      <c r="C1086" s="189"/>
    </row>
    <row r="1087" customFormat="false" ht="8.25" hidden="false" customHeight="false" outlineLevel="0" collapsed="false">
      <c r="B1087" s="189"/>
      <c r="C1087" s="189"/>
    </row>
    <row r="1088" customFormat="false" ht="8.25" hidden="false" customHeight="false" outlineLevel="0" collapsed="false">
      <c r="B1088" s="189"/>
      <c r="C1088" s="189"/>
    </row>
    <row r="1089" customFormat="false" ht="8.25" hidden="false" customHeight="false" outlineLevel="0" collapsed="false">
      <c r="B1089" s="189"/>
      <c r="C1089" s="189"/>
    </row>
    <row r="1090" customFormat="false" ht="8.25" hidden="false" customHeight="false" outlineLevel="0" collapsed="false">
      <c r="B1090" s="189"/>
      <c r="C1090" s="189"/>
    </row>
    <row r="1091" customFormat="false" ht="8.25" hidden="false" customHeight="false" outlineLevel="0" collapsed="false">
      <c r="B1091" s="189"/>
      <c r="C1091" s="189"/>
    </row>
    <row r="1092" customFormat="false" ht="8.25" hidden="false" customHeight="false" outlineLevel="0" collapsed="false">
      <c r="B1092" s="189"/>
      <c r="C1092" s="189"/>
    </row>
    <row r="1093" customFormat="false" ht="8.25" hidden="false" customHeight="false" outlineLevel="0" collapsed="false">
      <c r="B1093" s="189"/>
      <c r="C1093" s="189"/>
    </row>
    <row r="1094" customFormat="false" ht="8.25" hidden="false" customHeight="false" outlineLevel="0" collapsed="false">
      <c r="B1094" s="189"/>
      <c r="C1094" s="189"/>
    </row>
    <row r="1095" customFormat="false" ht="8.25" hidden="false" customHeight="false" outlineLevel="0" collapsed="false">
      <c r="B1095" s="189"/>
      <c r="C1095" s="189"/>
    </row>
    <row r="1096" customFormat="false" ht="8.25" hidden="false" customHeight="false" outlineLevel="0" collapsed="false">
      <c r="B1096" s="189"/>
      <c r="C1096" s="189"/>
    </row>
    <row r="1097" customFormat="false" ht="8.25" hidden="false" customHeight="false" outlineLevel="0" collapsed="false">
      <c r="B1097" s="189"/>
      <c r="C1097" s="189"/>
    </row>
    <row r="1098" customFormat="false" ht="8.25" hidden="false" customHeight="false" outlineLevel="0" collapsed="false">
      <c r="B1098" s="189"/>
      <c r="C1098" s="189"/>
    </row>
    <row r="1099" customFormat="false" ht="8.25" hidden="false" customHeight="false" outlineLevel="0" collapsed="false">
      <c r="B1099" s="189"/>
      <c r="C1099" s="189"/>
    </row>
    <row r="1100" customFormat="false" ht="8.25" hidden="false" customHeight="false" outlineLevel="0" collapsed="false">
      <c r="B1100" s="189"/>
      <c r="C1100" s="189"/>
    </row>
    <row r="1101" customFormat="false" ht="8.25" hidden="false" customHeight="false" outlineLevel="0" collapsed="false">
      <c r="B1101" s="189"/>
      <c r="C1101" s="189"/>
    </row>
    <row r="1102" customFormat="false" ht="8.25" hidden="false" customHeight="false" outlineLevel="0" collapsed="false">
      <c r="B1102" s="189"/>
      <c r="C1102" s="189"/>
    </row>
    <row r="1103" customFormat="false" ht="8.25" hidden="false" customHeight="false" outlineLevel="0" collapsed="false">
      <c r="B1103" s="189"/>
      <c r="C1103" s="189"/>
    </row>
    <row r="1104" customFormat="false" ht="8.25" hidden="false" customHeight="false" outlineLevel="0" collapsed="false">
      <c r="B1104" s="189"/>
      <c r="C1104" s="189"/>
    </row>
    <row r="1105" customFormat="false" ht="8.25" hidden="false" customHeight="false" outlineLevel="0" collapsed="false">
      <c r="B1105" s="189"/>
      <c r="C1105" s="189"/>
    </row>
    <row r="1106" customFormat="false" ht="8.25" hidden="false" customHeight="false" outlineLevel="0" collapsed="false">
      <c r="B1106" s="189"/>
      <c r="C1106" s="189"/>
    </row>
    <row r="1107" customFormat="false" ht="8.25" hidden="false" customHeight="false" outlineLevel="0" collapsed="false">
      <c r="B1107" s="189"/>
      <c r="C1107" s="189"/>
    </row>
    <row r="1108" customFormat="false" ht="8.25" hidden="false" customHeight="false" outlineLevel="0" collapsed="false">
      <c r="B1108" s="189"/>
      <c r="C1108" s="189"/>
    </row>
    <row r="1109" customFormat="false" ht="8.25" hidden="false" customHeight="false" outlineLevel="0" collapsed="false">
      <c r="B1109" s="189"/>
      <c r="C1109" s="189"/>
    </row>
    <row r="1110" customFormat="false" ht="8.25" hidden="false" customHeight="false" outlineLevel="0" collapsed="false">
      <c r="B1110" s="189"/>
      <c r="C1110" s="189"/>
    </row>
    <row r="1111" customFormat="false" ht="8.25" hidden="false" customHeight="false" outlineLevel="0" collapsed="false">
      <c r="B1111" s="189"/>
      <c r="C1111" s="189"/>
    </row>
    <row r="1112" customFormat="false" ht="8.25" hidden="false" customHeight="false" outlineLevel="0" collapsed="false">
      <c r="B1112" s="189"/>
      <c r="C1112" s="189"/>
    </row>
    <row r="1113" customFormat="false" ht="8.25" hidden="false" customHeight="false" outlineLevel="0" collapsed="false">
      <c r="B1113" s="189"/>
      <c r="C1113" s="189"/>
    </row>
    <row r="1114" customFormat="false" ht="8.25" hidden="false" customHeight="false" outlineLevel="0" collapsed="false">
      <c r="B1114" s="189"/>
      <c r="C1114" s="189"/>
    </row>
    <row r="1115" customFormat="false" ht="8.25" hidden="false" customHeight="false" outlineLevel="0" collapsed="false">
      <c r="B1115" s="189"/>
      <c r="C1115" s="189"/>
    </row>
    <row r="1116" customFormat="false" ht="8.25" hidden="false" customHeight="false" outlineLevel="0" collapsed="false">
      <c r="B1116" s="189"/>
      <c r="C1116" s="189"/>
    </row>
    <row r="1117" customFormat="false" ht="8.25" hidden="false" customHeight="false" outlineLevel="0" collapsed="false">
      <c r="B1117" s="189"/>
      <c r="C1117" s="189"/>
    </row>
    <row r="1118" customFormat="false" ht="8.25" hidden="false" customHeight="false" outlineLevel="0" collapsed="false">
      <c r="B1118" s="189"/>
      <c r="C1118" s="189"/>
    </row>
    <row r="1119" customFormat="false" ht="8.25" hidden="false" customHeight="false" outlineLevel="0" collapsed="false">
      <c r="B1119" s="189"/>
      <c r="C1119" s="189"/>
    </row>
    <row r="1120" customFormat="false" ht="8.25" hidden="false" customHeight="false" outlineLevel="0" collapsed="false">
      <c r="B1120" s="189"/>
      <c r="C1120" s="189"/>
    </row>
    <row r="1121" customFormat="false" ht="8.25" hidden="false" customHeight="false" outlineLevel="0" collapsed="false">
      <c r="B1121" s="189"/>
      <c r="C1121" s="189"/>
    </row>
    <row r="1122" customFormat="false" ht="8.25" hidden="false" customHeight="false" outlineLevel="0" collapsed="false">
      <c r="B1122" s="189"/>
      <c r="C1122" s="189"/>
    </row>
    <row r="1123" customFormat="false" ht="8.25" hidden="false" customHeight="false" outlineLevel="0" collapsed="false">
      <c r="B1123" s="189"/>
      <c r="C1123" s="189"/>
    </row>
    <row r="1124" customFormat="false" ht="8.25" hidden="false" customHeight="false" outlineLevel="0" collapsed="false">
      <c r="B1124" s="189"/>
      <c r="C1124" s="189"/>
    </row>
    <row r="1125" customFormat="false" ht="8.25" hidden="false" customHeight="false" outlineLevel="0" collapsed="false">
      <c r="B1125" s="189"/>
      <c r="C1125" s="189"/>
    </row>
    <row r="1126" customFormat="false" ht="8.25" hidden="false" customHeight="false" outlineLevel="0" collapsed="false">
      <c r="B1126" s="189"/>
      <c r="C1126" s="189"/>
    </row>
    <row r="1127" customFormat="false" ht="8.25" hidden="false" customHeight="false" outlineLevel="0" collapsed="false">
      <c r="B1127" s="189"/>
      <c r="C1127" s="189"/>
    </row>
    <row r="1128" customFormat="false" ht="8.25" hidden="false" customHeight="false" outlineLevel="0" collapsed="false">
      <c r="B1128" s="189"/>
      <c r="C1128" s="189"/>
    </row>
    <row r="1129" customFormat="false" ht="8.25" hidden="false" customHeight="false" outlineLevel="0" collapsed="false">
      <c r="B1129" s="189"/>
      <c r="C1129" s="189"/>
    </row>
    <row r="1130" customFormat="false" ht="8.25" hidden="false" customHeight="false" outlineLevel="0" collapsed="false">
      <c r="B1130" s="189"/>
      <c r="C1130" s="189"/>
    </row>
    <row r="1131" customFormat="false" ht="8.25" hidden="false" customHeight="false" outlineLevel="0" collapsed="false">
      <c r="B1131" s="189"/>
      <c r="C1131" s="189"/>
    </row>
    <row r="1132" customFormat="false" ht="8.25" hidden="false" customHeight="false" outlineLevel="0" collapsed="false">
      <c r="B1132" s="189"/>
      <c r="C1132" s="189"/>
    </row>
    <row r="1133" customFormat="false" ht="8.25" hidden="false" customHeight="false" outlineLevel="0" collapsed="false">
      <c r="B1133" s="189"/>
      <c r="C1133" s="189"/>
    </row>
    <row r="1134" customFormat="false" ht="8.25" hidden="false" customHeight="false" outlineLevel="0" collapsed="false">
      <c r="B1134" s="189"/>
      <c r="C1134" s="189"/>
    </row>
    <row r="1135" customFormat="false" ht="8.25" hidden="false" customHeight="false" outlineLevel="0" collapsed="false">
      <c r="B1135" s="189"/>
      <c r="C1135" s="189"/>
    </row>
    <row r="1136" customFormat="false" ht="8.25" hidden="false" customHeight="false" outlineLevel="0" collapsed="false">
      <c r="B1136" s="189"/>
      <c r="C1136" s="189"/>
    </row>
    <row r="1137" customFormat="false" ht="8.25" hidden="false" customHeight="false" outlineLevel="0" collapsed="false">
      <c r="B1137" s="189"/>
      <c r="C1137" s="189"/>
    </row>
    <row r="1138" customFormat="false" ht="8.25" hidden="false" customHeight="false" outlineLevel="0" collapsed="false">
      <c r="B1138" s="189"/>
      <c r="C1138" s="189"/>
    </row>
    <row r="1139" customFormat="false" ht="8.25" hidden="false" customHeight="false" outlineLevel="0" collapsed="false">
      <c r="B1139" s="189"/>
      <c r="C1139" s="189"/>
    </row>
    <row r="1140" customFormat="false" ht="8.25" hidden="false" customHeight="false" outlineLevel="0" collapsed="false">
      <c r="B1140" s="189"/>
      <c r="C1140" s="189"/>
    </row>
    <row r="1141" customFormat="false" ht="8.25" hidden="false" customHeight="false" outlineLevel="0" collapsed="false">
      <c r="B1141" s="189"/>
      <c r="C1141" s="189"/>
    </row>
    <row r="1142" customFormat="false" ht="8.25" hidden="false" customHeight="false" outlineLevel="0" collapsed="false">
      <c r="B1142" s="189"/>
      <c r="C1142" s="189"/>
    </row>
    <row r="1143" customFormat="false" ht="8.25" hidden="false" customHeight="false" outlineLevel="0" collapsed="false">
      <c r="B1143" s="189"/>
      <c r="C1143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20,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-103.36</v>
      </c>
      <c r="P104" s="32" t="n">
        <f aca="false">SUM(O100:O104)</f>
        <v>8419.244</v>
      </c>
      <c r="Q104" s="32" t="n">
        <f aca="false">VAR!B100/1000</f>
        <v>2534.808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0</v>
      </c>
      <c r="P105" s="32" t="n">
        <f aca="false">SUM(O101:O105)</f>
        <v>7186.063</v>
      </c>
      <c r="Q105" s="32" t="n">
        <f aca="false">VAR!B101/1000</f>
        <v>0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5050.751</v>
      </c>
      <c r="Q106" s="32" t="n">
        <f aca="false">VAR!B102/1000</f>
        <v>0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0</v>
      </c>
      <c r="P107" s="32" t="n">
        <f aca="false">SUM(O103:O107)</f>
        <v>951.065</v>
      </c>
      <c r="Q107" s="32" t="n">
        <f aca="false">VAR!B103/1000</f>
        <v>0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-103.36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0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0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8.33"/>
    <col collapsed="false" customWidth="true" hidden="false" outlineLevel="0" max="3" min="3" style="185" width="6.82"/>
    <col collapsed="false" customWidth="true" hidden="false" outlineLevel="0" max="4" min="4" style="185" width="8.33"/>
    <col collapsed="false" customWidth="true" hidden="false" outlineLevel="0" max="5" min="5" style="185" width="10.15"/>
    <col collapsed="false" customWidth="false" hidden="false" outlineLevel="0" max="257" min="6" style="185" width="9.33"/>
  </cols>
  <sheetData>
    <row r="1" customFormat="false" ht="8.25" hidden="false" customHeight="false" outlineLevel="0" collapsed="false">
      <c r="A1" s="186" t="s">
        <v>308</v>
      </c>
    </row>
    <row r="3" customFormat="false" ht="8.25" hidden="false" customHeight="false" outlineLevel="0" collapsed="false">
      <c r="A3" s="185" t="s">
        <v>306</v>
      </c>
      <c r="B3" s="275" t="s">
        <v>307</v>
      </c>
      <c r="C3" s="275" t="s">
        <v>227</v>
      </c>
      <c r="D3" s="275" t="s">
        <v>31</v>
      </c>
    </row>
    <row r="4" customFormat="false" ht="8.25" hidden="true" customHeight="false" outlineLevel="0" collapsed="false">
      <c r="A4" s="276" t="n">
        <v>37105</v>
      </c>
      <c r="B4" s="277" t="n">
        <v>5135371</v>
      </c>
      <c r="C4" s="277" t="n">
        <v>0</v>
      </c>
      <c r="D4" s="277" t="n">
        <v>5135371</v>
      </c>
      <c r="E4" s="194"/>
    </row>
    <row r="5" customFormat="false" ht="8.25" hidden="true" customHeight="false" outlineLevel="0" collapsed="false">
      <c r="A5" s="276" t="n">
        <v>37106</v>
      </c>
      <c r="B5" s="277" t="n">
        <v>5031308</v>
      </c>
      <c r="C5" s="277" t="n">
        <v>0</v>
      </c>
      <c r="D5" s="277" t="n">
        <v>5031308</v>
      </c>
      <c r="E5" s="194"/>
    </row>
    <row r="6" customFormat="false" ht="8.25" hidden="true" customHeight="false" outlineLevel="0" collapsed="false">
      <c r="A6" s="276" t="n">
        <v>37109</v>
      </c>
      <c r="B6" s="277" t="n">
        <v>4991698</v>
      </c>
      <c r="C6" s="277" t="n">
        <v>0</v>
      </c>
      <c r="D6" s="277" t="n">
        <v>4991698</v>
      </c>
      <c r="E6" s="194"/>
    </row>
    <row r="7" customFormat="false" ht="8.25" hidden="true" customHeight="false" outlineLevel="0" collapsed="false">
      <c r="A7" s="276" t="n">
        <v>37110</v>
      </c>
      <c r="B7" s="277" t="n">
        <v>4873733</v>
      </c>
      <c r="C7" s="277" t="n">
        <v>0</v>
      </c>
      <c r="D7" s="277" t="n">
        <v>4873733</v>
      </c>
      <c r="E7" s="194"/>
    </row>
    <row r="8" customFormat="false" ht="8.25" hidden="true" customHeight="false" outlineLevel="0" collapsed="false">
      <c r="A8" s="276" t="n">
        <v>37111</v>
      </c>
      <c r="B8" s="277" t="n">
        <v>4218714</v>
      </c>
      <c r="C8" s="277" t="n">
        <v>0</v>
      </c>
      <c r="D8" s="277" t="n">
        <v>4218714</v>
      </c>
      <c r="E8" s="194"/>
    </row>
    <row r="9" customFormat="false" ht="8.25" hidden="true" customHeight="false" outlineLevel="0" collapsed="false">
      <c r="A9" s="276" t="n">
        <v>37112</v>
      </c>
      <c r="B9" s="277" t="n">
        <v>4169850</v>
      </c>
      <c r="C9" s="277" t="n">
        <v>0</v>
      </c>
      <c r="D9" s="277" t="n">
        <v>4169850</v>
      </c>
      <c r="E9" s="194"/>
    </row>
    <row r="10" customFormat="false" ht="8.25" hidden="true" customHeight="false" outlineLevel="0" collapsed="false">
      <c r="A10" s="276" t="n">
        <v>37113</v>
      </c>
      <c r="B10" s="277" t="n">
        <v>4147185</v>
      </c>
      <c r="C10" s="277" t="n">
        <v>0</v>
      </c>
      <c r="D10" s="277" t="n">
        <v>4147185</v>
      </c>
      <c r="E10" s="194"/>
    </row>
    <row r="11" customFormat="false" ht="8.25" hidden="true" customHeight="false" outlineLevel="0" collapsed="false">
      <c r="A11" s="276" t="n">
        <v>37116</v>
      </c>
      <c r="B11" s="277" t="n">
        <v>4319686</v>
      </c>
      <c r="C11" s="277" t="n">
        <v>0</v>
      </c>
      <c r="D11" s="277" t="n">
        <v>4319686</v>
      </c>
      <c r="E11" s="194"/>
    </row>
    <row r="12" customFormat="false" ht="8.25" hidden="true" customHeight="false" outlineLevel="0" collapsed="false">
      <c r="A12" s="276" t="n">
        <v>37117</v>
      </c>
      <c r="B12" s="277" t="n">
        <v>4431433</v>
      </c>
      <c r="C12" s="277" t="n">
        <v>59431</v>
      </c>
      <c r="D12" s="277" t="n">
        <v>4337591</v>
      </c>
      <c r="E12" s="194"/>
    </row>
    <row r="13" customFormat="false" ht="8.25" hidden="true" customHeight="false" outlineLevel="0" collapsed="false">
      <c r="A13" s="276" t="n">
        <v>37118</v>
      </c>
      <c r="B13" s="277" t="n">
        <v>4350292</v>
      </c>
      <c r="C13" s="277" t="n">
        <v>59771</v>
      </c>
      <c r="D13" s="277" t="n">
        <v>4363810</v>
      </c>
      <c r="E13" s="194"/>
    </row>
    <row r="14" customFormat="false" ht="8.25" hidden="true" customHeight="false" outlineLevel="0" collapsed="false">
      <c r="A14" s="276" t="n">
        <v>37119</v>
      </c>
      <c r="B14" s="277" t="n">
        <v>4448251</v>
      </c>
      <c r="C14" s="277" t="n">
        <v>0</v>
      </c>
      <c r="D14" s="277" t="n">
        <v>4448251</v>
      </c>
      <c r="E14" s="194"/>
    </row>
    <row r="15" customFormat="false" ht="8.25" hidden="true" customHeight="false" outlineLevel="0" collapsed="false">
      <c r="A15" s="276" t="n">
        <v>37120</v>
      </c>
      <c r="B15" s="277" t="n">
        <v>4379551</v>
      </c>
      <c r="C15" s="277" t="n">
        <v>0</v>
      </c>
      <c r="D15" s="277" t="n">
        <v>4379551</v>
      </c>
      <c r="E15" s="194"/>
    </row>
    <row r="16" customFormat="false" ht="8.25" hidden="true" customHeight="false" outlineLevel="0" collapsed="false">
      <c r="A16" s="276" t="n">
        <v>37123</v>
      </c>
      <c r="B16" s="277" t="n">
        <v>4756348</v>
      </c>
      <c r="C16" s="277" t="n">
        <v>0</v>
      </c>
      <c r="D16" s="277" t="n">
        <v>4756348</v>
      </c>
      <c r="E16" s="194"/>
    </row>
    <row r="17" customFormat="false" ht="8.25" hidden="true" customHeight="false" outlineLevel="0" collapsed="false">
      <c r="A17" s="276" t="n">
        <v>37124</v>
      </c>
      <c r="B17" s="277" t="n">
        <v>4758991</v>
      </c>
      <c r="C17" s="277" t="n">
        <v>0</v>
      </c>
      <c r="D17" s="277" t="n">
        <v>4758991</v>
      </c>
      <c r="E17" s="194"/>
    </row>
    <row r="18" customFormat="false" ht="8.25" hidden="true" customHeight="false" outlineLevel="0" collapsed="false">
      <c r="A18" s="276" t="n">
        <v>37125</v>
      </c>
      <c r="B18" s="277" t="n">
        <v>4752500</v>
      </c>
      <c r="C18" s="277" t="n">
        <v>0</v>
      </c>
      <c r="D18" s="277" t="n">
        <v>4752500</v>
      </c>
      <c r="E18" s="194"/>
    </row>
    <row r="19" customFormat="false" ht="8.25" hidden="true" customHeight="false" outlineLevel="0" collapsed="false">
      <c r="A19" s="276" t="n">
        <v>37126</v>
      </c>
      <c r="B19" s="277" t="n">
        <v>4879554</v>
      </c>
      <c r="C19" s="277" t="n">
        <v>0</v>
      </c>
      <c r="D19" s="277" t="n">
        <v>4879554</v>
      </c>
      <c r="E19" s="194"/>
    </row>
    <row r="20" customFormat="false" ht="8.25" hidden="true" customHeight="false" outlineLevel="0" collapsed="false">
      <c r="A20" s="276" t="n">
        <v>37127</v>
      </c>
      <c r="B20" s="277" t="n">
        <v>4590731</v>
      </c>
      <c r="C20" s="277" t="n">
        <v>0</v>
      </c>
      <c r="D20" s="277" t="n">
        <v>4590731</v>
      </c>
      <c r="E20" s="194"/>
    </row>
    <row r="21" customFormat="false" ht="8.25" hidden="true" customHeight="false" outlineLevel="0" collapsed="false">
      <c r="A21" s="276" t="n">
        <v>37130</v>
      </c>
      <c r="B21" s="277" t="n">
        <v>4821289</v>
      </c>
      <c r="C21" s="277" t="n">
        <v>0</v>
      </c>
      <c r="D21" s="277" t="n">
        <v>4821289</v>
      </c>
      <c r="E21" s="194"/>
    </row>
    <row r="22" customFormat="false" ht="8.25" hidden="true" customHeight="false" outlineLevel="0" collapsed="false">
      <c r="A22" s="276" t="n">
        <v>37131</v>
      </c>
      <c r="B22" s="277" t="n">
        <v>4811492</v>
      </c>
      <c r="C22" s="277" t="n">
        <v>0</v>
      </c>
      <c r="D22" s="277" t="n">
        <v>4811492</v>
      </c>
      <c r="E22" s="194"/>
    </row>
    <row r="23" customFormat="false" ht="8.25" hidden="true" customHeight="false" outlineLevel="0" collapsed="false">
      <c r="A23" s="276" t="n">
        <v>37132</v>
      </c>
      <c r="B23" s="277" t="n">
        <v>4477692</v>
      </c>
      <c r="C23" s="277" t="n">
        <v>50285</v>
      </c>
      <c r="D23" s="277" t="n">
        <v>4607370</v>
      </c>
      <c r="E23" s="194"/>
    </row>
    <row r="24" customFormat="false" ht="8.25" hidden="true" customHeight="false" outlineLevel="0" collapsed="false">
      <c r="A24" s="276" t="n">
        <v>37133</v>
      </c>
      <c r="B24" s="277" t="n">
        <v>4329987</v>
      </c>
      <c r="C24" s="277" t="n">
        <v>51411</v>
      </c>
      <c r="D24" s="277" t="n">
        <v>4341912</v>
      </c>
      <c r="E24" s="194"/>
    </row>
    <row r="25" customFormat="false" ht="8.25" hidden="true" customHeight="false" outlineLevel="0" collapsed="false">
      <c r="A25" s="276" t="n">
        <v>37134</v>
      </c>
      <c r="B25" s="277" t="n">
        <v>4667981</v>
      </c>
      <c r="C25" s="277" t="n">
        <v>51177</v>
      </c>
      <c r="D25" s="277" t="n">
        <v>4658361</v>
      </c>
      <c r="E25" s="194"/>
    </row>
    <row r="26" customFormat="false" ht="8.25" hidden="true" customHeight="false" outlineLevel="0" collapsed="false">
      <c r="A26" s="276" t="n">
        <v>37138</v>
      </c>
      <c r="B26" s="277" t="n">
        <v>4557588</v>
      </c>
      <c r="C26" s="277" t="n">
        <v>19189</v>
      </c>
      <c r="D26" s="277" t="n">
        <v>4540505</v>
      </c>
      <c r="E26" s="194"/>
    </row>
    <row r="27" customFormat="false" ht="8.25" hidden="true" customHeight="false" outlineLevel="0" collapsed="false">
      <c r="A27" s="276" t="n">
        <v>37139</v>
      </c>
      <c r="B27" s="277" t="n">
        <v>3675905</v>
      </c>
      <c r="C27" s="277" t="n">
        <v>32722</v>
      </c>
      <c r="D27" s="277" t="n">
        <v>3689558</v>
      </c>
      <c r="E27" s="194"/>
    </row>
    <row r="28" customFormat="false" ht="8.25" hidden="true" customHeight="false" outlineLevel="0" collapsed="false">
      <c r="A28" s="276" t="n">
        <v>37140</v>
      </c>
      <c r="B28" s="277" t="n">
        <v>5389229</v>
      </c>
      <c r="C28" s="277" t="n">
        <v>26249</v>
      </c>
      <c r="D28" s="277" t="n">
        <v>5635970</v>
      </c>
      <c r="E28" s="194"/>
    </row>
    <row r="29" customFormat="false" ht="8.25" hidden="true" customHeight="false" outlineLevel="0" collapsed="false">
      <c r="A29" s="276" t="n">
        <v>37141</v>
      </c>
      <c r="B29" s="277" t="n">
        <v>5177361</v>
      </c>
      <c r="C29" s="277" t="n">
        <v>37191</v>
      </c>
      <c r="D29" s="277" t="n">
        <v>5166388</v>
      </c>
      <c r="E29" s="194"/>
    </row>
    <row r="30" customFormat="false" ht="8.25" hidden="true" customHeight="false" outlineLevel="0" collapsed="false">
      <c r="A30" s="276" t="n">
        <v>37144</v>
      </c>
      <c r="B30" s="277" t="n">
        <v>5113932</v>
      </c>
      <c r="C30" s="277" t="n">
        <v>23605</v>
      </c>
      <c r="D30" s="277" t="n">
        <v>5150111</v>
      </c>
      <c r="E30" s="194"/>
    </row>
    <row r="31" customFormat="false" ht="8.25" hidden="true" customHeight="false" outlineLevel="0" collapsed="false">
      <c r="A31" s="276" t="n">
        <v>37146</v>
      </c>
      <c r="B31" s="277" t="n">
        <v>5102144</v>
      </c>
      <c r="C31" s="277" t="n">
        <v>23912</v>
      </c>
      <c r="D31" s="277" t="n">
        <v>5126259</v>
      </c>
    </row>
    <row r="32" customFormat="false" ht="8.25" hidden="true" customHeight="false" outlineLevel="0" collapsed="false">
      <c r="A32" s="276" t="n">
        <v>37147</v>
      </c>
      <c r="B32" s="277" t="n">
        <v>5348072</v>
      </c>
      <c r="C32" s="277" t="n">
        <v>24406</v>
      </c>
      <c r="D32" s="277" t="n">
        <v>5335087</v>
      </c>
    </row>
    <row r="33" customFormat="false" ht="8.25" hidden="true" customHeight="false" outlineLevel="0" collapsed="false">
      <c r="A33" s="276" t="n">
        <v>37148</v>
      </c>
      <c r="B33" s="277" t="n">
        <v>5251501</v>
      </c>
      <c r="C33" s="277" t="n">
        <v>25263</v>
      </c>
      <c r="D33" s="277" t="n">
        <v>5247060</v>
      </c>
    </row>
    <row r="34" customFormat="false" ht="8.25" hidden="true" customHeight="false" outlineLevel="0" collapsed="false">
      <c r="A34" s="276" t="n">
        <v>37151</v>
      </c>
      <c r="B34" s="277" t="n">
        <v>5410909</v>
      </c>
      <c r="C34" s="277" t="n">
        <v>47058</v>
      </c>
      <c r="D34" s="277" t="n">
        <v>5414388</v>
      </c>
    </row>
    <row r="35" customFormat="false" ht="8.25" hidden="true" customHeight="false" outlineLevel="0" collapsed="false">
      <c r="A35" s="276" t="n">
        <v>37152</v>
      </c>
      <c r="B35" s="277" t="n">
        <v>5206488</v>
      </c>
      <c r="C35" s="277" t="n">
        <v>87994</v>
      </c>
      <c r="D35" s="277" t="n">
        <v>5266345</v>
      </c>
    </row>
    <row r="36" customFormat="false" ht="8.25" hidden="true" customHeight="false" outlineLevel="0" collapsed="false">
      <c r="A36" s="276" t="n">
        <v>37153</v>
      </c>
      <c r="B36" s="277" t="n">
        <v>5063625</v>
      </c>
      <c r="C36" s="277" t="n">
        <v>85087</v>
      </c>
      <c r="D36" s="277" t="n">
        <v>5108834</v>
      </c>
    </row>
    <row r="37" customFormat="false" ht="8.25" hidden="true" customHeight="false" outlineLevel="0" collapsed="false">
      <c r="A37" s="276" t="n">
        <v>37154</v>
      </c>
      <c r="B37" s="277" t="n">
        <v>5188121</v>
      </c>
      <c r="C37" s="277" t="n">
        <v>41778</v>
      </c>
      <c r="D37" s="277" t="n">
        <v>5216006</v>
      </c>
    </row>
    <row r="38" customFormat="false" ht="8.25" hidden="true" customHeight="false" outlineLevel="0" collapsed="false">
      <c r="A38" s="276" t="n">
        <v>37155</v>
      </c>
      <c r="B38" s="277" t="n">
        <v>5166748</v>
      </c>
      <c r="C38" s="277" t="n">
        <v>61979</v>
      </c>
      <c r="D38" s="277" t="n">
        <v>5259605</v>
      </c>
    </row>
    <row r="39" customFormat="false" ht="8.25" hidden="true" customHeight="false" outlineLevel="0" collapsed="false">
      <c r="A39" s="276" t="n">
        <v>37158</v>
      </c>
      <c r="B39" s="277" t="n">
        <v>4988723</v>
      </c>
      <c r="C39" s="277" t="n">
        <v>18555</v>
      </c>
      <c r="D39" s="277" t="n">
        <v>5007848</v>
      </c>
    </row>
    <row r="40" customFormat="false" ht="8.25" hidden="true" customHeight="false" outlineLevel="0" collapsed="false">
      <c r="A40" s="276" t="n">
        <v>37159</v>
      </c>
      <c r="B40" s="277" t="n">
        <v>5266180</v>
      </c>
      <c r="C40" s="277" t="n">
        <v>0</v>
      </c>
      <c r="D40" s="277" t="n">
        <v>5266180</v>
      </c>
    </row>
    <row r="41" customFormat="false" ht="8.25" hidden="true" customHeight="false" outlineLevel="0" collapsed="false">
      <c r="A41" s="276" t="n">
        <v>37160</v>
      </c>
      <c r="B41" s="277" t="n">
        <v>5224540</v>
      </c>
      <c r="C41" s="277" t="n">
        <v>0</v>
      </c>
      <c r="D41" s="277" t="n">
        <v>5224540</v>
      </c>
    </row>
    <row r="42" customFormat="false" ht="8.25" hidden="true" customHeight="false" outlineLevel="0" collapsed="false">
      <c r="A42" s="276" t="n">
        <v>37161</v>
      </c>
      <c r="B42" s="277" t="n">
        <v>4809166</v>
      </c>
      <c r="C42" s="277" t="n">
        <v>46711</v>
      </c>
      <c r="D42" s="277" t="n">
        <v>4854145</v>
      </c>
    </row>
    <row r="43" customFormat="false" ht="8.25" hidden="true" customHeight="false" outlineLevel="0" collapsed="false">
      <c r="A43" s="276" t="n">
        <v>37162</v>
      </c>
      <c r="B43" s="277" t="n">
        <v>3496601</v>
      </c>
      <c r="C43" s="277" t="n">
        <v>33771</v>
      </c>
      <c r="D43" s="277" t="n">
        <v>3529422</v>
      </c>
    </row>
    <row r="44" customFormat="false" ht="8.25" hidden="true" customHeight="false" outlineLevel="0" collapsed="false">
      <c r="A44" s="276" t="n">
        <v>37165</v>
      </c>
      <c r="B44" s="277" t="n">
        <v>3575484</v>
      </c>
      <c r="C44" s="277" t="n">
        <v>17468</v>
      </c>
      <c r="D44" s="277" t="n">
        <v>3580598</v>
      </c>
    </row>
    <row r="45" customFormat="false" ht="8.25" hidden="true" customHeight="false" outlineLevel="0" collapsed="false">
      <c r="A45" s="276" t="n">
        <v>37166</v>
      </c>
      <c r="B45" s="277" t="n">
        <v>3809799</v>
      </c>
      <c r="C45" s="277" t="n">
        <v>49097</v>
      </c>
      <c r="D45" s="277" t="n">
        <v>3793151</v>
      </c>
    </row>
    <row r="46" customFormat="false" ht="8.25" hidden="true" customHeight="false" outlineLevel="0" collapsed="false">
      <c r="A46" s="276" t="n">
        <v>37167</v>
      </c>
      <c r="B46" s="277" t="n">
        <v>3609348</v>
      </c>
      <c r="C46" s="277" t="n">
        <v>65421</v>
      </c>
      <c r="D46" s="277" t="n">
        <v>3622596</v>
      </c>
    </row>
    <row r="47" customFormat="false" ht="8.25" hidden="true" customHeight="false" outlineLevel="0" collapsed="false">
      <c r="A47" s="276" t="n">
        <v>37168</v>
      </c>
      <c r="B47" s="277" t="n">
        <v>3641954</v>
      </c>
      <c r="C47" s="277" t="n">
        <v>94572</v>
      </c>
      <c r="D47" s="277" t="n">
        <v>3684441</v>
      </c>
    </row>
    <row r="48" customFormat="false" ht="8.25" hidden="true" customHeight="false" outlineLevel="0" collapsed="false">
      <c r="A48" s="276" t="n">
        <v>37169</v>
      </c>
      <c r="B48" s="277" t="n">
        <v>3440550</v>
      </c>
      <c r="C48" s="277" t="n">
        <v>101310</v>
      </c>
      <c r="D48" s="277" t="n">
        <v>3489760</v>
      </c>
    </row>
    <row r="49" customFormat="false" ht="8.25" hidden="true" customHeight="false" outlineLevel="0" collapsed="false">
      <c r="A49" s="276" t="n">
        <v>37172</v>
      </c>
      <c r="B49" s="277" t="n">
        <v>3538467</v>
      </c>
      <c r="C49" s="277" t="n">
        <v>92393</v>
      </c>
      <c r="D49" s="277" t="n">
        <v>3585302</v>
      </c>
    </row>
    <row r="50" customFormat="false" ht="8.25" hidden="true" customHeight="false" outlineLevel="0" collapsed="false">
      <c r="A50" s="276" t="n">
        <v>37173</v>
      </c>
      <c r="B50" s="277" t="n">
        <v>3658463</v>
      </c>
      <c r="C50" s="277" t="n">
        <v>93862</v>
      </c>
      <c r="D50" s="277" t="n">
        <v>3693921</v>
      </c>
    </row>
    <row r="51" customFormat="false" ht="8.25" hidden="true" customHeight="false" outlineLevel="0" collapsed="false">
      <c r="A51" s="276" t="n">
        <v>37174</v>
      </c>
      <c r="B51" s="277" t="n">
        <v>3669823</v>
      </c>
      <c r="C51" s="277" t="n">
        <v>78645</v>
      </c>
      <c r="D51" s="277" t="n">
        <v>3708046</v>
      </c>
    </row>
    <row r="52" customFormat="false" ht="8.25" hidden="true" customHeight="false" outlineLevel="0" collapsed="false">
      <c r="A52" s="276" t="n">
        <v>37175</v>
      </c>
      <c r="B52" s="277" t="n">
        <v>3664616</v>
      </c>
      <c r="C52" s="277" t="n">
        <v>67665</v>
      </c>
      <c r="D52" s="277" t="n">
        <v>3695578</v>
      </c>
    </row>
    <row r="53" customFormat="false" ht="8.25" hidden="true" customHeight="false" outlineLevel="0" collapsed="false">
      <c r="A53" s="276" t="n">
        <v>37176</v>
      </c>
      <c r="B53" s="277" t="n">
        <v>3563823</v>
      </c>
      <c r="C53" s="277" t="n">
        <v>66842</v>
      </c>
      <c r="D53" s="277" t="n">
        <v>3580105</v>
      </c>
    </row>
    <row r="54" customFormat="false" ht="8.25" hidden="true" customHeight="false" outlineLevel="0" collapsed="false">
      <c r="A54" s="276" t="n">
        <v>37179</v>
      </c>
      <c r="B54" s="277" t="n">
        <v>3690055</v>
      </c>
      <c r="C54" s="277" t="n">
        <v>104121</v>
      </c>
      <c r="D54" s="277" t="n">
        <v>3722424</v>
      </c>
    </row>
    <row r="55" customFormat="false" ht="8.25" hidden="true" customHeight="false" outlineLevel="0" collapsed="false">
      <c r="A55" s="276" t="n">
        <v>37180</v>
      </c>
      <c r="B55" s="277" t="n">
        <v>3888355</v>
      </c>
      <c r="C55" s="277" t="n">
        <v>121889</v>
      </c>
      <c r="D55" s="277" t="n">
        <v>3970370</v>
      </c>
    </row>
    <row r="56" customFormat="false" ht="8.25" hidden="true" customHeight="false" outlineLevel="0" collapsed="false">
      <c r="A56" s="276" t="n">
        <v>37181</v>
      </c>
      <c r="B56" s="277" t="n">
        <v>3774340</v>
      </c>
      <c r="C56" s="277" t="n">
        <v>74597</v>
      </c>
      <c r="D56" s="277" t="n">
        <v>3784501</v>
      </c>
    </row>
    <row r="57" customFormat="false" ht="8.25" hidden="true" customHeight="false" outlineLevel="0" collapsed="false">
      <c r="A57" s="276" t="n">
        <v>37182</v>
      </c>
      <c r="B57" s="277" t="n">
        <v>3859777</v>
      </c>
      <c r="C57" s="277" t="n">
        <v>78248</v>
      </c>
      <c r="D57" s="277" t="n">
        <v>3849725</v>
      </c>
    </row>
    <row r="58" customFormat="false" ht="8.25" hidden="true" customHeight="false" outlineLevel="0" collapsed="false">
      <c r="A58" s="276" t="n">
        <v>37183</v>
      </c>
      <c r="B58" s="277" t="n">
        <v>4123208</v>
      </c>
      <c r="C58" s="277" t="n">
        <v>71027</v>
      </c>
      <c r="D58" s="277" t="n">
        <v>4129982</v>
      </c>
    </row>
    <row r="59" customFormat="false" ht="8.25" hidden="true" customHeight="false" outlineLevel="0" collapsed="false">
      <c r="A59" s="276" t="n">
        <v>37186</v>
      </c>
      <c r="B59" s="277" t="n">
        <v>4239994</v>
      </c>
      <c r="C59" s="277" t="n">
        <v>67688</v>
      </c>
      <c r="D59" s="277" t="n">
        <v>4269701</v>
      </c>
    </row>
    <row r="60" customFormat="false" ht="8.25" hidden="true" customHeight="false" outlineLevel="0" collapsed="false">
      <c r="A60" s="276" t="n">
        <v>37187</v>
      </c>
      <c r="B60" s="277" t="n">
        <v>4037636</v>
      </c>
      <c r="C60" s="277" t="n">
        <v>94051</v>
      </c>
      <c r="D60" s="277" t="n">
        <v>4018050</v>
      </c>
    </row>
    <row r="61" customFormat="false" ht="8.25" hidden="true" customHeight="false" outlineLevel="0" collapsed="false">
      <c r="A61" s="276" t="n">
        <v>37188</v>
      </c>
      <c r="B61" s="277" t="n">
        <v>4351565</v>
      </c>
      <c r="C61" s="277" t="n">
        <v>98838</v>
      </c>
      <c r="D61" s="277" t="n">
        <v>4338948</v>
      </c>
    </row>
    <row r="62" customFormat="false" ht="8.25" hidden="true" customHeight="false" outlineLevel="0" collapsed="false">
      <c r="A62" s="276" t="n">
        <v>37189</v>
      </c>
      <c r="B62" s="277" t="n">
        <v>4001432</v>
      </c>
      <c r="C62" s="277" t="n">
        <v>45477</v>
      </c>
      <c r="D62" s="277" t="n">
        <v>3995418</v>
      </c>
    </row>
    <row r="63" customFormat="false" ht="8.25" hidden="true" customHeight="false" outlineLevel="0" collapsed="false">
      <c r="A63" s="276" t="n">
        <v>37190</v>
      </c>
      <c r="B63" s="277" t="n">
        <v>3950109</v>
      </c>
      <c r="C63" s="277" t="n">
        <v>46380</v>
      </c>
      <c r="D63" s="277" t="n">
        <v>3964569</v>
      </c>
    </row>
    <row r="64" customFormat="false" ht="8.25" hidden="true" customHeight="false" outlineLevel="0" collapsed="false">
      <c r="A64" s="276" t="n">
        <v>37193</v>
      </c>
      <c r="B64" s="277" t="n">
        <v>3928527</v>
      </c>
      <c r="C64" s="277" t="n">
        <v>50461</v>
      </c>
      <c r="D64" s="277" t="n">
        <v>3912664</v>
      </c>
    </row>
    <row r="65" customFormat="false" ht="8.25" hidden="true" customHeight="false" outlineLevel="0" collapsed="false">
      <c r="A65" s="276" t="n">
        <v>37194</v>
      </c>
      <c r="B65" s="277" t="n">
        <v>3711336</v>
      </c>
      <c r="C65" s="277" t="n">
        <v>77130</v>
      </c>
      <c r="D65" s="277" t="n">
        <v>3782800</v>
      </c>
    </row>
    <row r="66" customFormat="false" ht="8.25" hidden="true" customHeight="false" outlineLevel="0" collapsed="false">
      <c r="A66" s="276" t="n">
        <v>37195</v>
      </c>
      <c r="B66" s="277" t="n">
        <v>3910002</v>
      </c>
      <c r="C66" s="277" t="n">
        <v>155959</v>
      </c>
      <c r="D66" s="277" t="n">
        <v>4025011</v>
      </c>
    </row>
    <row r="67" customFormat="false" ht="8.25" hidden="true" customHeight="false" outlineLevel="0" collapsed="false">
      <c r="A67" s="276" t="n">
        <v>37196</v>
      </c>
      <c r="B67" s="277" t="n">
        <v>4426451</v>
      </c>
      <c r="C67" s="277" t="n">
        <v>196900</v>
      </c>
      <c r="D67" s="277" t="n">
        <v>4613491</v>
      </c>
    </row>
    <row r="68" customFormat="false" ht="8.25" hidden="true" customHeight="false" outlineLevel="0" collapsed="false">
      <c r="A68" s="276" t="n">
        <v>37197</v>
      </c>
      <c r="B68" s="277" t="n">
        <v>4376134</v>
      </c>
      <c r="C68" s="277" t="n">
        <v>271403</v>
      </c>
      <c r="D68" s="277" t="n">
        <v>4551076</v>
      </c>
    </row>
    <row r="69" customFormat="false" ht="8.25" hidden="true" customHeight="false" outlineLevel="0" collapsed="false">
      <c r="A69" s="276" t="n">
        <v>37200</v>
      </c>
      <c r="B69" s="277" t="n">
        <v>3429486</v>
      </c>
      <c r="C69" s="277" t="n">
        <v>196915</v>
      </c>
      <c r="D69" s="277" t="n">
        <v>3559299</v>
      </c>
    </row>
    <row r="70" customFormat="false" ht="8.25" hidden="true" customHeight="false" outlineLevel="0" collapsed="false">
      <c r="A70" s="276" t="n">
        <v>37201</v>
      </c>
      <c r="B70" s="277" t="n">
        <v>3453118</v>
      </c>
      <c r="C70" s="277" t="n">
        <v>164717</v>
      </c>
      <c r="D70" s="277" t="n">
        <v>3568636</v>
      </c>
    </row>
    <row r="71" customFormat="false" ht="8.25" hidden="true" customHeight="false" outlineLevel="0" collapsed="false">
      <c r="A71" s="276" t="n">
        <v>37202</v>
      </c>
      <c r="B71" s="277" t="n">
        <v>3514451</v>
      </c>
      <c r="C71" s="277" t="n">
        <v>162696</v>
      </c>
      <c r="D71" s="277" t="n">
        <v>3642867</v>
      </c>
    </row>
    <row r="72" customFormat="false" ht="8.25" hidden="true" customHeight="false" outlineLevel="0" collapsed="false">
      <c r="A72" s="276" t="n">
        <v>37203</v>
      </c>
      <c r="B72" s="277" t="n">
        <v>3606439</v>
      </c>
      <c r="C72" s="277" t="n">
        <v>52243</v>
      </c>
      <c r="D72" s="277" t="n">
        <v>3578805</v>
      </c>
    </row>
    <row r="73" customFormat="false" ht="8.25" hidden="true" customHeight="false" outlineLevel="0" collapsed="false">
      <c r="A73" s="276" t="n">
        <v>37204</v>
      </c>
      <c r="B73" s="277" t="n">
        <v>3511298</v>
      </c>
      <c r="C73" s="277" t="n">
        <v>52381</v>
      </c>
      <c r="D73" s="277" t="n">
        <v>3515384</v>
      </c>
    </row>
    <row r="74" customFormat="false" ht="8.25" hidden="true" customHeight="false" outlineLevel="0" collapsed="false">
      <c r="A74" s="276" t="n">
        <v>37207</v>
      </c>
      <c r="B74" s="277" t="n">
        <v>3393795</v>
      </c>
      <c r="C74" s="277" t="n">
        <v>67732</v>
      </c>
      <c r="D74" s="277" t="n">
        <v>3436209</v>
      </c>
    </row>
    <row r="75" customFormat="false" ht="8.25" hidden="true" customHeight="false" outlineLevel="0" collapsed="false">
      <c r="A75" s="276" t="n">
        <v>37208</v>
      </c>
      <c r="B75" s="277" t="n">
        <v>3716810</v>
      </c>
      <c r="C75" s="277" t="n">
        <v>194676</v>
      </c>
      <c r="D75" s="277" t="n">
        <v>3570444</v>
      </c>
    </row>
    <row r="76" customFormat="false" ht="8.25" hidden="true" customHeight="false" outlineLevel="0" collapsed="false">
      <c r="A76" s="276" t="n">
        <v>37209</v>
      </c>
      <c r="B76" s="277" t="n">
        <v>3467048</v>
      </c>
      <c r="C76" s="277" t="n">
        <v>112358</v>
      </c>
      <c r="D76" s="277" t="n">
        <v>3512833</v>
      </c>
    </row>
    <row r="77" customFormat="false" ht="8.25" hidden="true" customHeight="false" outlineLevel="0" collapsed="false">
      <c r="A77" s="276" t="n">
        <v>37210</v>
      </c>
      <c r="B77" s="277" t="n">
        <v>3360265</v>
      </c>
      <c r="C77" s="277" t="n">
        <v>162004</v>
      </c>
      <c r="D77" s="277" t="n">
        <v>3467883</v>
      </c>
    </row>
    <row r="78" customFormat="false" ht="8.25" hidden="true" customHeight="false" outlineLevel="0" collapsed="false">
      <c r="A78" s="276" t="n">
        <v>37211</v>
      </c>
      <c r="B78" s="277" t="n">
        <v>3550157</v>
      </c>
      <c r="C78" s="277" t="n">
        <v>81833</v>
      </c>
      <c r="D78" s="277" t="n">
        <v>3635010</v>
      </c>
    </row>
    <row r="79" customFormat="false" ht="8.25" hidden="true" customHeight="false" outlineLevel="0" collapsed="false">
      <c r="A79" s="276" t="n">
        <v>37214</v>
      </c>
      <c r="B79" s="277" t="n">
        <v>3474065</v>
      </c>
      <c r="C79" s="277" t="n">
        <v>56093</v>
      </c>
      <c r="D79" s="277" t="n">
        <v>3488022</v>
      </c>
    </row>
    <row r="80" customFormat="false" ht="8.25" hidden="true" customHeight="false" outlineLevel="0" collapsed="false">
      <c r="A80" s="276" t="n">
        <v>37215</v>
      </c>
      <c r="B80" s="277" t="n">
        <v>3825623</v>
      </c>
      <c r="C80" s="277" t="n">
        <v>65780</v>
      </c>
      <c r="D80" s="277" t="n">
        <v>3825623</v>
      </c>
    </row>
    <row r="81" customFormat="false" ht="8.25" hidden="true" customHeight="false" outlineLevel="0" collapsed="false">
      <c r="A81" s="276" t="n">
        <v>37216</v>
      </c>
      <c r="B81" s="277" t="n">
        <v>3702958</v>
      </c>
      <c r="C81" s="277" t="n">
        <v>64697</v>
      </c>
      <c r="D81" s="277" t="n">
        <v>3721036</v>
      </c>
    </row>
    <row r="82" customFormat="false" ht="8.25" hidden="true" customHeight="false" outlineLevel="0" collapsed="false">
      <c r="A82" s="276" t="n">
        <v>37221</v>
      </c>
      <c r="B82" s="277" t="n">
        <v>3691106</v>
      </c>
      <c r="C82" s="277" t="n">
        <v>0</v>
      </c>
      <c r="D82" s="277" t="n">
        <v>3691106</v>
      </c>
    </row>
    <row r="83" customFormat="false" ht="8.25" hidden="true" customHeight="false" outlineLevel="0" collapsed="false">
      <c r="A83" s="276" t="n">
        <v>37222</v>
      </c>
      <c r="B83" s="277" t="n">
        <v>3669288</v>
      </c>
      <c r="C83" s="277" t="n">
        <v>0</v>
      </c>
      <c r="D83" s="277" t="n">
        <v>3669288</v>
      </c>
    </row>
    <row r="84" customFormat="false" ht="8.25" hidden="true" customHeight="false" outlineLevel="0" collapsed="false">
      <c r="A84" s="276" t="n">
        <v>37223</v>
      </c>
      <c r="B84" s="277" t="n">
        <v>3366928</v>
      </c>
      <c r="C84" s="277" t="n">
        <v>0</v>
      </c>
      <c r="D84" s="277" t="n">
        <v>3366928</v>
      </c>
    </row>
    <row r="85" customFormat="false" ht="8.25" hidden="true" customHeight="false" outlineLevel="0" collapsed="false">
      <c r="A85" s="276" t="n">
        <v>37224</v>
      </c>
      <c r="B85" s="277" t="n">
        <v>2585660</v>
      </c>
      <c r="C85" s="277" t="n">
        <v>49041</v>
      </c>
      <c r="D85" s="277" t="n">
        <v>2570757</v>
      </c>
    </row>
    <row r="86" customFormat="false" ht="8.25" hidden="true" customHeight="false" outlineLevel="0" collapsed="false">
      <c r="A86" s="276" t="n">
        <v>37225</v>
      </c>
      <c r="B86" s="277" t="n">
        <v>2367644</v>
      </c>
      <c r="C86" s="277" t="n">
        <v>0</v>
      </c>
      <c r="D86" s="277" t="n">
        <v>2367644</v>
      </c>
    </row>
    <row r="87" customFormat="false" ht="8.25" hidden="false" customHeight="false" outlineLevel="0" collapsed="false">
      <c r="A87" s="276" t="n">
        <v>37228</v>
      </c>
      <c r="B87" s="277" t="n">
        <v>2440994</v>
      </c>
      <c r="C87" s="277" t="n">
        <v>0</v>
      </c>
      <c r="D87" s="277" t="n">
        <v>2440994</v>
      </c>
    </row>
    <row r="88" customFormat="false" ht="8.25" hidden="false" customHeight="false" outlineLevel="0" collapsed="false">
      <c r="A88" s="276" t="n">
        <v>37229</v>
      </c>
      <c r="B88" s="277" t="n">
        <v>2420756</v>
      </c>
      <c r="C88" s="277" t="n">
        <v>34929</v>
      </c>
      <c r="D88" s="277" t="n">
        <v>2408493</v>
      </c>
    </row>
    <row r="89" customFormat="false" ht="8.25" hidden="false" customHeight="false" outlineLevel="0" collapsed="false">
      <c r="A89" s="276" t="n">
        <v>37230</v>
      </c>
      <c r="B89" s="277" t="n">
        <v>2416480</v>
      </c>
      <c r="C89" s="277" t="n">
        <v>0</v>
      </c>
      <c r="D89" s="277" t="n">
        <v>2416480</v>
      </c>
    </row>
    <row r="90" customFormat="false" ht="8.25" hidden="false" customHeight="false" outlineLevel="0" collapsed="false">
      <c r="A90" s="276" t="n">
        <v>37231</v>
      </c>
      <c r="B90" s="277" t="n">
        <v>2452849</v>
      </c>
      <c r="C90" s="277" t="n">
        <v>0</v>
      </c>
      <c r="D90" s="277" t="n">
        <v>2452849</v>
      </c>
    </row>
    <row r="91" customFormat="false" ht="8.25" hidden="false" customHeight="false" outlineLevel="0" collapsed="false">
      <c r="A91" s="276" t="n">
        <v>37232</v>
      </c>
      <c r="B91" s="277" t="n">
        <v>2501438</v>
      </c>
      <c r="C91" s="277" t="n">
        <v>0</v>
      </c>
      <c r="D91" s="277" t="n">
        <v>2501438</v>
      </c>
    </row>
    <row r="92" customFormat="false" ht="8.25" hidden="false" customHeight="false" outlineLevel="0" collapsed="false">
      <c r="A92" s="276" t="n">
        <v>37235</v>
      </c>
      <c r="B92" s="277" t="n">
        <v>2664387</v>
      </c>
      <c r="C92" s="277" t="n">
        <v>0</v>
      </c>
      <c r="D92" s="277" t="n">
        <v>2664387</v>
      </c>
    </row>
    <row r="93" customFormat="false" ht="8.25" hidden="false" customHeight="false" outlineLevel="0" collapsed="false">
      <c r="A93" s="276" t="n">
        <v>37236</v>
      </c>
      <c r="B93" s="277" t="n">
        <v>2593503</v>
      </c>
      <c r="C93" s="277" t="n">
        <v>0</v>
      </c>
      <c r="D93" s="277" t="n">
        <v>2593503</v>
      </c>
    </row>
    <row r="94" customFormat="false" ht="8.25" hidden="false" customHeight="false" outlineLevel="0" collapsed="false">
      <c r="A94" s="276" t="n">
        <v>37237</v>
      </c>
      <c r="B94" s="277" t="n">
        <v>2497434</v>
      </c>
      <c r="C94" s="277" t="n">
        <v>0</v>
      </c>
      <c r="D94" s="277" t="n">
        <v>2497434</v>
      </c>
    </row>
    <row r="95" customFormat="false" ht="8.25" hidden="false" customHeight="false" outlineLevel="0" collapsed="false">
      <c r="A95" s="276" t="n">
        <v>37238</v>
      </c>
      <c r="B95" s="277" t="n">
        <v>2532113</v>
      </c>
      <c r="C95" s="277" t="n">
        <v>0</v>
      </c>
      <c r="D95" s="277" t="n">
        <v>2532113</v>
      </c>
    </row>
    <row r="96" customFormat="false" ht="8.25" hidden="false" customHeight="false" outlineLevel="0" collapsed="false">
      <c r="A96" s="276" t="n">
        <v>37239</v>
      </c>
      <c r="B96" s="277" t="n">
        <v>2637944</v>
      </c>
      <c r="C96" s="277" t="n">
        <v>0</v>
      </c>
      <c r="D96" s="277" t="n">
        <v>2637944</v>
      </c>
    </row>
    <row r="97" customFormat="false" ht="8.25" hidden="false" customHeight="false" outlineLevel="0" collapsed="false">
      <c r="A97" s="276" t="n">
        <v>37242</v>
      </c>
      <c r="B97" s="277" t="n">
        <v>2641141</v>
      </c>
      <c r="C97" s="277" t="n">
        <v>0</v>
      </c>
      <c r="D97" s="277" t="n">
        <v>2641141</v>
      </c>
    </row>
    <row r="98" customFormat="false" ht="8.25" hidden="false" customHeight="false" outlineLevel="0" collapsed="false">
      <c r="A98" s="276" t="n">
        <v>37243</v>
      </c>
      <c r="B98" s="277" t="n">
        <v>2502953</v>
      </c>
      <c r="C98" s="277" t="n">
        <v>0</v>
      </c>
      <c r="D98" s="277" t="n">
        <v>2502953</v>
      </c>
    </row>
    <row r="99" customFormat="false" ht="8.25" hidden="false" customHeight="false" outlineLevel="0" collapsed="false">
      <c r="A99" s="276" t="n">
        <v>37244</v>
      </c>
      <c r="B99" s="277" t="n">
        <v>2495851</v>
      </c>
      <c r="C99" s="277" t="n">
        <v>47201</v>
      </c>
      <c r="D99" s="277" t="n">
        <v>2500894</v>
      </c>
    </row>
    <row r="100" customFormat="false" ht="8.25" hidden="false" customHeight="false" outlineLevel="0" collapsed="false">
      <c r="A100" s="276" t="n">
        <v>37245</v>
      </c>
      <c r="B100" s="277" t="n">
        <v>2534808</v>
      </c>
      <c r="C100" s="277" t="n">
        <v>51993</v>
      </c>
      <c r="D100" s="277" t="n">
        <v>2556295</v>
      </c>
    </row>
    <row r="101" customFormat="false" ht="8.25" hidden="false" customHeight="false" outlineLevel="0" collapsed="false">
      <c r="A101" s="276"/>
      <c r="B101" s="277"/>
      <c r="C101" s="277"/>
      <c r="D101" s="277"/>
    </row>
    <row r="102" customFormat="false" ht="8.25" hidden="false" customHeight="false" outlineLevel="0" collapsed="false">
      <c r="A102" s="276"/>
      <c r="B102" s="277"/>
      <c r="C102" s="277"/>
      <c r="D102" s="277"/>
    </row>
    <row r="103" customFormat="false" ht="8.25" hidden="false" customHeight="false" outlineLevel="0" collapsed="false">
      <c r="A103" s="276"/>
      <c r="B103" s="277"/>
      <c r="C103" s="277"/>
      <c r="D103" s="277"/>
    </row>
    <row r="104" customFormat="false" ht="8.25" hidden="false" customHeight="false" outlineLevel="0" collapsed="false">
      <c r="A104" s="276"/>
      <c r="B104" s="277"/>
      <c r="C104" s="277"/>
      <c r="D104" s="277"/>
    </row>
    <row r="105" customFormat="false" ht="8.25" hidden="false" customHeight="false" outlineLevel="0" collapsed="false">
      <c r="A105" s="276"/>
      <c r="B105" s="277"/>
      <c r="C105" s="277"/>
      <c r="D105" s="277"/>
    </row>
    <row r="106" customFormat="false" ht="8.25" hidden="false" customHeight="false" outlineLevel="0" collapsed="false">
      <c r="A106" s="276"/>
      <c r="B106" s="277"/>
      <c r="C106" s="277"/>
      <c r="D106" s="277"/>
    </row>
    <row r="107" customFormat="false" ht="8.25" hidden="false" customHeight="false" outlineLevel="0" collapsed="false">
      <c r="A107" s="276"/>
      <c r="B107" s="277"/>
      <c r="C107" s="277"/>
      <c r="D107" s="277"/>
    </row>
    <row r="108" customFormat="false" ht="8.25" hidden="false" customHeight="false" outlineLevel="0" collapsed="false">
      <c r="A108" s="276"/>
      <c r="B108" s="277"/>
      <c r="C108" s="277"/>
      <c r="D108" s="277"/>
    </row>
    <row r="109" customFormat="false" ht="8.25" hidden="false" customHeight="false" outlineLevel="0" collapsed="false">
      <c r="A109" s="276"/>
      <c r="B109" s="277"/>
      <c r="C109" s="277"/>
      <c r="D109" s="277"/>
    </row>
    <row r="110" customFormat="false" ht="8.25" hidden="false" customHeight="false" outlineLevel="0" collapsed="false">
      <c r="A110" s="276"/>
      <c r="B110" s="277"/>
      <c r="C110" s="277"/>
      <c r="D110" s="277"/>
    </row>
    <row r="111" customFormat="false" ht="8.25" hidden="false" customHeight="false" outlineLevel="0" collapsed="false">
      <c r="A111" s="276"/>
      <c r="B111" s="277"/>
      <c r="C111" s="277"/>
      <c r="D111" s="277"/>
    </row>
    <row r="112" customFormat="false" ht="8.25" hidden="false" customHeight="false" outlineLevel="0" collapsed="false">
      <c r="A112" s="276"/>
      <c r="B112" s="277"/>
      <c r="C112" s="277"/>
      <c r="D112" s="277"/>
    </row>
    <row r="113" customFormat="false" ht="8.25" hidden="false" customHeight="false" outlineLevel="0" collapsed="false">
      <c r="A113" s="276"/>
      <c r="B113" s="277"/>
      <c r="C113" s="277"/>
      <c r="D113" s="277"/>
    </row>
    <row r="114" customFormat="false" ht="8.25" hidden="false" customHeight="false" outlineLevel="0" collapsed="false">
      <c r="A114" s="276"/>
      <c r="B114" s="277"/>
      <c r="C114" s="277"/>
      <c r="D114" s="277"/>
    </row>
    <row r="115" customFormat="false" ht="8.25" hidden="false" customHeight="false" outlineLevel="0" collapsed="false">
      <c r="A115" s="276"/>
      <c r="B115" s="277"/>
      <c r="C115" s="277"/>
      <c r="D115" s="277"/>
    </row>
    <row r="116" customFormat="false" ht="8.25" hidden="false" customHeight="false" outlineLevel="0" collapsed="false">
      <c r="A116" s="276"/>
      <c r="B116" s="277"/>
      <c r="C116" s="277"/>
      <c r="D116" s="277"/>
    </row>
    <row r="117" customFormat="false" ht="8.25" hidden="false" customHeight="false" outlineLevel="0" collapsed="false">
      <c r="A117" s="276"/>
      <c r="B117" s="277"/>
      <c r="C117" s="277"/>
      <c r="D117" s="277"/>
    </row>
    <row r="118" customFormat="false" ht="8.25" hidden="false" customHeight="false" outlineLevel="0" collapsed="false">
      <c r="A118" s="276"/>
      <c r="B118" s="277"/>
      <c r="C118" s="277"/>
      <c r="D118" s="277"/>
    </row>
    <row r="119" customFormat="false" ht="8.25" hidden="false" customHeight="false" outlineLevel="0" collapsed="false">
      <c r="A119" s="276"/>
      <c r="B119" s="277"/>
      <c r="C119" s="277"/>
      <c r="D119" s="277"/>
    </row>
    <row r="120" customFormat="false" ht="8.25" hidden="false" customHeight="false" outlineLevel="0" collapsed="false">
      <c r="A120" s="276"/>
      <c r="B120" s="277"/>
      <c r="C120" s="277"/>
      <c r="D120" s="277"/>
    </row>
    <row r="121" customFormat="false" ht="8.25" hidden="false" customHeight="false" outlineLevel="0" collapsed="false">
      <c r="A121" s="276"/>
      <c r="B121" s="277"/>
      <c r="C121" s="277"/>
      <c r="D121" s="277"/>
    </row>
    <row r="122" customFormat="false" ht="8.25" hidden="false" customHeight="false" outlineLevel="0" collapsed="false">
      <c r="A122" s="276"/>
      <c r="B122" s="277"/>
      <c r="C122" s="277"/>
      <c r="D122" s="277"/>
    </row>
    <row r="123" customFormat="false" ht="8.25" hidden="false" customHeight="false" outlineLevel="0" collapsed="false">
      <c r="A123" s="276"/>
      <c r="B123" s="277"/>
      <c r="C123" s="277"/>
      <c r="D123" s="277"/>
    </row>
    <row r="124" customFormat="false" ht="8.25" hidden="false" customHeight="false" outlineLevel="0" collapsed="false">
      <c r="A124" s="276"/>
      <c r="B124" s="277"/>
      <c r="C124" s="277"/>
      <c r="D124" s="277"/>
    </row>
    <row r="125" customFormat="false" ht="8.25" hidden="false" customHeight="false" outlineLevel="0" collapsed="false">
      <c r="A125" s="276"/>
      <c r="B125" s="277"/>
      <c r="C125" s="277"/>
      <c r="D125" s="277"/>
    </row>
    <row r="126" customFormat="false" ht="8.25" hidden="false" customHeight="false" outlineLevel="0" collapsed="false">
      <c r="A126" s="276"/>
      <c r="B126" s="277"/>
      <c r="C126" s="277"/>
      <c r="D126" s="277"/>
    </row>
    <row r="127" customFormat="false" ht="8.25" hidden="false" customHeight="false" outlineLevel="0" collapsed="false">
      <c r="A127" s="276"/>
      <c r="B127" s="277"/>
      <c r="C127" s="277"/>
      <c r="D127" s="277"/>
    </row>
    <row r="128" customFormat="false" ht="8.25" hidden="false" customHeight="false" outlineLevel="0" collapsed="false">
      <c r="A128" s="276"/>
      <c r="B128" s="277"/>
      <c r="C128" s="277"/>
      <c r="D128" s="277"/>
    </row>
    <row r="129" customFormat="false" ht="8.25" hidden="false" customHeight="false" outlineLevel="0" collapsed="false">
      <c r="A129" s="276"/>
      <c r="B129" s="277"/>
      <c r="C129" s="277"/>
      <c r="D129" s="277"/>
    </row>
    <row r="130" customFormat="false" ht="8.25" hidden="false" customHeight="false" outlineLevel="0" collapsed="false">
      <c r="A130" s="276"/>
      <c r="B130" s="277"/>
      <c r="C130" s="277"/>
      <c r="D130" s="277"/>
    </row>
    <row r="131" customFormat="false" ht="8.25" hidden="false" customHeight="false" outlineLevel="0" collapsed="false">
      <c r="A131" s="276"/>
      <c r="B131" s="277"/>
      <c r="C131" s="277"/>
      <c r="D131" s="277"/>
    </row>
    <row r="132" customFormat="false" ht="8.25" hidden="false" customHeight="false" outlineLevel="0" collapsed="false">
      <c r="A132" s="276"/>
      <c r="B132" s="277"/>
      <c r="C132" s="277"/>
      <c r="D132" s="277"/>
    </row>
    <row r="133" customFormat="false" ht="8.25" hidden="false" customHeight="false" outlineLevel="0" collapsed="false">
      <c r="A133" s="276"/>
      <c r="B133" s="277"/>
      <c r="C133" s="277"/>
      <c r="D133" s="277"/>
    </row>
    <row r="134" customFormat="false" ht="8.25" hidden="false" customHeight="false" outlineLevel="0" collapsed="false">
      <c r="A134" s="276"/>
      <c r="B134" s="277"/>
      <c r="C134" s="277"/>
      <c r="D134" s="277"/>
    </row>
    <row r="135" customFormat="false" ht="8.25" hidden="false" customHeight="false" outlineLevel="0" collapsed="false">
      <c r="A135" s="276"/>
      <c r="B135" s="277"/>
      <c r="C135" s="277"/>
      <c r="D135" s="277"/>
    </row>
    <row r="136" customFormat="false" ht="8.25" hidden="false" customHeight="false" outlineLevel="0" collapsed="false">
      <c r="A136" s="276"/>
      <c r="B136" s="277"/>
      <c r="C136" s="277"/>
      <c r="D136" s="277"/>
    </row>
    <row r="137" customFormat="false" ht="8.25" hidden="false" customHeight="false" outlineLevel="0" collapsed="false">
      <c r="A137" s="276"/>
      <c r="B137" s="277"/>
      <c r="C137" s="277"/>
      <c r="D137" s="277"/>
    </row>
    <row r="138" customFormat="false" ht="8.25" hidden="false" customHeight="false" outlineLevel="0" collapsed="false">
      <c r="A138" s="276"/>
      <c r="B138" s="277"/>
      <c r="C138" s="277"/>
      <c r="D138" s="277"/>
    </row>
    <row r="139" customFormat="false" ht="8.25" hidden="false" customHeight="false" outlineLevel="0" collapsed="false">
      <c r="A139" s="276"/>
      <c r="B139" s="277"/>
      <c r="C139" s="277"/>
      <c r="D139" s="277"/>
    </row>
    <row r="140" customFormat="false" ht="8.25" hidden="false" customHeight="false" outlineLevel="0" collapsed="false">
      <c r="A140" s="276"/>
      <c r="B140" s="277"/>
      <c r="C140" s="277"/>
      <c r="D140" s="277"/>
    </row>
    <row r="141" customFormat="false" ht="8.25" hidden="false" customHeight="false" outlineLevel="0" collapsed="false">
      <c r="A141" s="276"/>
      <c r="B141" s="277"/>
      <c r="C141" s="277"/>
      <c r="D141" s="277"/>
    </row>
    <row r="142" customFormat="false" ht="8.25" hidden="false" customHeight="false" outlineLevel="0" collapsed="false">
      <c r="A142" s="276"/>
      <c r="B142" s="277"/>
      <c r="C142" s="277"/>
      <c r="D142" s="277"/>
    </row>
    <row r="143" customFormat="false" ht="8.25" hidden="false" customHeight="false" outlineLevel="0" collapsed="false">
      <c r="A143" s="276"/>
      <c r="B143" s="277"/>
      <c r="C143" s="277"/>
      <c r="D143" s="277"/>
    </row>
    <row r="144" customFormat="false" ht="8.25" hidden="false" customHeight="false" outlineLevel="0" collapsed="false">
      <c r="A144" s="276"/>
      <c r="B144" s="277"/>
      <c r="C144" s="277"/>
      <c r="D144" s="277"/>
    </row>
    <row r="145" customFormat="false" ht="8.25" hidden="false" customHeight="false" outlineLevel="0" collapsed="false">
      <c r="A145" s="276"/>
      <c r="B145" s="277"/>
      <c r="C145" s="277"/>
      <c r="D145" s="277"/>
    </row>
    <row r="146" customFormat="false" ht="8.25" hidden="false" customHeight="false" outlineLevel="0" collapsed="false">
      <c r="A146" s="276"/>
      <c r="B146" s="277"/>
      <c r="C146" s="277"/>
      <c r="D146" s="277"/>
    </row>
    <row r="147" customFormat="false" ht="8.25" hidden="false" customHeight="false" outlineLevel="0" collapsed="false">
      <c r="A147" s="276"/>
      <c r="B147" s="277"/>
      <c r="C147" s="277"/>
      <c r="D147" s="277"/>
    </row>
    <row r="148" customFormat="false" ht="8.25" hidden="false" customHeight="false" outlineLevel="0" collapsed="false">
      <c r="A148" s="276"/>
      <c r="B148" s="277"/>
      <c r="C148" s="277"/>
      <c r="D148" s="277"/>
    </row>
    <row r="149" customFormat="false" ht="8.25" hidden="false" customHeight="false" outlineLevel="0" collapsed="false">
      <c r="A149" s="276"/>
      <c r="B149" s="277"/>
      <c r="C149" s="277"/>
      <c r="D149" s="277"/>
    </row>
    <row r="150" customFormat="false" ht="8.25" hidden="false" customHeight="false" outlineLevel="0" collapsed="false">
      <c r="A150" s="276"/>
      <c r="B150" s="277"/>
      <c r="C150" s="277"/>
      <c r="D150" s="277"/>
    </row>
    <row r="151" customFormat="false" ht="8.25" hidden="false" customHeight="false" outlineLevel="0" collapsed="false">
      <c r="A151" s="276"/>
      <c r="B151" s="277"/>
      <c r="C151" s="277"/>
      <c r="D151" s="277"/>
    </row>
    <row r="152" customFormat="false" ht="8.25" hidden="false" customHeight="false" outlineLevel="0" collapsed="false">
      <c r="A152" s="276"/>
      <c r="B152" s="277"/>
      <c r="C152" s="277"/>
      <c r="D152" s="277"/>
    </row>
    <row r="153" customFormat="false" ht="8.25" hidden="false" customHeight="false" outlineLevel="0" collapsed="false">
      <c r="A153" s="276"/>
      <c r="B153" s="277"/>
      <c r="C153" s="277"/>
      <c r="D153" s="277"/>
    </row>
    <row r="154" customFormat="false" ht="8.25" hidden="false" customHeight="false" outlineLevel="0" collapsed="false">
      <c r="A154" s="276"/>
      <c r="B154" s="277"/>
      <c r="C154" s="277"/>
      <c r="D154" s="277"/>
    </row>
    <row r="155" customFormat="false" ht="8.25" hidden="false" customHeight="false" outlineLevel="0" collapsed="false">
      <c r="A155" s="276"/>
      <c r="B155" s="277"/>
      <c r="C155" s="277"/>
      <c r="D155" s="277"/>
    </row>
    <row r="156" customFormat="false" ht="8.25" hidden="false" customHeight="false" outlineLevel="0" collapsed="false">
      <c r="A156" s="276"/>
      <c r="B156" s="277"/>
      <c r="C156" s="277"/>
      <c r="D156" s="277"/>
    </row>
    <row r="157" customFormat="false" ht="8.25" hidden="false" customHeight="false" outlineLevel="0" collapsed="false">
      <c r="A157" s="276"/>
      <c r="B157" s="277"/>
      <c r="C157" s="277"/>
      <c r="D157" s="277"/>
    </row>
    <row r="158" customFormat="false" ht="8.25" hidden="false" customHeight="false" outlineLevel="0" collapsed="false">
      <c r="A158" s="276"/>
      <c r="B158" s="277"/>
      <c r="C158" s="277"/>
      <c r="D158" s="277"/>
    </row>
    <row r="159" customFormat="false" ht="8.25" hidden="false" customHeight="false" outlineLevel="0" collapsed="false">
      <c r="A159" s="276"/>
      <c r="B159" s="277"/>
      <c r="C159" s="277"/>
      <c r="D159" s="277"/>
    </row>
    <row r="160" customFormat="false" ht="8.25" hidden="false" customHeight="false" outlineLevel="0" collapsed="false">
      <c r="A160" s="276"/>
      <c r="B160" s="277"/>
      <c r="C160" s="277"/>
      <c r="D160" s="277"/>
    </row>
    <row r="161" customFormat="false" ht="8.25" hidden="false" customHeight="false" outlineLevel="0" collapsed="false">
      <c r="A161" s="276"/>
      <c r="B161" s="277"/>
      <c r="C161" s="277"/>
      <c r="D161" s="277"/>
    </row>
    <row r="162" customFormat="false" ht="8.25" hidden="false" customHeight="false" outlineLevel="0" collapsed="false">
      <c r="A162" s="276"/>
      <c r="B162" s="277"/>
      <c r="C162" s="277"/>
      <c r="D162" s="277"/>
    </row>
    <row r="163" customFormat="false" ht="8.25" hidden="false" customHeight="false" outlineLevel="0" collapsed="false">
      <c r="A163" s="276"/>
      <c r="B163" s="277"/>
      <c r="C163" s="277"/>
      <c r="D163" s="277"/>
    </row>
    <row r="164" customFormat="false" ht="8.25" hidden="false" customHeight="false" outlineLevel="0" collapsed="false">
      <c r="A164" s="276"/>
      <c r="B164" s="277"/>
      <c r="C164" s="277"/>
      <c r="D164" s="277"/>
    </row>
    <row r="165" customFormat="false" ht="8.25" hidden="false" customHeight="false" outlineLevel="0" collapsed="false">
      <c r="A165" s="276"/>
      <c r="B165" s="277"/>
      <c r="C165" s="277"/>
      <c r="D165" s="277"/>
    </row>
    <row r="166" customFormat="false" ht="8.25" hidden="false" customHeight="false" outlineLevel="0" collapsed="false">
      <c r="A166" s="276"/>
      <c r="B166" s="277"/>
      <c r="C166" s="277"/>
      <c r="D166" s="277"/>
    </row>
    <row r="167" customFormat="false" ht="8.25" hidden="false" customHeight="false" outlineLevel="0" collapsed="false">
      <c r="A167" s="276"/>
      <c r="B167" s="277"/>
      <c r="C167" s="277"/>
      <c r="D167" s="277"/>
    </row>
    <row r="168" customFormat="false" ht="8.25" hidden="false" customHeight="false" outlineLevel="0" collapsed="false">
      <c r="A168" s="276"/>
      <c r="B168" s="277"/>
      <c r="C168" s="277"/>
      <c r="D168" s="277"/>
    </row>
    <row r="169" customFormat="false" ht="8.25" hidden="false" customHeight="false" outlineLevel="0" collapsed="false">
      <c r="A169" s="276"/>
      <c r="B169" s="277"/>
      <c r="C169" s="277"/>
      <c r="D169" s="277"/>
    </row>
    <row r="170" customFormat="false" ht="8.25" hidden="false" customHeight="false" outlineLevel="0" collapsed="false">
      <c r="A170" s="276"/>
      <c r="B170" s="277"/>
      <c r="C170" s="277"/>
      <c r="D170" s="277"/>
    </row>
    <row r="171" customFormat="false" ht="8.25" hidden="false" customHeight="false" outlineLevel="0" collapsed="false">
      <c r="A171" s="276"/>
      <c r="B171" s="277"/>
      <c r="C171" s="277"/>
      <c r="D171" s="277"/>
    </row>
    <row r="172" customFormat="false" ht="8.25" hidden="false" customHeight="false" outlineLevel="0" collapsed="false">
      <c r="A172" s="276"/>
      <c r="B172" s="277"/>
      <c r="C172" s="277"/>
      <c r="D172" s="277"/>
    </row>
    <row r="173" customFormat="false" ht="8.25" hidden="false" customHeight="false" outlineLevel="0" collapsed="false">
      <c r="A173" s="276"/>
      <c r="B173" s="277"/>
      <c r="C173" s="277"/>
      <c r="D173" s="277"/>
    </row>
    <row r="174" customFormat="false" ht="8.25" hidden="false" customHeight="false" outlineLevel="0" collapsed="false">
      <c r="A174" s="276"/>
      <c r="B174" s="277"/>
      <c r="C174" s="277"/>
      <c r="D174" s="277"/>
    </row>
    <row r="175" customFormat="false" ht="8.25" hidden="false" customHeight="false" outlineLevel="0" collapsed="false">
      <c r="A175" s="276"/>
      <c r="B175" s="277"/>
      <c r="C175" s="277"/>
      <c r="D175" s="277"/>
    </row>
    <row r="176" customFormat="false" ht="8.25" hidden="false" customHeight="false" outlineLevel="0" collapsed="false">
      <c r="A176" s="276"/>
      <c r="B176" s="277"/>
      <c r="C176" s="277"/>
      <c r="D176" s="277"/>
    </row>
    <row r="177" customFormat="false" ht="8.25" hidden="false" customHeight="false" outlineLevel="0" collapsed="false">
      <c r="A177" s="276"/>
      <c r="B177" s="277"/>
      <c r="C177" s="277"/>
      <c r="D177" s="277"/>
    </row>
    <row r="178" customFormat="false" ht="8.25" hidden="false" customHeight="false" outlineLevel="0" collapsed="false">
      <c r="A178" s="276"/>
      <c r="B178" s="277"/>
      <c r="C178" s="277"/>
      <c r="D178" s="277"/>
    </row>
    <row r="179" customFormat="false" ht="8.25" hidden="false" customHeight="false" outlineLevel="0" collapsed="false">
      <c r="A179" s="276"/>
      <c r="B179" s="277"/>
      <c r="C179" s="277"/>
      <c r="D179" s="277"/>
    </row>
    <row r="180" customFormat="false" ht="8.25" hidden="false" customHeight="false" outlineLevel="0" collapsed="false">
      <c r="A180" s="276"/>
      <c r="B180" s="277"/>
      <c r="C180" s="277"/>
      <c r="D180" s="277"/>
    </row>
    <row r="181" customFormat="false" ht="8.25" hidden="false" customHeight="false" outlineLevel="0" collapsed="false">
      <c r="A181" s="276"/>
      <c r="B181" s="277"/>
      <c r="C181" s="277"/>
      <c r="D181" s="277"/>
    </row>
    <row r="182" customFormat="false" ht="8.25" hidden="false" customHeight="false" outlineLevel="0" collapsed="false">
      <c r="A182" s="276"/>
      <c r="B182" s="277"/>
      <c r="C182" s="277"/>
      <c r="D182" s="277"/>
    </row>
    <row r="183" customFormat="false" ht="8.25" hidden="false" customHeight="false" outlineLevel="0" collapsed="false">
      <c r="A183" s="276"/>
      <c r="B183" s="277"/>
      <c r="C183" s="277"/>
      <c r="D183" s="277"/>
    </row>
    <row r="184" customFormat="false" ht="8.25" hidden="false" customHeight="false" outlineLevel="0" collapsed="false">
      <c r="A184" s="276"/>
      <c r="B184" s="277"/>
      <c r="C184" s="277"/>
      <c r="D184" s="277"/>
    </row>
    <row r="185" customFormat="false" ht="8.25" hidden="false" customHeight="false" outlineLevel="0" collapsed="false">
      <c r="A185" s="276"/>
      <c r="B185" s="277"/>
      <c r="C185" s="277"/>
      <c r="D185" s="277"/>
    </row>
    <row r="186" customFormat="false" ht="8.25" hidden="false" customHeight="false" outlineLevel="0" collapsed="false">
      <c r="A186" s="276"/>
      <c r="B186" s="277"/>
      <c r="C186" s="277"/>
      <c r="D186" s="277"/>
    </row>
    <row r="187" customFormat="false" ht="8.25" hidden="false" customHeight="false" outlineLevel="0" collapsed="false">
      <c r="A187" s="276"/>
      <c r="B187" s="277"/>
      <c r="C187" s="277"/>
      <c r="D187" s="277"/>
    </row>
    <row r="188" customFormat="false" ht="8.25" hidden="false" customHeight="false" outlineLevel="0" collapsed="false">
      <c r="A188" s="276"/>
      <c r="B188" s="277"/>
      <c r="C188" s="277"/>
      <c r="D188" s="277"/>
    </row>
    <row r="189" customFormat="false" ht="8.25" hidden="false" customHeight="false" outlineLevel="0" collapsed="false">
      <c r="A189" s="276"/>
      <c r="B189" s="277"/>
      <c r="C189" s="277"/>
      <c r="D189" s="277"/>
    </row>
    <row r="190" customFormat="false" ht="8.25" hidden="false" customHeight="false" outlineLevel="0" collapsed="false">
      <c r="A190" s="276"/>
      <c r="B190" s="277"/>
      <c r="C190" s="277"/>
      <c r="D190" s="277"/>
    </row>
    <row r="191" customFormat="false" ht="8.25" hidden="false" customHeight="false" outlineLevel="0" collapsed="false">
      <c r="A191" s="276"/>
      <c r="B191" s="277"/>
      <c r="C191" s="277"/>
      <c r="D191" s="277"/>
    </row>
    <row r="192" customFormat="false" ht="8.25" hidden="false" customHeight="false" outlineLevel="0" collapsed="false">
      <c r="A192" s="276"/>
      <c r="B192" s="277"/>
      <c r="C192" s="277"/>
      <c r="D192" s="277"/>
    </row>
    <row r="193" customFormat="false" ht="8.25" hidden="false" customHeight="false" outlineLevel="0" collapsed="false">
      <c r="A193" s="276"/>
      <c r="B193" s="277"/>
      <c r="C193" s="277"/>
      <c r="D193" s="277"/>
    </row>
    <row r="194" customFormat="false" ht="8.25" hidden="false" customHeight="false" outlineLevel="0" collapsed="false">
      <c r="A194" s="276"/>
      <c r="B194" s="277"/>
      <c r="C194" s="277"/>
      <c r="D194" s="277"/>
    </row>
    <row r="195" customFormat="false" ht="8.25" hidden="false" customHeight="false" outlineLevel="0" collapsed="false">
      <c r="A195" s="276"/>
      <c r="B195" s="277"/>
      <c r="C195" s="277"/>
      <c r="D195" s="277"/>
    </row>
    <row r="196" customFormat="false" ht="8.25" hidden="false" customHeight="false" outlineLevel="0" collapsed="false">
      <c r="A196" s="276"/>
      <c r="B196" s="277"/>
      <c r="C196" s="277"/>
      <c r="D196" s="277"/>
    </row>
    <row r="197" customFormat="false" ht="8.25" hidden="false" customHeight="false" outlineLevel="0" collapsed="false">
      <c r="A197" s="276"/>
      <c r="B197" s="277"/>
      <c r="C197" s="277"/>
      <c r="D197" s="277"/>
    </row>
    <row r="198" customFormat="false" ht="8.25" hidden="false" customHeight="false" outlineLevel="0" collapsed="false">
      <c r="A198" s="276"/>
      <c r="B198" s="277"/>
      <c r="C198" s="277"/>
      <c r="D198" s="277"/>
    </row>
    <row r="199" customFormat="false" ht="8.25" hidden="false" customHeight="false" outlineLevel="0" collapsed="false">
      <c r="A199" s="276"/>
      <c r="B199" s="277"/>
      <c r="C199" s="277"/>
      <c r="D199" s="277"/>
    </row>
    <row r="200" customFormat="false" ht="8.25" hidden="false" customHeight="false" outlineLevel="0" collapsed="false">
      <c r="A200" s="276"/>
      <c r="B200" s="277"/>
      <c r="C200" s="277"/>
      <c r="D200" s="277"/>
    </row>
    <row r="201" customFormat="false" ht="8.25" hidden="false" customHeight="false" outlineLevel="0" collapsed="false">
      <c r="A201" s="276"/>
      <c r="B201" s="277"/>
      <c r="C201" s="277"/>
      <c r="D201" s="277"/>
    </row>
    <row r="202" customFormat="false" ht="8.25" hidden="false" customHeight="false" outlineLevel="0" collapsed="false">
      <c r="A202" s="276"/>
      <c r="B202" s="277"/>
      <c r="C202" s="277"/>
      <c r="D202" s="277"/>
    </row>
    <row r="203" customFormat="false" ht="8.25" hidden="false" customHeight="false" outlineLevel="0" collapsed="false">
      <c r="A203" s="276"/>
      <c r="B203" s="277"/>
      <c r="C203" s="277"/>
      <c r="D203" s="277"/>
    </row>
    <row r="204" customFormat="false" ht="8.25" hidden="false" customHeight="false" outlineLevel="0" collapsed="false">
      <c r="A204" s="276"/>
      <c r="B204" s="277"/>
      <c r="C204" s="277"/>
      <c r="D204" s="277"/>
    </row>
    <row r="205" customFormat="false" ht="8.25" hidden="false" customHeight="false" outlineLevel="0" collapsed="false">
      <c r="A205" s="276"/>
      <c r="B205" s="277"/>
      <c r="C205" s="277"/>
      <c r="D205" s="277"/>
    </row>
    <row r="206" customFormat="false" ht="8.25" hidden="false" customHeight="false" outlineLevel="0" collapsed="false">
      <c r="A206" s="276"/>
      <c r="B206" s="277"/>
      <c r="C206" s="277"/>
      <c r="D206" s="277"/>
    </row>
    <row r="207" customFormat="false" ht="8.25" hidden="false" customHeight="false" outlineLevel="0" collapsed="false">
      <c r="A207" s="276"/>
      <c r="B207" s="277"/>
      <c r="C207" s="277"/>
      <c r="D207" s="277"/>
    </row>
    <row r="208" customFormat="false" ht="8.25" hidden="false" customHeight="false" outlineLevel="0" collapsed="false">
      <c r="A208" s="276"/>
      <c r="B208" s="277"/>
      <c r="C208" s="277"/>
      <c r="D208" s="277"/>
    </row>
    <row r="209" customFormat="false" ht="8.25" hidden="false" customHeight="false" outlineLevel="0" collapsed="false">
      <c r="A209" s="276"/>
      <c r="B209" s="277"/>
      <c r="C209" s="277"/>
      <c r="D209" s="277"/>
    </row>
    <row r="210" customFormat="false" ht="8.25" hidden="false" customHeight="false" outlineLevel="0" collapsed="false">
      <c r="A210" s="276"/>
      <c r="B210" s="277"/>
      <c r="C210" s="277"/>
      <c r="D210" s="277"/>
    </row>
    <row r="211" customFormat="false" ht="8.25" hidden="false" customHeight="false" outlineLevel="0" collapsed="false">
      <c r="A211" s="276"/>
      <c r="B211" s="277"/>
      <c r="C211" s="277"/>
      <c r="D211" s="277"/>
    </row>
    <row r="212" customFormat="false" ht="8.25" hidden="false" customHeight="false" outlineLevel="0" collapsed="false">
      <c r="A212" s="276"/>
      <c r="B212" s="277"/>
      <c r="C212" s="277"/>
      <c r="D212" s="277"/>
    </row>
    <row r="213" customFormat="false" ht="8.25" hidden="false" customHeight="false" outlineLevel="0" collapsed="false">
      <c r="A213" s="276"/>
      <c r="B213" s="277"/>
      <c r="C213" s="277"/>
      <c r="D213" s="277"/>
    </row>
    <row r="214" customFormat="false" ht="8.25" hidden="false" customHeight="false" outlineLevel="0" collapsed="false">
      <c r="A214" s="276"/>
      <c r="B214" s="277"/>
      <c r="C214" s="277"/>
      <c r="D214" s="277"/>
    </row>
    <row r="215" customFormat="false" ht="8.25" hidden="false" customHeight="false" outlineLevel="0" collapsed="false">
      <c r="A215" s="276"/>
      <c r="B215" s="277"/>
      <c r="C215" s="277"/>
      <c r="D215" s="277"/>
    </row>
    <row r="216" customFormat="false" ht="8.25" hidden="false" customHeight="false" outlineLevel="0" collapsed="false">
      <c r="A216" s="276"/>
      <c r="B216" s="277"/>
      <c r="C216" s="277"/>
      <c r="D216" s="277"/>
    </row>
    <row r="217" customFormat="false" ht="8.25" hidden="false" customHeight="false" outlineLevel="0" collapsed="false">
      <c r="A217" s="276"/>
      <c r="B217" s="277"/>
      <c r="C217" s="277"/>
      <c r="D217" s="277"/>
    </row>
    <row r="218" customFormat="false" ht="8.25" hidden="false" customHeight="false" outlineLevel="0" collapsed="false">
      <c r="A218" s="276"/>
      <c r="B218" s="277"/>
      <c r="C218" s="277"/>
      <c r="D218" s="277"/>
    </row>
    <row r="219" customFormat="false" ht="8.25" hidden="false" customHeight="false" outlineLevel="0" collapsed="false">
      <c r="A219" s="276"/>
      <c r="B219" s="277"/>
      <c r="C219" s="277"/>
      <c r="D219" s="277"/>
    </row>
    <row r="220" customFormat="false" ht="8.25" hidden="false" customHeight="false" outlineLevel="0" collapsed="false">
      <c r="A220" s="276"/>
      <c r="B220" s="277"/>
      <c r="C220" s="277"/>
      <c r="D220" s="277"/>
    </row>
    <row r="221" customFormat="false" ht="8.25" hidden="false" customHeight="false" outlineLevel="0" collapsed="false">
      <c r="A221" s="276"/>
      <c r="B221" s="277"/>
      <c r="C221" s="277"/>
      <c r="D221" s="277"/>
    </row>
    <row r="222" customFormat="false" ht="8.25" hidden="false" customHeight="false" outlineLevel="0" collapsed="false">
      <c r="A222" s="276"/>
      <c r="B222" s="277"/>
      <c r="C222" s="277"/>
      <c r="D222" s="277"/>
    </row>
    <row r="223" customFormat="false" ht="8.25" hidden="false" customHeight="false" outlineLevel="0" collapsed="false">
      <c r="A223" s="276"/>
      <c r="B223" s="277"/>
      <c r="C223" s="277"/>
      <c r="D223" s="277"/>
    </row>
    <row r="224" customFormat="false" ht="8.25" hidden="false" customHeight="false" outlineLevel="0" collapsed="false">
      <c r="A224" s="276"/>
      <c r="B224" s="277"/>
      <c r="C224" s="277"/>
      <c r="D224" s="277"/>
    </row>
    <row r="225" customFormat="false" ht="8.25" hidden="false" customHeight="false" outlineLevel="0" collapsed="false">
      <c r="A225" s="276"/>
      <c r="B225" s="277"/>
      <c r="C225" s="277"/>
      <c r="D225" s="277"/>
    </row>
    <row r="226" customFormat="false" ht="8.25" hidden="false" customHeight="false" outlineLevel="0" collapsed="false">
      <c r="A226" s="276"/>
      <c r="B226" s="277"/>
      <c r="C226" s="277"/>
      <c r="D226" s="277"/>
    </row>
    <row r="227" customFormat="false" ht="8.25" hidden="false" customHeight="false" outlineLevel="0" collapsed="false">
      <c r="A227" s="276"/>
      <c r="B227" s="277"/>
      <c r="C227" s="277"/>
      <c r="D227" s="277"/>
    </row>
    <row r="228" customFormat="false" ht="8.25" hidden="false" customHeight="false" outlineLevel="0" collapsed="false">
      <c r="A228" s="276"/>
      <c r="B228" s="277"/>
      <c r="C228" s="277"/>
      <c r="D228" s="277"/>
    </row>
    <row r="229" customFormat="false" ht="8.25" hidden="false" customHeight="false" outlineLevel="0" collapsed="false">
      <c r="A229" s="276"/>
      <c r="B229" s="277"/>
      <c r="C229" s="277"/>
      <c r="D229" s="277"/>
    </row>
    <row r="230" customFormat="false" ht="8.25" hidden="false" customHeight="false" outlineLevel="0" collapsed="false">
      <c r="A230" s="276"/>
      <c r="B230" s="277"/>
      <c r="C230" s="277"/>
      <c r="D230" s="277"/>
    </row>
    <row r="231" customFormat="false" ht="8.25" hidden="false" customHeight="false" outlineLevel="0" collapsed="false">
      <c r="A231" s="276"/>
      <c r="B231" s="277"/>
      <c r="C231" s="277"/>
      <c r="D231" s="277"/>
    </row>
    <row r="232" customFormat="false" ht="8.25" hidden="false" customHeight="false" outlineLevel="0" collapsed="false">
      <c r="A232" s="276"/>
      <c r="B232" s="277"/>
      <c r="C232" s="277"/>
      <c r="D232" s="277"/>
    </row>
    <row r="233" customFormat="false" ht="8.25" hidden="false" customHeight="false" outlineLevel="0" collapsed="false">
      <c r="A233" s="276"/>
      <c r="B233" s="277"/>
      <c r="C233" s="277"/>
      <c r="D233" s="277"/>
    </row>
    <row r="234" customFormat="false" ht="8.25" hidden="false" customHeight="false" outlineLevel="0" collapsed="false">
      <c r="A234" s="276"/>
      <c r="B234" s="277"/>
      <c r="C234" s="277"/>
      <c r="D234" s="277"/>
    </row>
    <row r="235" customFormat="false" ht="8.25" hidden="false" customHeight="false" outlineLevel="0" collapsed="false">
      <c r="A235" s="276"/>
      <c r="B235" s="277"/>
      <c r="C235" s="277"/>
      <c r="D235" s="277"/>
    </row>
    <row r="236" customFormat="false" ht="8.25" hidden="false" customHeight="false" outlineLevel="0" collapsed="false">
      <c r="A236" s="276"/>
      <c r="B236" s="277"/>
      <c r="C236" s="277"/>
      <c r="D236" s="277"/>
    </row>
    <row r="237" customFormat="false" ht="8.25" hidden="false" customHeight="false" outlineLevel="0" collapsed="false">
      <c r="A237" s="276"/>
      <c r="B237" s="277"/>
      <c r="C237" s="277"/>
      <c r="D237" s="277"/>
    </row>
    <row r="238" customFormat="false" ht="8.25" hidden="false" customHeight="false" outlineLevel="0" collapsed="false">
      <c r="A238" s="276"/>
      <c r="B238" s="277"/>
      <c r="C238" s="277"/>
      <c r="D238" s="277"/>
    </row>
    <row r="239" customFormat="false" ht="8.25" hidden="false" customHeight="false" outlineLevel="0" collapsed="false">
      <c r="A239" s="276"/>
      <c r="B239" s="277"/>
      <c r="C239" s="277"/>
      <c r="D239" s="277"/>
    </row>
    <row r="240" customFormat="false" ht="8.25" hidden="false" customHeight="false" outlineLevel="0" collapsed="false">
      <c r="A240" s="276"/>
      <c r="B240" s="277"/>
      <c r="C240" s="277"/>
      <c r="D240" s="277"/>
    </row>
    <row r="241" customFormat="false" ht="8.25" hidden="false" customHeight="false" outlineLevel="0" collapsed="false">
      <c r="A241" s="276"/>
      <c r="B241" s="277"/>
      <c r="C241" s="277"/>
      <c r="D241" s="277"/>
    </row>
    <row r="242" customFormat="false" ht="8.25" hidden="false" customHeight="false" outlineLevel="0" collapsed="false">
      <c r="A242" s="276"/>
      <c r="B242" s="277"/>
      <c r="C242" s="277"/>
      <c r="D242" s="277"/>
    </row>
    <row r="243" customFormat="false" ht="8.25" hidden="false" customHeight="false" outlineLevel="0" collapsed="false">
      <c r="A243" s="276"/>
      <c r="B243" s="277"/>
      <c r="C243" s="277"/>
      <c r="D243" s="277"/>
    </row>
    <row r="244" customFormat="false" ht="8.25" hidden="false" customHeight="false" outlineLevel="0" collapsed="false">
      <c r="A244" s="276"/>
      <c r="B244" s="277"/>
      <c r="C244" s="277"/>
      <c r="D244" s="277"/>
    </row>
    <row r="245" customFormat="false" ht="8.25" hidden="false" customHeight="false" outlineLevel="0" collapsed="false">
      <c r="A245" s="276"/>
      <c r="B245" s="277"/>
      <c r="C245" s="277"/>
      <c r="D245" s="277"/>
    </row>
    <row r="246" customFormat="false" ht="8.25" hidden="false" customHeight="false" outlineLevel="0" collapsed="false">
      <c r="A246" s="276"/>
      <c r="B246" s="277"/>
      <c r="C246" s="277"/>
      <c r="D246" s="277"/>
    </row>
    <row r="247" customFormat="false" ht="8.25" hidden="false" customHeight="false" outlineLevel="0" collapsed="false">
      <c r="A247" s="276"/>
      <c r="B247" s="277"/>
      <c r="C247" s="277"/>
      <c r="D247" s="277"/>
    </row>
    <row r="248" customFormat="false" ht="8.25" hidden="false" customHeight="false" outlineLevel="0" collapsed="false">
      <c r="A248" s="276"/>
      <c r="B248" s="277"/>
      <c r="C248" s="277"/>
      <c r="D248" s="277"/>
    </row>
    <row r="249" customFormat="false" ht="8.25" hidden="false" customHeight="false" outlineLevel="0" collapsed="false">
      <c r="A249" s="276"/>
      <c r="B249" s="277"/>
      <c r="C249" s="277"/>
      <c r="D249" s="277"/>
    </row>
    <row r="250" customFormat="false" ht="8.25" hidden="false" customHeight="false" outlineLevel="0" collapsed="false">
      <c r="A250" s="276"/>
      <c r="B250" s="277"/>
      <c r="C250" s="277"/>
      <c r="D250" s="277"/>
    </row>
    <row r="251" customFormat="false" ht="8.25" hidden="false" customHeight="false" outlineLevel="0" collapsed="false">
      <c r="A251" s="276"/>
      <c r="B251" s="277"/>
      <c r="C251" s="277"/>
      <c r="D251" s="277"/>
    </row>
    <row r="252" customFormat="false" ht="8.25" hidden="false" customHeight="false" outlineLevel="0" collapsed="false">
      <c r="A252" s="276"/>
      <c r="B252" s="277"/>
      <c r="C252" s="277"/>
      <c r="D252" s="277"/>
    </row>
    <row r="253" customFormat="false" ht="8.25" hidden="false" customHeight="false" outlineLevel="0" collapsed="false">
      <c r="A253" s="276"/>
      <c r="B253" s="277"/>
      <c r="C253" s="277"/>
      <c r="D253" s="277"/>
    </row>
    <row r="254" customFormat="false" ht="8.25" hidden="false" customHeight="false" outlineLevel="0" collapsed="false">
      <c r="A254" s="276"/>
      <c r="B254" s="277"/>
      <c r="C254" s="277"/>
      <c r="D254" s="277"/>
    </row>
    <row r="255" customFormat="false" ht="8.25" hidden="false" customHeight="false" outlineLevel="0" collapsed="false">
      <c r="A255" s="276"/>
      <c r="B255" s="277"/>
      <c r="C255" s="277"/>
      <c r="D255" s="277"/>
    </row>
    <row r="256" customFormat="false" ht="8.25" hidden="false" customHeight="false" outlineLevel="0" collapsed="false">
      <c r="A256" s="276"/>
      <c r="B256" s="277"/>
      <c r="C256" s="277"/>
      <c r="D256" s="277"/>
    </row>
    <row r="257" customFormat="false" ht="8.25" hidden="false" customHeight="false" outlineLevel="0" collapsed="false">
      <c r="A257" s="276"/>
      <c r="B257" s="277"/>
      <c r="C257" s="277"/>
      <c r="D257" s="277"/>
    </row>
    <row r="258" customFormat="false" ht="8.25" hidden="false" customHeight="false" outlineLevel="0" collapsed="false">
      <c r="A258" s="276"/>
      <c r="B258" s="277"/>
      <c r="C258" s="277"/>
      <c r="D258" s="277"/>
    </row>
    <row r="259" customFormat="false" ht="8.25" hidden="false" customHeight="false" outlineLevel="0" collapsed="false">
      <c r="A259" s="276"/>
      <c r="B259" s="277"/>
      <c r="C259" s="277"/>
      <c r="D259" s="277"/>
    </row>
    <row r="260" customFormat="false" ht="8.25" hidden="false" customHeight="false" outlineLevel="0" collapsed="false">
      <c r="A260" s="276"/>
      <c r="B260" s="277"/>
      <c r="C260" s="277"/>
      <c r="D260" s="277"/>
    </row>
    <row r="261" customFormat="false" ht="8.25" hidden="false" customHeight="false" outlineLevel="0" collapsed="false">
      <c r="A261" s="276"/>
      <c r="B261" s="277"/>
      <c r="C261" s="277"/>
      <c r="D261" s="277"/>
    </row>
    <row r="262" customFormat="false" ht="8.25" hidden="false" customHeight="false" outlineLevel="0" collapsed="false">
      <c r="A262" s="276"/>
      <c r="B262" s="277"/>
      <c r="C262" s="277"/>
      <c r="D262" s="277"/>
    </row>
    <row r="263" customFormat="false" ht="8.25" hidden="false" customHeight="false" outlineLevel="0" collapsed="false">
      <c r="A263" s="276"/>
      <c r="B263" s="277"/>
      <c r="C263" s="277"/>
      <c r="D263" s="277"/>
    </row>
    <row r="264" customFormat="false" ht="8.25" hidden="false" customHeight="false" outlineLevel="0" collapsed="false">
      <c r="A264" s="276"/>
      <c r="B264" s="277"/>
      <c r="C264" s="277"/>
      <c r="D264" s="277"/>
    </row>
    <row r="265" customFormat="false" ht="8.25" hidden="false" customHeight="false" outlineLevel="0" collapsed="false">
      <c r="A265" s="276"/>
      <c r="B265" s="277"/>
      <c r="C265" s="277"/>
      <c r="D265" s="277"/>
    </row>
    <row r="266" customFormat="false" ht="8.25" hidden="false" customHeight="false" outlineLevel="0" collapsed="false">
      <c r="A266" s="276"/>
      <c r="B266" s="277"/>
      <c r="C266" s="277"/>
      <c r="D266" s="277"/>
    </row>
    <row r="267" customFormat="false" ht="8.25" hidden="false" customHeight="false" outlineLevel="0" collapsed="false">
      <c r="A267" s="276"/>
      <c r="B267" s="277"/>
      <c r="C267" s="277"/>
      <c r="D267" s="277"/>
    </row>
    <row r="268" customFormat="false" ht="8.25" hidden="false" customHeight="false" outlineLevel="0" collapsed="false">
      <c r="A268" s="276"/>
      <c r="B268" s="277"/>
      <c r="C268" s="277"/>
      <c r="D268" s="277"/>
    </row>
    <row r="269" customFormat="false" ht="8.25" hidden="false" customHeight="false" outlineLevel="0" collapsed="false">
      <c r="A269" s="276"/>
      <c r="B269" s="277"/>
      <c r="C269" s="277"/>
      <c r="D269" s="277"/>
    </row>
    <row r="270" customFormat="false" ht="8.25" hidden="false" customHeight="false" outlineLevel="0" collapsed="false">
      <c r="A270" s="276"/>
      <c r="B270" s="277"/>
      <c r="C270" s="277"/>
      <c r="D270" s="277"/>
    </row>
    <row r="271" customFormat="false" ht="8.25" hidden="false" customHeight="false" outlineLevel="0" collapsed="false">
      <c r="A271" s="276"/>
      <c r="B271" s="277"/>
      <c r="C271" s="277"/>
      <c r="D271" s="277"/>
    </row>
    <row r="272" customFormat="false" ht="8.25" hidden="false" customHeight="false" outlineLevel="0" collapsed="false">
      <c r="A272" s="276"/>
      <c r="B272" s="277"/>
      <c r="C272" s="277"/>
      <c r="D272" s="277"/>
    </row>
    <row r="273" customFormat="false" ht="8.25" hidden="false" customHeight="false" outlineLevel="0" collapsed="false">
      <c r="A273" s="276"/>
      <c r="B273" s="277"/>
      <c r="C273" s="277"/>
      <c r="D273" s="277"/>
    </row>
    <row r="274" customFormat="false" ht="8.25" hidden="false" customHeight="false" outlineLevel="0" collapsed="false">
      <c r="A274" s="276"/>
      <c r="B274" s="277"/>
      <c r="C274" s="277"/>
      <c r="D274" s="277"/>
    </row>
    <row r="275" customFormat="false" ht="8.25" hidden="false" customHeight="false" outlineLevel="0" collapsed="false">
      <c r="A275" s="276"/>
      <c r="B275" s="277"/>
      <c r="C275" s="277"/>
      <c r="D275" s="277"/>
    </row>
    <row r="276" customFormat="false" ht="8.25" hidden="false" customHeight="false" outlineLevel="0" collapsed="false">
      <c r="A276" s="276"/>
      <c r="B276" s="277"/>
      <c r="C276" s="277"/>
      <c r="D276" s="277"/>
    </row>
    <row r="277" customFormat="false" ht="8.25" hidden="false" customHeight="false" outlineLevel="0" collapsed="false">
      <c r="A277" s="276"/>
      <c r="B277" s="277"/>
      <c r="C277" s="277"/>
      <c r="D277" s="277"/>
    </row>
    <row r="278" customFormat="false" ht="8.25" hidden="false" customHeight="false" outlineLevel="0" collapsed="false">
      <c r="A278" s="276"/>
      <c r="B278" s="277"/>
      <c r="C278" s="277"/>
      <c r="D278" s="277"/>
    </row>
    <row r="279" customFormat="false" ht="8.25" hidden="false" customHeight="false" outlineLevel="0" collapsed="false">
      <c r="A279" s="276"/>
      <c r="B279" s="277"/>
      <c r="C279" s="277"/>
      <c r="D279" s="277"/>
    </row>
    <row r="280" customFormat="false" ht="8.25" hidden="false" customHeight="false" outlineLevel="0" collapsed="false">
      <c r="A280" s="276"/>
      <c r="B280" s="277"/>
      <c r="C280" s="277"/>
      <c r="D280" s="277"/>
    </row>
    <row r="281" customFormat="false" ht="8.25" hidden="false" customHeight="false" outlineLevel="0" collapsed="false">
      <c r="A281" s="276"/>
      <c r="B281" s="277"/>
      <c r="C281" s="277"/>
      <c r="D281" s="277"/>
    </row>
    <row r="282" customFormat="false" ht="8.25" hidden="false" customHeight="false" outlineLevel="0" collapsed="false">
      <c r="A282" s="276"/>
      <c r="B282" s="277"/>
      <c r="C282" s="277"/>
      <c r="D282" s="277"/>
    </row>
    <row r="283" customFormat="false" ht="8.25" hidden="false" customHeight="false" outlineLevel="0" collapsed="false">
      <c r="A283" s="276"/>
      <c r="B283" s="277"/>
      <c r="C283" s="277"/>
      <c r="D283" s="277"/>
    </row>
    <row r="284" customFormat="false" ht="8.25" hidden="false" customHeight="false" outlineLevel="0" collapsed="false">
      <c r="A284" s="276"/>
      <c r="B284" s="277"/>
      <c r="C284" s="277"/>
      <c r="D284" s="277"/>
    </row>
    <row r="285" customFormat="false" ht="8.25" hidden="false" customHeight="false" outlineLevel="0" collapsed="false">
      <c r="A285" s="276"/>
      <c r="B285" s="277"/>
      <c r="C285" s="277"/>
      <c r="D285" s="277"/>
    </row>
    <row r="286" customFormat="false" ht="8.25" hidden="false" customHeight="false" outlineLevel="0" collapsed="false">
      <c r="A286" s="276"/>
      <c r="B286" s="277"/>
      <c r="C286" s="277"/>
      <c r="D286" s="277"/>
    </row>
    <row r="287" customFormat="false" ht="8.25" hidden="false" customHeight="false" outlineLevel="0" collapsed="false">
      <c r="A287" s="276"/>
      <c r="B287" s="277"/>
      <c r="C287" s="277"/>
      <c r="D287" s="277"/>
    </row>
    <row r="288" customFormat="false" ht="8.25" hidden="false" customHeight="false" outlineLevel="0" collapsed="false">
      <c r="A288" s="276"/>
      <c r="B288" s="277"/>
      <c r="C288" s="277"/>
      <c r="D288" s="277"/>
    </row>
    <row r="289" customFormat="false" ht="8.25" hidden="false" customHeight="false" outlineLevel="0" collapsed="false">
      <c r="A289" s="276"/>
      <c r="B289" s="277"/>
      <c r="C289" s="277"/>
      <c r="D289" s="277"/>
    </row>
    <row r="290" customFormat="false" ht="8.25" hidden="false" customHeight="false" outlineLevel="0" collapsed="false">
      <c r="A290" s="276"/>
      <c r="B290" s="277"/>
      <c r="C290" s="277"/>
      <c r="D290" s="277"/>
    </row>
    <row r="291" customFormat="false" ht="8.25" hidden="false" customHeight="false" outlineLevel="0" collapsed="false">
      <c r="A291" s="276"/>
      <c r="B291" s="277"/>
      <c r="C291" s="277"/>
      <c r="D291" s="277"/>
    </row>
    <row r="292" customFormat="false" ht="8.25" hidden="false" customHeight="false" outlineLevel="0" collapsed="false">
      <c r="A292" s="276"/>
      <c r="B292" s="277"/>
      <c r="C292" s="277"/>
      <c r="D292" s="277"/>
    </row>
    <row r="293" customFormat="false" ht="8.25" hidden="false" customHeight="false" outlineLevel="0" collapsed="false">
      <c r="A293" s="276"/>
      <c r="B293" s="277"/>
      <c r="C293" s="277"/>
      <c r="D293" s="277"/>
    </row>
    <row r="294" customFormat="false" ht="8.25" hidden="false" customHeight="false" outlineLevel="0" collapsed="false">
      <c r="A294" s="276"/>
      <c r="B294" s="277"/>
      <c r="C294" s="277"/>
      <c r="D294" s="277"/>
    </row>
    <row r="295" customFormat="false" ht="8.25" hidden="false" customHeight="false" outlineLevel="0" collapsed="false">
      <c r="A295" s="276"/>
      <c r="B295" s="277"/>
      <c r="C295" s="277"/>
      <c r="D295" s="277"/>
    </row>
    <row r="296" customFormat="false" ht="8.25" hidden="false" customHeight="false" outlineLevel="0" collapsed="false">
      <c r="A296" s="276"/>
      <c r="B296" s="277"/>
      <c r="C296" s="277"/>
      <c r="D296" s="277"/>
    </row>
    <row r="297" customFormat="false" ht="8.25" hidden="false" customHeight="false" outlineLevel="0" collapsed="false">
      <c r="A297" s="276"/>
      <c r="B297" s="277"/>
      <c r="C297" s="277"/>
      <c r="D297" s="277"/>
    </row>
    <row r="298" customFormat="false" ht="8.25" hidden="false" customHeight="false" outlineLevel="0" collapsed="false">
      <c r="A298" s="276"/>
      <c r="B298" s="277"/>
      <c r="C298" s="277"/>
      <c r="D298" s="277"/>
    </row>
    <row r="299" customFormat="false" ht="8.25" hidden="false" customHeight="false" outlineLevel="0" collapsed="false">
      <c r="A299" s="276"/>
      <c r="B299" s="277"/>
      <c r="C299" s="277"/>
      <c r="D299" s="277"/>
    </row>
    <row r="300" customFormat="false" ht="8.25" hidden="false" customHeight="false" outlineLevel="0" collapsed="false">
      <c r="A300" s="276"/>
      <c r="B300" s="277"/>
      <c r="C300" s="277"/>
      <c r="D300" s="277"/>
    </row>
    <row r="301" customFormat="false" ht="8.25" hidden="false" customHeight="false" outlineLevel="0" collapsed="false">
      <c r="A301" s="276"/>
      <c r="B301" s="277"/>
      <c r="C301" s="277"/>
      <c r="D301" s="277"/>
    </row>
    <row r="302" customFormat="false" ht="8.25" hidden="false" customHeight="false" outlineLevel="0" collapsed="false">
      <c r="A302" s="276"/>
      <c r="B302" s="277"/>
      <c r="C302" s="277"/>
      <c r="D302" s="277"/>
    </row>
    <row r="303" customFormat="false" ht="8.25" hidden="false" customHeight="false" outlineLevel="0" collapsed="false">
      <c r="A303" s="276"/>
      <c r="B303" s="277"/>
      <c r="C303" s="277"/>
      <c r="D303" s="277"/>
    </row>
    <row r="304" customFormat="false" ht="8.25" hidden="false" customHeight="false" outlineLevel="0" collapsed="false">
      <c r="A304" s="276"/>
      <c r="B304" s="277"/>
      <c r="C304" s="277"/>
      <c r="D304" s="277"/>
    </row>
    <row r="305" customFormat="false" ht="8.25" hidden="false" customHeight="false" outlineLevel="0" collapsed="false">
      <c r="A305" s="276"/>
      <c r="B305" s="277"/>
      <c r="C305" s="277"/>
      <c r="D305" s="277"/>
    </row>
    <row r="306" customFormat="false" ht="8.25" hidden="false" customHeight="false" outlineLevel="0" collapsed="false">
      <c r="A306" s="276"/>
      <c r="B306" s="277"/>
      <c r="C306" s="277"/>
      <c r="D306" s="277"/>
    </row>
    <row r="307" customFormat="false" ht="8.25" hidden="false" customHeight="false" outlineLevel="0" collapsed="false">
      <c r="A307" s="276"/>
      <c r="B307" s="277"/>
      <c r="C307" s="277"/>
      <c r="D307" s="277"/>
    </row>
    <row r="308" customFormat="false" ht="8.25" hidden="false" customHeight="false" outlineLevel="0" collapsed="false">
      <c r="A308" s="276"/>
      <c r="B308" s="277"/>
      <c r="C308" s="277"/>
      <c r="D308" s="277"/>
    </row>
    <row r="309" customFormat="false" ht="8.25" hidden="false" customHeight="false" outlineLevel="0" collapsed="false">
      <c r="A309" s="276"/>
      <c r="B309" s="277"/>
      <c r="C309" s="277"/>
      <c r="D309" s="277"/>
    </row>
    <row r="310" customFormat="false" ht="8.25" hidden="false" customHeight="false" outlineLevel="0" collapsed="false">
      <c r="A310" s="276"/>
      <c r="B310" s="277"/>
      <c r="C310" s="277"/>
      <c r="D310" s="277"/>
    </row>
    <row r="311" customFormat="false" ht="8.25" hidden="false" customHeight="false" outlineLevel="0" collapsed="false">
      <c r="A311" s="276"/>
      <c r="B311" s="277"/>
      <c r="C311" s="277"/>
      <c r="D311" s="277"/>
    </row>
    <row r="312" customFormat="false" ht="8.25" hidden="false" customHeight="false" outlineLevel="0" collapsed="false">
      <c r="A312" s="276"/>
      <c r="B312" s="277"/>
      <c r="C312" s="277"/>
      <c r="D312" s="277"/>
    </row>
    <row r="313" customFormat="false" ht="8.25" hidden="false" customHeight="false" outlineLevel="0" collapsed="false">
      <c r="A313" s="276"/>
      <c r="B313" s="277"/>
      <c r="C313" s="277"/>
      <c r="D313" s="277"/>
    </row>
    <row r="314" customFormat="false" ht="8.25" hidden="false" customHeight="false" outlineLevel="0" collapsed="false">
      <c r="A314" s="276"/>
      <c r="B314" s="277"/>
      <c r="C314" s="277"/>
      <c r="D314" s="277"/>
    </row>
    <row r="315" customFormat="false" ht="8.25" hidden="false" customHeight="false" outlineLevel="0" collapsed="false">
      <c r="A315" s="276"/>
      <c r="B315" s="277"/>
      <c r="C315" s="277"/>
      <c r="D315" s="277"/>
    </row>
    <row r="316" customFormat="false" ht="8.25" hidden="false" customHeight="false" outlineLevel="0" collapsed="false">
      <c r="A316" s="276"/>
      <c r="B316" s="277"/>
      <c r="C316" s="277"/>
      <c r="D316" s="277"/>
    </row>
    <row r="317" customFormat="false" ht="8.25" hidden="false" customHeight="false" outlineLevel="0" collapsed="false">
      <c r="A317" s="276"/>
      <c r="B317" s="277"/>
      <c r="C317" s="277"/>
      <c r="D317" s="277"/>
    </row>
    <row r="318" customFormat="false" ht="8.25" hidden="false" customHeight="false" outlineLevel="0" collapsed="false">
      <c r="A318" s="276"/>
      <c r="B318" s="277"/>
      <c r="C318" s="277"/>
      <c r="D318" s="277"/>
    </row>
    <row r="319" customFormat="false" ht="8.25" hidden="false" customHeight="false" outlineLevel="0" collapsed="false">
      <c r="A319" s="276"/>
      <c r="B319" s="277"/>
      <c r="C319" s="277"/>
      <c r="D319" s="277"/>
    </row>
    <row r="320" customFormat="false" ht="8.25" hidden="false" customHeight="false" outlineLevel="0" collapsed="false">
      <c r="A320" s="276"/>
      <c r="B320" s="277"/>
      <c r="C320" s="277"/>
      <c r="D320" s="277"/>
    </row>
    <row r="321" customFormat="false" ht="8.25" hidden="false" customHeight="false" outlineLevel="0" collapsed="false">
      <c r="A321" s="276"/>
      <c r="B321" s="277"/>
      <c r="C321" s="277"/>
      <c r="D321" s="277"/>
    </row>
    <row r="322" customFormat="false" ht="8.25" hidden="false" customHeight="false" outlineLevel="0" collapsed="false">
      <c r="A322" s="276"/>
      <c r="B322" s="277"/>
      <c r="C322" s="277"/>
      <c r="D322" s="277"/>
    </row>
    <row r="323" customFormat="false" ht="8.25" hidden="false" customHeight="false" outlineLevel="0" collapsed="false">
      <c r="A323" s="276"/>
      <c r="B323" s="277"/>
      <c r="C323" s="277"/>
      <c r="D323" s="277"/>
    </row>
    <row r="324" customFormat="false" ht="8.25" hidden="false" customHeight="false" outlineLevel="0" collapsed="false">
      <c r="A324" s="276"/>
      <c r="B324" s="277"/>
      <c r="C324" s="277"/>
      <c r="D324" s="277"/>
    </row>
    <row r="325" customFormat="false" ht="8.25" hidden="false" customHeight="false" outlineLevel="0" collapsed="false">
      <c r="A325" s="276"/>
      <c r="B325" s="277"/>
      <c r="C325" s="277"/>
      <c r="D325" s="277"/>
    </row>
    <row r="326" customFormat="false" ht="8.25" hidden="false" customHeight="false" outlineLevel="0" collapsed="false">
      <c r="A326" s="276"/>
      <c r="B326" s="277"/>
      <c r="C326" s="277"/>
      <c r="D326" s="277"/>
    </row>
    <row r="327" customFormat="false" ht="8.25" hidden="false" customHeight="false" outlineLevel="0" collapsed="false">
      <c r="A327" s="276"/>
      <c r="B327" s="277"/>
      <c r="C327" s="277"/>
      <c r="D327" s="277"/>
    </row>
    <row r="328" customFormat="false" ht="8.25" hidden="false" customHeight="false" outlineLevel="0" collapsed="false">
      <c r="A328" s="276"/>
      <c r="B328" s="277"/>
      <c r="C328" s="277"/>
      <c r="D328" s="277"/>
    </row>
    <row r="329" customFormat="false" ht="8.25" hidden="false" customHeight="false" outlineLevel="0" collapsed="false">
      <c r="A329" s="276"/>
      <c r="B329" s="277"/>
      <c r="C329" s="277"/>
      <c r="D329" s="277"/>
    </row>
    <row r="330" customFormat="false" ht="8.25" hidden="false" customHeight="false" outlineLevel="0" collapsed="false">
      <c r="A330" s="276"/>
      <c r="B330" s="277"/>
      <c r="C330" s="277"/>
      <c r="D330" s="277"/>
    </row>
    <row r="331" customFormat="false" ht="8.25" hidden="false" customHeight="false" outlineLevel="0" collapsed="false">
      <c r="A331" s="276"/>
      <c r="B331" s="277"/>
      <c r="C331" s="277"/>
      <c r="D331" s="277"/>
    </row>
    <row r="332" customFormat="false" ht="8.25" hidden="false" customHeight="false" outlineLevel="0" collapsed="false">
      <c r="A332" s="276"/>
      <c r="B332" s="277"/>
      <c r="C332" s="277"/>
      <c r="D332" s="277"/>
    </row>
    <row r="333" customFormat="false" ht="8.25" hidden="false" customHeight="false" outlineLevel="0" collapsed="false">
      <c r="A333" s="276"/>
      <c r="B333" s="277"/>
      <c r="C333" s="277"/>
      <c r="D333" s="277"/>
    </row>
    <row r="334" customFormat="false" ht="8.25" hidden="false" customHeight="false" outlineLevel="0" collapsed="false">
      <c r="A334" s="276"/>
      <c r="B334" s="277"/>
      <c r="C334" s="277"/>
      <c r="D334" s="277"/>
    </row>
    <row r="335" customFormat="false" ht="8.25" hidden="false" customHeight="false" outlineLevel="0" collapsed="false">
      <c r="A335" s="276"/>
      <c r="B335" s="277"/>
      <c r="C335" s="277"/>
      <c r="D335" s="277"/>
    </row>
    <row r="336" customFormat="false" ht="8.25" hidden="false" customHeight="false" outlineLevel="0" collapsed="false">
      <c r="A336" s="276"/>
      <c r="B336" s="277"/>
      <c r="C336" s="277"/>
      <c r="D336" s="277"/>
    </row>
    <row r="337" customFormat="false" ht="8.25" hidden="false" customHeight="false" outlineLevel="0" collapsed="false">
      <c r="A337" s="276"/>
      <c r="B337" s="277"/>
      <c r="C337" s="277"/>
      <c r="D337" s="277"/>
    </row>
    <row r="338" customFormat="false" ht="8.25" hidden="false" customHeight="false" outlineLevel="0" collapsed="false">
      <c r="A338" s="276"/>
      <c r="B338" s="277"/>
      <c r="C338" s="277"/>
      <c r="D338" s="277"/>
    </row>
    <row r="339" customFormat="false" ht="8.25" hidden="false" customHeight="false" outlineLevel="0" collapsed="false">
      <c r="A339" s="276"/>
      <c r="B339" s="277"/>
      <c r="C339" s="277"/>
      <c r="D339" s="277"/>
    </row>
    <row r="340" customFormat="false" ht="8.25" hidden="false" customHeight="false" outlineLevel="0" collapsed="false">
      <c r="A340" s="276"/>
      <c r="B340" s="277"/>
      <c r="C340" s="277"/>
      <c r="D340" s="277"/>
    </row>
    <row r="341" customFormat="false" ht="8.25" hidden="false" customHeight="false" outlineLevel="0" collapsed="false">
      <c r="A341" s="276"/>
      <c r="B341" s="277"/>
      <c r="C341" s="277"/>
      <c r="D341" s="277"/>
    </row>
    <row r="342" customFormat="false" ht="8.25" hidden="false" customHeight="false" outlineLevel="0" collapsed="false">
      <c r="A342" s="276"/>
      <c r="B342" s="277"/>
      <c r="C342" s="277"/>
      <c r="D342" s="277"/>
    </row>
    <row r="343" customFormat="false" ht="8.25" hidden="false" customHeight="false" outlineLevel="0" collapsed="false">
      <c r="A343" s="276"/>
      <c r="B343" s="277"/>
      <c r="C343" s="277"/>
      <c r="D343" s="277"/>
    </row>
    <row r="344" customFormat="false" ht="8.25" hidden="false" customHeight="false" outlineLevel="0" collapsed="false">
      <c r="A344" s="276"/>
      <c r="B344" s="277"/>
      <c r="C344" s="277"/>
      <c r="D344" s="277"/>
    </row>
    <row r="345" customFormat="false" ht="8.25" hidden="false" customHeight="false" outlineLevel="0" collapsed="false">
      <c r="A345" s="276"/>
      <c r="B345" s="277"/>
      <c r="C345" s="277"/>
      <c r="D345" s="277"/>
    </row>
    <row r="346" customFormat="false" ht="8.25" hidden="false" customHeight="false" outlineLevel="0" collapsed="false">
      <c r="A346" s="276"/>
      <c r="B346" s="277"/>
      <c r="C346" s="277"/>
      <c r="D346" s="277"/>
    </row>
    <row r="347" customFormat="false" ht="8.25" hidden="false" customHeight="false" outlineLevel="0" collapsed="false">
      <c r="A347" s="276"/>
      <c r="B347" s="277"/>
      <c r="C347" s="277"/>
      <c r="D347" s="277"/>
    </row>
    <row r="348" customFormat="false" ht="8.25" hidden="false" customHeight="false" outlineLevel="0" collapsed="false">
      <c r="A348" s="276"/>
      <c r="B348" s="277"/>
      <c r="C348" s="277"/>
      <c r="D348" s="277"/>
    </row>
    <row r="349" customFormat="false" ht="8.25" hidden="false" customHeight="false" outlineLevel="0" collapsed="false">
      <c r="A349" s="276"/>
      <c r="B349" s="277"/>
      <c r="C349" s="277"/>
      <c r="D349" s="277"/>
    </row>
    <row r="350" customFormat="false" ht="8.25" hidden="false" customHeight="false" outlineLevel="0" collapsed="false">
      <c r="A350" s="276"/>
      <c r="B350" s="277"/>
      <c r="C350" s="277"/>
      <c r="D350" s="277"/>
    </row>
    <row r="351" customFormat="false" ht="8.25" hidden="false" customHeight="false" outlineLevel="0" collapsed="false">
      <c r="A351" s="276"/>
      <c r="B351" s="277"/>
      <c r="C351" s="277"/>
      <c r="D351" s="277"/>
    </row>
    <row r="352" customFormat="false" ht="8.25" hidden="false" customHeight="false" outlineLevel="0" collapsed="false">
      <c r="A352" s="276"/>
      <c r="B352" s="277"/>
      <c r="C352" s="277"/>
      <c r="D352" s="277"/>
    </row>
    <row r="353" customFormat="false" ht="8.25" hidden="false" customHeight="false" outlineLevel="0" collapsed="false">
      <c r="A353" s="276"/>
      <c r="B353" s="277"/>
      <c r="C353" s="277"/>
      <c r="D353" s="277"/>
    </row>
    <row r="354" customFormat="false" ht="8.25" hidden="false" customHeight="false" outlineLevel="0" collapsed="false">
      <c r="A354" s="276"/>
      <c r="B354" s="277"/>
      <c r="C354" s="277"/>
      <c r="D354" s="277"/>
    </row>
    <row r="355" customFormat="false" ht="8.25" hidden="false" customHeight="false" outlineLevel="0" collapsed="false">
      <c r="A355" s="276"/>
      <c r="B355" s="277"/>
      <c r="C355" s="277"/>
      <c r="D355" s="277"/>
    </row>
    <row r="356" customFormat="false" ht="8.25" hidden="false" customHeight="false" outlineLevel="0" collapsed="false">
      <c r="A356" s="276"/>
      <c r="B356" s="277"/>
      <c r="C356" s="277"/>
      <c r="D356" s="277"/>
    </row>
    <row r="357" customFormat="false" ht="8.25" hidden="false" customHeight="false" outlineLevel="0" collapsed="false">
      <c r="A357" s="276"/>
      <c r="B357" s="277"/>
      <c r="C357" s="277"/>
      <c r="D357" s="277"/>
    </row>
    <row r="358" customFormat="false" ht="8.25" hidden="false" customHeight="false" outlineLevel="0" collapsed="false">
      <c r="A358" s="276"/>
      <c r="B358" s="277"/>
      <c r="C358" s="277"/>
      <c r="D358" s="277"/>
    </row>
    <row r="359" customFormat="false" ht="8.25" hidden="false" customHeight="false" outlineLevel="0" collapsed="false">
      <c r="A359" s="276"/>
      <c r="B359" s="277"/>
      <c r="C359" s="277"/>
      <c r="D359" s="277"/>
    </row>
    <row r="360" customFormat="false" ht="8.25" hidden="false" customHeight="false" outlineLevel="0" collapsed="false">
      <c r="A360" s="276"/>
      <c r="B360" s="277"/>
      <c r="C360" s="277"/>
      <c r="D360" s="277"/>
    </row>
    <row r="361" customFormat="false" ht="8.25" hidden="false" customHeight="false" outlineLevel="0" collapsed="false">
      <c r="A361" s="276"/>
      <c r="B361" s="277"/>
      <c r="C361" s="277"/>
      <c r="D361" s="277"/>
    </row>
    <row r="362" customFormat="false" ht="8.25" hidden="false" customHeight="false" outlineLevel="0" collapsed="false">
      <c r="A362" s="276"/>
      <c r="B362" s="277"/>
      <c r="C362" s="277"/>
      <c r="D362" s="277"/>
    </row>
    <row r="363" customFormat="false" ht="8.25" hidden="false" customHeight="false" outlineLevel="0" collapsed="false">
      <c r="A363" s="276"/>
      <c r="B363" s="277"/>
      <c r="C363" s="277"/>
      <c r="D363" s="277"/>
    </row>
    <row r="364" customFormat="false" ht="8.25" hidden="false" customHeight="false" outlineLevel="0" collapsed="false">
      <c r="A364" s="276"/>
      <c r="B364" s="277"/>
      <c r="C364" s="277"/>
      <c r="D364" s="277"/>
    </row>
    <row r="365" customFormat="false" ht="8.25" hidden="false" customHeight="false" outlineLevel="0" collapsed="false">
      <c r="A365" s="276"/>
      <c r="B365" s="277"/>
      <c r="C365" s="277"/>
      <c r="D365" s="277"/>
    </row>
    <row r="366" customFormat="false" ht="8.25" hidden="false" customHeight="false" outlineLevel="0" collapsed="false">
      <c r="A366" s="276"/>
      <c r="B366" s="277"/>
      <c r="C366" s="277"/>
      <c r="D366" s="277"/>
    </row>
    <row r="367" customFormat="false" ht="8.25" hidden="false" customHeight="false" outlineLevel="0" collapsed="false">
      <c r="A367" s="276"/>
      <c r="B367" s="277"/>
      <c r="C367" s="277"/>
      <c r="D367" s="277"/>
    </row>
    <row r="368" customFormat="false" ht="8.25" hidden="false" customHeight="false" outlineLevel="0" collapsed="false">
      <c r="A368" s="276"/>
      <c r="B368" s="277"/>
      <c r="C368" s="277"/>
      <c r="D368" s="277"/>
    </row>
    <row r="369" customFormat="false" ht="8.25" hidden="false" customHeight="false" outlineLevel="0" collapsed="false">
      <c r="A369" s="276"/>
      <c r="B369" s="277"/>
      <c r="C369" s="277"/>
      <c r="D369" s="277"/>
    </row>
    <row r="370" customFormat="false" ht="8.25" hidden="false" customHeight="false" outlineLevel="0" collapsed="false">
      <c r="A370" s="276"/>
      <c r="B370" s="277"/>
      <c r="C370" s="277"/>
      <c r="D370" s="277"/>
    </row>
    <row r="371" customFormat="false" ht="8.25" hidden="false" customHeight="false" outlineLevel="0" collapsed="false">
      <c r="A371" s="276"/>
      <c r="B371" s="277"/>
      <c r="C371" s="277"/>
      <c r="D371" s="277"/>
    </row>
    <row r="372" customFormat="false" ht="8.25" hidden="false" customHeight="false" outlineLevel="0" collapsed="false">
      <c r="A372" s="276"/>
      <c r="B372" s="277"/>
      <c r="C372" s="277"/>
      <c r="D372" s="277"/>
    </row>
    <row r="373" customFormat="false" ht="8.25" hidden="false" customHeight="false" outlineLevel="0" collapsed="false">
      <c r="A373" s="276"/>
      <c r="B373" s="277"/>
      <c r="C373" s="277"/>
      <c r="D373" s="277"/>
    </row>
    <row r="374" customFormat="false" ht="8.25" hidden="false" customHeight="false" outlineLevel="0" collapsed="false">
      <c r="A374" s="276"/>
      <c r="B374" s="277"/>
      <c r="C374" s="277"/>
      <c r="D374" s="277"/>
    </row>
    <row r="375" customFormat="false" ht="8.25" hidden="false" customHeight="false" outlineLevel="0" collapsed="false">
      <c r="A375" s="276"/>
      <c r="B375" s="277"/>
      <c r="C375" s="277"/>
      <c r="D375" s="277"/>
    </row>
    <row r="376" customFormat="false" ht="8.25" hidden="false" customHeight="false" outlineLevel="0" collapsed="false">
      <c r="A376" s="276"/>
      <c r="B376" s="277"/>
      <c r="C376" s="277"/>
      <c r="D376" s="277"/>
    </row>
    <row r="377" customFormat="false" ht="8.25" hidden="false" customHeight="false" outlineLevel="0" collapsed="false">
      <c r="A377" s="276"/>
      <c r="B377" s="277"/>
      <c r="C377" s="277"/>
      <c r="D377" s="277"/>
    </row>
    <row r="378" customFormat="false" ht="8.25" hidden="false" customHeight="false" outlineLevel="0" collapsed="false">
      <c r="A378" s="276"/>
      <c r="B378" s="277"/>
      <c r="C378" s="277"/>
      <c r="D378" s="277"/>
    </row>
    <row r="379" customFormat="false" ht="8.25" hidden="false" customHeight="false" outlineLevel="0" collapsed="false">
      <c r="A379" s="276"/>
      <c r="B379" s="277"/>
      <c r="C379" s="277"/>
      <c r="D379" s="277"/>
    </row>
    <row r="380" customFormat="false" ht="8.25" hidden="false" customHeight="false" outlineLevel="0" collapsed="false">
      <c r="A380" s="276"/>
      <c r="B380" s="277"/>
      <c r="C380" s="277"/>
      <c r="D380" s="277"/>
    </row>
    <row r="381" customFormat="false" ht="8.25" hidden="false" customHeight="false" outlineLevel="0" collapsed="false">
      <c r="A381" s="276"/>
      <c r="B381" s="277"/>
      <c r="C381" s="277"/>
      <c r="D381" s="277"/>
    </row>
    <row r="382" customFormat="false" ht="8.25" hidden="false" customHeight="false" outlineLevel="0" collapsed="false">
      <c r="A382" s="276"/>
      <c r="B382" s="277"/>
      <c r="C382" s="277"/>
      <c r="D382" s="277"/>
    </row>
    <row r="383" customFormat="false" ht="8.25" hidden="false" customHeight="false" outlineLevel="0" collapsed="false">
      <c r="A383" s="276"/>
      <c r="B383" s="277"/>
      <c r="C383" s="277"/>
      <c r="D383" s="277"/>
    </row>
    <row r="384" customFormat="false" ht="8.25" hidden="false" customHeight="false" outlineLevel="0" collapsed="false">
      <c r="A384" s="276"/>
      <c r="B384" s="277"/>
      <c r="C384" s="277"/>
      <c r="D384" s="277"/>
    </row>
    <row r="385" customFormat="false" ht="8.25" hidden="false" customHeight="false" outlineLevel="0" collapsed="false">
      <c r="A385" s="276"/>
      <c r="B385" s="277"/>
      <c r="C385" s="277"/>
      <c r="D385" s="277"/>
    </row>
    <row r="386" customFormat="false" ht="8.25" hidden="false" customHeight="false" outlineLevel="0" collapsed="false">
      <c r="A386" s="276"/>
      <c r="B386" s="277"/>
      <c r="C386" s="277"/>
      <c r="D386" s="277"/>
    </row>
    <row r="387" customFormat="false" ht="8.25" hidden="false" customHeight="false" outlineLevel="0" collapsed="false">
      <c r="A387" s="276"/>
      <c r="B387" s="277"/>
      <c r="C387" s="277"/>
      <c r="D387" s="277"/>
    </row>
    <row r="388" customFormat="false" ht="8.25" hidden="false" customHeight="false" outlineLevel="0" collapsed="false">
      <c r="A388" s="276"/>
      <c r="B388" s="277"/>
      <c r="C388" s="277"/>
      <c r="D388" s="277"/>
    </row>
    <row r="389" customFormat="false" ht="8.25" hidden="false" customHeight="false" outlineLevel="0" collapsed="false">
      <c r="A389" s="276"/>
      <c r="B389" s="277"/>
      <c r="C389" s="277"/>
      <c r="D389" s="277"/>
    </row>
    <row r="390" customFormat="false" ht="8.25" hidden="false" customHeight="false" outlineLevel="0" collapsed="false">
      <c r="A390" s="276"/>
      <c r="B390" s="277"/>
      <c r="C390" s="277"/>
      <c r="D390" s="277"/>
    </row>
    <row r="391" customFormat="false" ht="8.25" hidden="false" customHeight="false" outlineLevel="0" collapsed="false">
      <c r="A391" s="276"/>
      <c r="B391" s="277"/>
      <c r="C391" s="277"/>
      <c r="D391" s="277"/>
    </row>
    <row r="392" customFormat="false" ht="8.25" hidden="false" customHeight="false" outlineLevel="0" collapsed="false">
      <c r="A392" s="276"/>
      <c r="B392" s="277"/>
      <c r="C392" s="277"/>
      <c r="D392" s="277"/>
    </row>
    <row r="393" customFormat="false" ht="8.25" hidden="false" customHeight="false" outlineLevel="0" collapsed="false">
      <c r="A393" s="276"/>
      <c r="B393" s="277"/>
      <c r="C393" s="277"/>
      <c r="D393" s="277"/>
    </row>
    <row r="394" customFormat="false" ht="8.25" hidden="false" customHeight="false" outlineLevel="0" collapsed="false">
      <c r="A394" s="276"/>
      <c r="B394" s="277"/>
      <c r="C394" s="277"/>
      <c r="D394" s="277"/>
    </row>
    <row r="395" customFormat="false" ht="8.25" hidden="false" customHeight="false" outlineLevel="0" collapsed="false">
      <c r="A395" s="276"/>
      <c r="B395" s="277"/>
      <c r="C395" s="277"/>
      <c r="D395" s="277"/>
    </row>
    <row r="396" customFormat="false" ht="8.25" hidden="false" customHeight="false" outlineLevel="0" collapsed="false">
      <c r="A396" s="276"/>
      <c r="B396" s="277"/>
      <c r="C396" s="277"/>
      <c r="D396" s="277"/>
    </row>
    <row r="397" customFormat="false" ht="8.25" hidden="false" customHeight="false" outlineLevel="0" collapsed="false">
      <c r="A397" s="276"/>
      <c r="B397" s="277"/>
      <c r="C397" s="277"/>
      <c r="D397" s="277"/>
    </row>
    <row r="398" customFormat="false" ht="8.25" hidden="false" customHeight="false" outlineLevel="0" collapsed="false">
      <c r="A398" s="276"/>
      <c r="B398" s="277"/>
      <c r="C398" s="277"/>
      <c r="D398" s="277"/>
    </row>
    <row r="399" customFormat="false" ht="8.25" hidden="false" customHeight="false" outlineLevel="0" collapsed="false">
      <c r="A399" s="276"/>
      <c r="B399" s="277"/>
      <c r="C399" s="277"/>
      <c r="D399" s="277"/>
    </row>
    <row r="400" customFormat="false" ht="8.25" hidden="false" customHeight="false" outlineLevel="0" collapsed="false">
      <c r="A400" s="276"/>
      <c r="B400" s="277"/>
      <c r="C400" s="277"/>
      <c r="D400" s="277"/>
    </row>
    <row r="401" customFormat="false" ht="8.25" hidden="false" customHeight="false" outlineLevel="0" collapsed="false">
      <c r="A401" s="276"/>
      <c r="B401" s="277"/>
      <c r="C401" s="277"/>
      <c r="D401" s="277"/>
    </row>
    <row r="402" customFormat="false" ht="8.25" hidden="false" customHeight="false" outlineLevel="0" collapsed="false">
      <c r="A402" s="276"/>
      <c r="B402" s="277"/>
      <c r="C402" s="277"/>
      <c r="D402" s="277"/>
    </row>
    <row r="403" customFormat="false" ht="8.25" hidden="false" customHeight="false" outlineLevel="0" collapsed="false">
      <c r="A403" s="276"/>
      <c r="B403" s="277"/>
      <c r="C403" s="277"/>
      <c r="D403" s="277"/>
    </row>
    <row r="404" customFormat="false" ht="8.25" hidden="false" customHeight="false" outlineLevel="0" collapsed="false">
      <c r="A404" s="276"/>
      <c r="B404" s="277"/>
      <c r="C404" s="277"/>
      <c r="D404" s="277"/>
    </row>
    <row r="405" customFormat="false" ht="8.25" hidden="false" customHeight="false" outlineLevel="0" collapsed="false">
      <c r="A405" s="276"/>
      <c r="B405" s="277"/>
      <c r="C405" s="277"/>
      <c r="D405" s="277"/>
    </row>
    <row r="406" customFormat="false" ht="8.25" hidden="false" customHeight="false" outlineLevel="0" collapsed="false">
      <c r="A406" s="276"/>
      <c r="B406" s="277"/>
      <c r="C406" s="277"/>
      <c r="D406" s="277"/>
    </row>
    <row r="407" customFormat="false" ht="8.25" hidden="false" customHeight="false" outlineLevel="0" collapsed="false">
      <c r="A407" s="276"/>
      <c r="B407" s="277"/>
      <c r="C407" s="277"/>
      <c r="D407" s="277"/>
    </row>
    <row r="408" customFormat="false" ht="8.25" hidden="false" customHeight="false" outlineLevel="0" collapsed="false">
      <c r="A408" s="276"/>
      <c r="B408" s="277"/>
      <c r="C408" s="277"/>
      <c r="D408" s="277"/>
    </row>
    <row r="409" customFormat="false" ht="8.25" hidden="false" customHeight="false" outlineLevel="0" collapsed="false">
      <c r="A409" s="276"/>
      <c r="B409" s="277"/>
      <c r="C409" s="277"/>
      <c r="D409" s="277"/>
    </row>
    <row r="410" customFormat="false" ht="8.25" hidden="false" customHeight="false" outlineLevel="0" collapsed="false">
      <c r="A410" s="276"/>
      <c r="B410" s="277"/>
      <c r="C410" s="277"/>
      <c r="D410" s="277"/>
    </row>
    <row r="411" customFormat="false" ht="8.25" hidden="false" customHeight="false" outlineLevel="0" collapsed="false">
      <c r="A411" s="276"/>
      <c r="B411" s="277"/>
      <c r="C411" s="277"/>
      <c r="D411" s="277"/>
    </row>
    <row r="412" customFormat="false" ht="8.25" hidden="false" customHeight="false" outlineLevel="0" collapsed="false">
      <c r="A412" s="276"/>
      <c r="B412" s="277"/>
      <c r="C412" s="277"/>
      <c r="D412" s="277"/>
    </row>
    <row r="413" customFormat="false" ht="8.25" hidden="false" customHeight="false" outlineLevel="0" collapsed="false">
      <c r="A413" s="276"/>
      <c r="B413" s="277"/>
      <c r="C413" s="277"/>
      <c r="D413" s="277"/>
    </row>
    <row r="414" customFormat="false" ht="8.25" hidden="false" customHeight="false" outlineLevel="0" collapsed="false">
      <c r="A414" s="276"/>
      <c r="B414" s="277"/>
      <c r="C414" s="277"/>
      <c r="D414" s="277"/>
    </row>
    <row r="415" customFormat="false" ht="8.25" hidden="false" customHeight="false" outlineLevel="0" collapsed="false">
      <c r="A415" s="276"/>
      <c r="B415" s="277"/>
      <c r="C415" s="277"/>
      <c r="D415" s="277"/>
    </row>
    <row r="416" customFormat="false" ht="8.25" hidden="false" customHeight="false" outlineLevel="0" collapsed="false">
      <c r="A416" s="276"/>
      <c r="B416" s="277"/>
      <c r="C416" s="277"/>
      <c r="D416" s="277"/>
    </row>
    <row r="417" customFormat="false" ht="8.25" hidden="false" customHeight="false" outlineLevel="0" collapsed="false">
      <c r="A417" s="276"/>
      <c r="B417" s="277"/>
      <c r="C417" s="277"/>
      <c r="D417" s="277"/>
    </row>
    <row r="418" customFormat="false" ht="8.25" hidden="false" customHeight="false" outlineLevel="0" collapsed="false">
      <c r="A418" s="276"/>
      <c r="B418" s="277"/>
      <c r="C418" s="277"/>
      <c r="D418" s="277"/>
    </row>
    <row r="419" customFormat="false" ht="8.25" hidden="false" customHeight="false" outlineLevel="0" collapsed="false">
      <c r="A419" s="276"/>
      <c r="B419" s="277"/>
      <c r="C419" s="277"/>
      <c r="D419" s="277"/>
    </row>
    <row r="420" customFormat="false" ht="8.25" hidden="false" customHeight="false" outlineLevel="0" collapsed="false">
      <c r="A420" s="276"/>
      <c r="B420" s="277"/>
      <c r="C420" s="277"/>
      <c r="D420" s="277"/>
    </row>
    <row r="421" customFormat="false" ht="8.25" hidden="false" customHeight="false" outlineLevel="0" collapsed="false">
      <c r="A421" s="276"/>
      <c r="B421" s="277"/>
      <c r="C421" s="277"/>
      <c r="D421" s="277"/>
    </row>
    <row r="422" customFormat="false" ht="8.25" hidden="false" customHeight="false" outlineLevel="0" collapsed="false">
      <c r="A422" s="276"/>
      <c r="B422" s="277"/>
      <c r="C422" s="277"/>
      <c r="D422" s="277"/>
    </row>
    <row r="423" customFormat="false" ht="8.25" hidden="false" customHeight="false" outlineLevel="0" collapsed="false">
      <c r="A423" s="276"/>
      <c r="B423" s="277"/>
      <c r="C423" s="277"/>
      <c r="D423" s="277"/>
    </row>
    <row r="424" customFormat="false" ht="8.25" hidden="false" customHeight="false" outlineLevel="0" collapsed="false">
      <c r="A424" s="276"/>
      <c r="B424" s="277"/>
      <c r="C424" s="277"/>
      <c r="D424" s="277"/>
    </row>
    <row r="425" customFormat="false" ht="8.25" hidden="false" customHeight="false" outlineLevel="0" collapsed="false">
      <c r="A425" s="276"/>
      <c r="B425" s="277"/>
      <c r="C425" s="277"/>
      <c r="D425" s="277"/>
    </row>
    <row r="426" customFormat="false" ht="8.25" hidden="false" customHeight="false" outlineLevel="0" collapsed="false">
      <c r="A426" s="276"/>
      <c r="B426" s="277"/>
      <c r="C426" s="277"/>
      <c r="D426" s="277"/>
    </row>
    <row r="427" customFormat="false" ht="8.25" hidden="false" customHeight="false" outlineLevel="0" collapsed="false">
      <c r="A427" s="276"/>
      <c r="B427" s="277"/>
      <c r="C427" s="277"/>
      <c r="D427" s="277"/>
    </row>
    <row r="428" customFormat="false" ht="8.25" hidden="false" customHeight="false" outlineLevel="0" collapsed="false">
      <c r="A428" s="276"/>
      <c r="B428" s="277"/>
      <c r="C428" s="277"/>
      <c r="D428" s="277"/>
    </row>
    <row r="429" customFormat="false" ht="8.25" hidden="false" customHeight="false" outlineLevel="0" collapsed="false">
      <c r="A429" s="276"/>
      <c r="B429" s="277"/>
      <c r="C429" s="277"/>
      <c r="D429" s="277"/>
    </row>
    <row r="430" customFormat="false" ht="8.25" hidden="false" customHeight="false" outlineLevel="0" collapsed="false">
      <c r="A430" s="276"/>
      <c r="B430" s="277"/>
      <c r="C430" s="277"/>
      <c r="D430" s="277"/>
    </row>
    <row r="431" customFormat="false" ht="8.25" hidden="false" customHeight="false" outlineLevel="0" collapsed="false">
      <c r="A431" s="276"/>
      <c r="B431" s="277"/>
      <c r="C431" s="277"/>
      <c r="D431" s="277"/>
    </row>
    <row r="432" customFormat="false" ht="8.25" hidden="false" customHeight="false" outlineLevel="0" collapsed="false">
      <c r="A432" s="276"/>
      <c r="B432" s="277"/>
      <c r="C432" s="277"/>
      <c r="D432" s="277"/>
    </row>
    <row r="433" customFormat="false" ht="8.25" hidden="false" customHeight="false" outlineLevel="0" collapsed="false">
      <c r="A433" s="276"/>
      <c r="B433" s="277"/>
      <c r="C433" s="277"/>
      <c r="D433" s="277"/>
    </row>
    <row r="434" customFormat="false" ht="8.25" hidden="false" customHeight="false" outlineLevel="0" collapsed="false">
      <c r="A434" s="276"/>
      <c r="B434" s="277"/>
      <c r="C434" s="277"/>
      <c r="D434" s="277"/>
    </row>
    <row r="435" customFormat="false" ht="8.25" hidden="false" customHeight="false" outlineLevel="0" collapsed="false">
      <c r="A435" s="276"/>
      <c r="B435" s="277"/>
      <c r="C435" s="277"/>
      <c r="D435" s="277"/>
    </row>
    <row r="436" customFormat="false" ht="8.25" hidden="false" customHeight="false" outlineLevel="0" collapsed="false">
      <c r="A436" s="276"/>
      <c r="B436" s="277"/>
      <c r="C436" s="277"/>
      <c r="D436" s="277"/>
    </row>
    <row r="437" customFormat="false" ht="8.25" hidden="false" customHeight="false" outlineLevel="0" collapsed="false">
      <c r="A437" s="276"/>
      <c r="B437" s="277"/>
      <c r="C437" s="277"/>
      <c r="D437" s="277"/>
    </row>
    <row r="438" customFormat="false" ht="8.25" hidden="false" customHeight="false" outlineLevel="0" collapsed="false">
      <c r="A438" s="276"/>
      <c r="B438" s="277"/>
      <c r="C438" s="277"/>
      <c r="D438" s="277"/>
    </row>
    <row r="439" customFormat="false" ht="8.25" hidden="false" customHeight="false" outlineLevel="0" collapsed="false">
      <c r="A439" s="276"/>
      <c r="B439" s="277"/>
      <c r="C439" s="277"/>
      <c r="D439" s="277"/>
    </row>
    <row r="440" customFormat="false" ht="8.25" hidden="false" customHeight="false" outlineLevel="0" collapsed="false">
      <c r="A440" s="276"/>
      <c r="B440" s="277"/>
      <c r="C440" s="277"/>
      <c r="D440" s="277"/>
    </row>
    <row r="441" customFormat="false" ht="8.25" hidden="false" customHeight="false" outlineLevel="0" collapsed="false">
      <c r="A441" s="276"/>
      <c r="B441" s="277"/>
      <c r="C441" s="277"/>
      <c r="D441" s="277"/>
    </row>
    <row r="442" customFormat="false" ht="8.25" hidden="false" customHeight="false" outlineLevel="0" collapsed="false">
      <c r="A442" s="276"/>
      <c r="B442" s="277"/>
      <c r="C442" s="277"/>
      <c r="D442" s="277"/>
    </row>
    <row r="443" customFormat="false" ht="8.25" hidden="false" customHeight="false" outlineLevel="0" collapsed="false">
      <c r="A443" s="276"/>
      <c r="B443" s="277"/>
      <c r="C443" s="277"/>
      <c r="D443" s="277"/>
    </row>
    <row r="444" customFormat="false" ht="8.25" hidden="false" customHeight="false" outlineLevel="0" collapsed="false">
      <c r="A444" s="276"/>
      <c r="B444" s="277"/>
      <c r="C444" s="277"/>
      <c r="D444" s="277"/>
    </row>
    <row r="445" customFormat="false" ht="8.25" hidden="false" customHeight="false" outlineLevel="0" collapsed="false">
      <c r="A445" s="276"/>
      <c r="B445" s="277"/>
      <c r="C445" s="277"/>
      <c r="D445" s="277"/>
    </row>
    <row r="446" customFormat="false" ht="8.25" hidden="false" customHeight="false" outlineLevel="0" collapsed="false">
      <c r="A446" s="276"/>
      <c r="B446" s="277"/>
      <c r="C446" s="277"/>
      <c r="D446" s="277"/>
    </row>
    <row r="447" customFormat="false" ht="8.25" hidden="false" customHeight="false" outlineLevel="0" collapsed="false">
      <c r="A447" s="276"/>
      <c r="B447" s="277"/>
      <c r="C447" s="277"/>
      <c r="D447" s="277"/>
    </row>
    <row r="448" customFormat="false" ht="8.25" hidden="false" customHeight="false" outlineLevel="0" collapsed="false">
      <c r="A448" s="276"/>
      <c r="B448" s="277"/>
      <c r="C448" s="277"/>
      <c r="D448" s="277"/>
    </row>
    <row r="449" customFormat="false" ht="8.25" hidden="false" customHeight="false" outlineLevel="0" collapsed="false">
      <c r="A449" s="276"/>
      <c r="B449" s="277"/>
      <c r="C449" s="277"/>
      <c r="D449" s="277"/>
    </row>
    <row r="450" customFormat="false" ht="8.25" hidden="false" customHeight="false" outlineLevel="0" collapsed="false">
      <c r="A450" s="276"/>
      <c r="B450" s="277"/>
      <c r="C450" s="277"/>
      <c r="D450" s="277"/>
    </row>
    <row r="451" customFormat="false" ht="8.25" hidden="false" customHeight="false" outlineLevel="0" collapsed="false">
      <c r="A451" s="276"/>
      <c r="B451" s="277"/>
      <c r="C451" s="277"/>
      <c r="D451" s="277"/>
    </row>
    <row r="452" customFormat="false" ht="8.25" hidden="false" customHeight="false" outlineLevel="0" collapsed="false">
      <c r="A452" s="276"/>
      <c r="B452" s="277"/>
      <c r="C452" s="277"/>
      <c r="D452" s="277"/>
    </row>
    <row r="453" customFormat="false" ht="8.25" hidden="false" customHeight="false" outlineLevel="0" collapsed="false">
      <c r="A453" s="276"/>
      <c r="B453" s="277"/>
      <c r="C453" s="277"/>
      <c r="D453" s="277"/>
    </row>
    <row r="454" customFormat="false" ht="8.25" hidden="false" customHeight="false" outlineLevel="0" collapsed="false">
      <c r="A454" s="276"/>
      <c r="B454" s="277"/>
      <c r="C454" s="277"/>
      <c r="D454" s="277"/>
    </row>
    <row r="455" customFormat="false" ht="8.25" hidden="false" customHeight="false" outlineLevel="0" collapsed="false">
      <c r="A455" s="276"/>
      <c r="B455" s="277"/>
      <c r="C455" s="277"/>
      <c r="D455" s="277"/>
    </row>
    <row r="456" customFormat="false" ht="8.25" hidden="false" customHeight="false" outlineLevel="0" collapsed="false">
      <c r="A456" s="276"/>
      <c r="B456" s="277"/>
      <c r="C456" s="277"/>
      <c r="D456" s="277"/>
    </row>
    <row r="457" customFormat="false" ht="8.25" hidden="false" customHeight="false" outlineLevel="0" collapsed="false">
      <c r="A457" s="276"/>
      <c r="B457" s="277"/>
      <c r="C457" s="277"/>
      <c r="D457" s="277"/>
    </row>
    <row r="458" customFormat="false" ht="8.25" hidden="false" customHeight="false" outlineLevel="0" collapsed="false">
      <c r="A458" s="276"/>
      <c r="B458" s="277"/>
      <c r="C458" s="277"/>
      <c r="D458" s="277"/>
    </row>
    <row r="459" customFormat="false" ht="8.25" hidden="false" customHeight="false" outlineLevel="0" collapsed="false">
      <c r="A459" s="276"/>
      <c r="B459" s="277"/>
      <c r="C459" s="277"/>
      <c r="D459" s="277"/>
    </row>
    <row r="460" customFormat="false" ht="8.25" hidden="false" customHeight="false" outlineLevel="0" collapsed="false">
      <c r="A460" s="276"/>
      <c r="B460" s="277"/>
      <c r="C460" s="277"/>
      <c r="D460" s="277"/>
    </row>
    <row r="461" customFormat="false" ht="8.25" hidden="false" customHeight="false" outlineLevel="0" collapsed="false">
      <c r="A461" s="276"/>
      <c r="B461" s="277"/>
      <c r="C461" s="277"/>
      <c r="D461" s="277"/>
    </row>
    <row r="462" customFormat="false" ht="8.25" hidden="false" customHeight="false" outlineLevel="0" collapsed="false">
      <c r="A462" s="276"/>
      <c r="B462" s="277"/>
      <c r="C462" s="277"/>
      <c r="D462" s="277"/>
    </row>
    <row r="463" customFormat="false" ht="8.25" hidden="false" customHeight="false" outlineLevel="0" collapsed="false">
      <c r="A463" s="276"/>
      <c r="B463" s="277"/>
      <c r="C463" s="277"/>
      <c r="D463" s="277"/>
    </row>
    <row r="464" customFormat="false" ht="8.25" hidden="false" customHeight="false" outlineLevel="0" collapsed="false">
      <c r="A464" s="276"/>
      <c r="B464" s="277"/>
      <c r="C464" s="277"/>
      <c r="D464" s="277"/>
    </row>
    <row r="465" customFormat="false" ht="8.25" hidden="false" customHeight="false" outlineLevel="0" collapsed="false">
      <c r="A465" s="276"/>
      <c r="B465" s="277"/>
      <c r="C465" s="277"/>
      <c r="D465" s="277"/>
    </row>
    <row r="466" customFormat="false" ht="8.25" hidden="false" customHeight="false" outlineLevel="0" collapsed="false">
      <c r="A466" s="276"/>
      <c r="B466" s="277"/>
      <c r="C466" s="277"/>
      <c r="D466" s="277"/>
    </row>
    <row r="467" customFormat="false" ht="8.25" hidden="false" customHeight="false" outlineLevel="0" collapsed="false">
      <c r="A467" s="276"/>
      <c r="B467" s="277"/>
      <c r="C467" s="277"/>
      <c r="D467" s="277"/>
    </row>
    <row r="468" customFormat="false" ht="8.25" hidden="false" customHeight="false" outlineLevel="0" collapsed="false">
      <c r="A468" s="276"/>
      <c r="B468" s="277"/>
      <c r="C468" s="277"/>
      <c r="D468" s="277"/>
    </row>
    <row r="469" customFormat="false" ht="8.25" hidden="false" customHeight="false" outlineLevel="0" collapsed="false">
      <c r="A469" s="276"/>
      <c r="B469" s="277"/>
      <c r="C469" s="277"/>
      <c r="D469" s="277"/>
    </row>
    <row r="470" customFormat="false" ht="8.25" hidden="false" customHeight="false" outlineLevel="0" collapsed="false">
      <c r="A470" s="276"/>
      <c r="B470" s="277"/>
      <c r="C470" s="277"/>
      <c r="D470" s="277"/>
    </row>
    <row r="471" customFormat="false" ht="8.25" hidden="false" customHeight="false" outlineLevel="0" collapsed="false">
      <c r="A471" s="276"/>
      <c r="B471" s="277"/>
      <c r="C471" s="277"/>
      <c r="D471" s="277"/>
    </row>
    <row r="472" customFormat="false" ht="8.25" hidden="false" customHeight="false" outlineLevel="0" collapsed="false">
      <c r="A472" s="276"/>
      <c r="B472" s="277"/>
      <c r="C472" s="277"/>
      <c r="D472" s="277"/>
    </row>
    <row r="473" customFormat="false" ht="8.25" hidden="false" customHeight="false" outlineLevel="0" collapsed="false">
      <c r="A473" s="276"/>
      <c r="B473" s="277"/>
      <c r="C473" s="277"/>
      <c r="D473" s="277"/>
    </row>
    <row r="474" customFormat="false" ht="8.25" hidden="false" customHeight="false" outlineLevel="0" collapsed="false">
      <c r="A474" s="276"/>
      <c r="B474" s="277"/>
      <c r="C474" s="277"/>
      <c r="D474" s="277"/>
    </row>
    <row r="475" customFormat="false" ht="8.25" hidden="false" customHeight="false" outlineLevel="0" collapsed="false">
      <c r="A475" s="276"/>
      <c r="B475" s="277"/>
      <c r="C475" s="277"/>
      <c r="D475" s="277"/>
    </row>
    <row r="476" customFormat="false" ht="8.25" hidden="false" customHeight="false" outlineLevel="0" collapsed="false">
      <c r="A476" s="276"/>
      <c r="B476" s="277"/>
      <c r="C476" s="277"/>
      <c r="D476" s="277"/>
    </row>
    <row r="477" customFormat="false" ht="8.25" hidden="false" customHeight="false" outlineLevel="0" collapsed="false">
      <c r="A477" s="276"/>
      <c r="B477" s="277"/>
      <c r="C477" s="277"/>
      <c r="D477" s="277"/>
    </row>
    <row r="478" customFormat="false" ht="8.25" hidden="false" customHeight="false" outlineLevel="0" collapsed="false">
      <c r="A478" s="276"/>
      <c r="B478" s="277"/>
      <c r="C478" s="277"/>
      <c r="D478" s="277"/>
    </row>
    <row r="479" customFormat="false" ht="8.25" hidden="false" customHeight="false" outlineLevel="0" collapsed="false">
      <c r="A479" s="276"/>
      <c r="B479" s="277"/>
      <c r="C479" s="277"/>
      <c r="D479" s="277"/>
    </row>
    <row r="480" customFormat="false" ht="8.25" hidden="false" customHeight="false" outlineLevel="0" collapsed="false">
      <c r="A480" s="276"/>
      <c r="B480" s="277"/>
      <c r="C480" s="277"/>
      <c r="D480" s="277"/>
    </row>
    <row r="481" customFormat="false" ht="8.25" hidden="false" customHeight="false" outlineLevel="0" collapsed="false">
      <c r="A481" s="276"/>
      <c r="B481" s="277"/>
      <c r="C481" s="277"/>
      <c r="D481" s="277"/>
    </row>
    <row r="482" customFormat="false" ht="8.25" hidden="false" customHeight="false" outlineLevel="0" collapsed="false">
      <c r="A482" s="276"/>
      <c r="B482" s="277"/>
      <c r="C482" s="277"/>
      <c r="D482" s="277"/>
    </row>
    <row r="483" customFormat="false" ht="8.25" hidden="false" customHeight="false" outlineLevel="0" collapsed="false">
      <c r="A483" s="276"/>
      <c r="B483" s="277"/>
      <c r="C483" s="277"/>
      <c r="D483" s="277"/>
    </row>
    <row r="484" customFormat="false" ht="8.25" hidden="false" customHeight="false" outlineLevel="0" collapsed="false">
      <c r="A484" s="276"/>
      <c r="B484" s="277"/>
      <c r="C484" s="277"/>
      <c r="D484" s="277"/>
    </row>
    <row r="485" customFormat="false" ht="8.25" hidden="false" customHeight="false" outlineLevel="0" collapsed="false">
      <c r="A485" s="276"/>
      <c r="B485" s="277"/>
      <c r="C485" s="277"/>
      <c r="D485" s="277"/>
    </row>
    <row r="486" customFormat="false" ht="8.25" hidden="false" customHeight="false" outlineLevel="0" collapsed="false">
      <c r="A486" s="276"/>
      <c r="B486" s="277"/>
      <c r="C486" s="277"/>
      <c r="D486" s="277"/>
    </row>
    <row r="487" customFormat="false" ht="8.25" hidden="false" customHeight="false" outlineLevel="0" collapsed="false">
      <c r="A487" s="276"/>
      <c r="B487" s="277"/>
      <c r="C487" s="277"/>
      <c r="D487" s="277"/>
    </row>
    <row r="488" customFormat="false" ht="8.25" hidden="false" customHeight="false" outlineLevel="0" collapsed="false">
      <c r="A488" s="276"/>
      <c r="B488" s="277"/>
      <c r="C488" s="277"/>
      <c r="D488" s="277"/>
    </row>
    <row r="489" customFormat="false" ht="8.25" hidden="false" customHeight="false" outlineLevel="0" collapsed="false">
      <c r="A489" s="276"/>
      <c r="B489" s="277"/>
      <c r="C489" s="277"/>
      <c r="D489" s="277"/>
    </row>
    <row r="490" customFormat="false" ht="8.25" hidden="false" customHeight="false" outlineLevel="0" collapsed="false">
      <c r="A490" s="276"/>
      <c r="B490" s="277"/>
      <c r="C490" s="277"/>
      <c r="D490" s="277"/>
    </row>
    <row r="491" customFormat="false" ht="8.25" hidden="false" customHeight="false" outlineLevel="0" collapsed="false">
      <c r="A491" s="276"/>
      <c r="B491" s="277"/>
      <c r="C491" s="277"/>
      <c r="D491" s="277"/>
    </row>
    <row r="492" customFormat="false" ht="8.25" hidden="false" customHeight="false" outlineLevel="0" collapsed="false">
      <c r="A492" s="276"/>
      <c r="B492" s="277"/>
      <c r="C492" s="277"/>
      <c r="D492" s="277"/>
    </row>
    <row r="493" customFormat="false" ht="8.25" hidden="false" customHeight="false" outlineLevel="0" collapsed="false">
      <c r="A493" s="276"/>
      <c r="B493" s="277"/>
      <c r="C493" s="277"/>
      <c r="D493" s="277"/>
    </row>
    <row r="494" customFormat="false" ht="8.25" hidden="false" customHeight="false" outlineLevel="0" collapsed="false">
      <c r="A494" s="276"/>
      <c r="B494" s="277"/>
      <c r="C494" s="277"/>
      <c r="D494" s="277"/>
    </row>
    <row r="495" customFormat="false" ht="8.25" hidden="false" customHeight="false" outlineLevel="0" collapsed="false">
      <c r="A495" s="276"/>
      <c r="B495" s="277"/>
      <c r="C495" s="277"/>
      <c r="D495" s="277"/>
    </row>
    <row r="496" customFormat="false" ht="8.25" hidden="false" customHeight="false" outlineLevel="0" collapsed="false">
      <c r="A496" s="276"/>
      <c r="B496" s="277"/>
      <c r="C496" s="277"/>
      <c r="D496" s="277"/>
    </row>
    <row r="497" customFormat="false" ht="8.25" hidden="false" customHeight="false" outlineLevel="0" collapsed="false">
      <c r="A497" s="276"/>
      <c r="B497" s="277"/>
      <c r="C497" s="277"/>
      <c r="D497" s="277"/>
    </row>
    <row r="498" customFormat="false" ht="8.25" hidden="false" customHeight="false" outlineLevel="0" collapsed="false">
      <c r="A498" s="276"/>
      <c r="B498" s="277"/>
      <c r="C498" s="277"/>
      <c r="D498" s="277"/>
    </row>
    <row r="499" customFormat="false" ht="8.25" hidden="false" customHeight="false" outlineLevel="0" collapsed="false">
      <c r="A499" s="276"/>
      <c r="B499" s="277"/>
      <c r="C499" s="277"/>
      <c r="D499" s="277"/>
    </row>
    <row r="500" customFormat="false" ht="8.25" hidden="false" customHeight="false" outlineLevel="0" collapsed="false">
      <c r="A500" s="276"/>
      <c r="B500" s="277"/>
      <c r="C500" s="277"/>
      <c r="D500" s="277"/>
    </row>
    <row r="501" customFormat="false" ht="8.25" hidden="false" customHeight="false" outlineLevel="0" collapsed="false">
      <c r="A501" s="276"/>
      <c r="B501" s="277"/>
      <c r="C501" s="277"/>
      <c r="D501" s="277"/>
    </row>
    <row r="502" customFormat="false" ht="8.25" hidden="false" customHeight="false" outlineLevel="0" collapsed="false">
      <c r="A502" s="276"/>
      <c r="B502" s="277"/>
      <c r="C502" s="277"/>
      <c r="D502" s="277"/>
    </row>
    <row r="503" customFormat="false" ht="8.25" hidden="false" customHeight="false" outlineLevel="0" collapsed="false">
      <c r="A503" s="276"/>
      <c r="B503" s="277"/>
      <c r="C503" s="277"/>
      <c r="D503" s="277"/>
    </row>
    <row r="504" customFormat="false" ht="8.25" hidden="false" customHeight="false" outlineLevel="0" collapsed="false">
      <c r="A504" s="276"/>
      <c r="B504" s="277"/>
      <c r="C504" s="277"/>
      <c r="D504" s="277"/>
    </row>
    <row r="505" customFormat="false" ht="8.25" hidden="false" customHeight="false" outlineLevel="0" collapsed="false">
      <c r="A505" s="276"/>
      <c r="B505" s="277"/>
      <c r="C505" s="277"/>
      <c r="D505" s="277"/>
    </row>
    <row r="506" customFormat="false" ht="8.25" hidden="false" customHeight="false" outlineLevel="0" collapsed="false">
      <c r="A506" s="276"/>
      <c r="B506" s="277"/>
      <c r="C506" s="277"/>
      <c r="D506" s="277"/>
    </row>
    <row r="507" customFormat="false" ht="8.25" hidden="false" customHeight="false" outlineLevel="0" collapsed="false">
      <c r="A507" s="276"/>
      <c r="B507" s="277"/>
      <c r="C507" s="277"/>
      <c r="D507" s="277"/>
    </row>
    <row r="508" customFormat="false" ht="8.25" hidden="false" customHeight="false" outlineLevel="0" collapsed="false">
      <c r="A508" s="276"/>
      <c r="B508" s="277"/>
      <c r="C508" s="277"/>
      <c r="D508" s="277"/>
    </row>
    <row r="509" customFormat="false" ht="8.25" hidden="false" customHeight="false" outlineLevel="0" collapsed="false">
      <c r="A509" s="276"/>
      <c r="B509" s="277"/>
      <c r="C509" s="277"/>
      <c r="D509" s="277"/>
    </row>
    <row r="510" customFormat="false" ht="8.25" hidden="false" customHeight="false" outlineLevel="0" collapsed="false">
      <c r="A510" s="276"/>
      <c r="B510" s="277"/>
      <c r="C510" s="277"/>
      <c r="D510" s="277"/>
    </row>
    <row r="511" customFormat="false" ht="8.25" hidden="false" customHeight="false" outlineLevel="0" collapsed="false">
      <c r="A511" s="276"/>
      <c r="B511" s="277"/>
      <c r="C511" s="277"/>
      <c r="D511" s="277"/>
    </row>
    <row r="512" customFormat="false" ht="8.25" hidden="false" customHeight="false" outlineLevel="0" collapsed="false">
      <c r="A512" s="276"/>
      <c r="B512" s="277"/>
      <c r="C512" s="277"/>
      <c r="D512" s="277"/>
    </row>
    <row r="513" customFormat="false" ht="8.25" hidden="false" customHeight="false" outlineLevel="0" collapsed="false">
      <c r="A513" s="276"/>
      <c r="B513" s="277"/>
      <c r="C513" s="277"/>
      <c r="D513" s="277"/>
    </row>
    <row r="514" customFormat="false" ht="8.25" hidden="false" customHeight="false" outlineLevel="0" collapsed="false">
      <c r="A514" s="276"/>
      <c r="B514" s="277"/>
      <c r="C514" s="277"/>
      <c r="D514" s="277"/>
    </row>
    <row r="515" customFormat="false" ht="8.25" hidden="false" customHeight="false" outlineLevel="0" collapsed="false">
      <c r="A515" s="276"/>
      <c r="B515" s="277"/>
      <c r="C515" s="277"/>
      <c r="D515" s="277"/>
    </row>
    <row r="516" customFormat="false" ht="8.25" hidden="false" customHeight="false" outlineLevel="0" collapsed="false">
      <c r="A516" s="276"/>
      <c r="B516" s="277"/>
      <c r="C516" s="277"/>
      <c r="D516" s="277"/>
    </row>
    <row r="517" customFormat="false" ht="8.25" hidden="false" customHeight="false" outlineLevel="0" collapsed="false">
      <c r="A517" s="276"/>
      <c r="B517" s="277"/>
      <c r="C517" s="277"/>
      <c r="D517" s="277"/>
    </row>
    <row r="518" customFormat="false" ht="8.25" hidden="false" customHeight="false" outlineLevel="0" collapsed="false">
      <c r="A518" s="276"/>
      <c r="B518" s="277"/>
      <c r="C518" s="277"/>
      <c r="D518" s="277"/>
    </row>
    <row r="519" customFormat="false" ht="8.25" hidden="false" customHeight="false" outlineLevel="0" collapsed="false">
      <c r="A519" s="276"/>
      <c r="B519" s="277"/>
      <c r="C519" s="277"/>
      <c r="D519" s="277"/>
    </row>
    <row r="520" customFormat="false" ht="8.25" hidden="false" customHeight="false" outlineLevel="0" collapsed="false">
      <c r="A520" s="276"/>
      <c r="B520" s="277"/>
      <c r="C520" s="277"/>
      <c r="D520" s="277"/>
    </row>
    <row r="521" customFormat="false" ht="8.25" hidden="false" customHeight="false" outlineLevel="0" collapsed="false">
      <c r="A521" s="276"/>
      <c r="B521" s="277"/>
      <c r="C521" s="277"/>
      <c r="D521" s="277"/>
    </row>
    <row r="522" customFormat="false" ht="8.25" hidden="false" customHeight="false" outlineLevel="0" collapsed="false">
      <c r="A522" s="276"/>
      <c r="B522" s="277"/>
      <c r="C522" s="277"/>
      <c r="D522" s="277"/>
    </row>
    <row r="523" customFormat="false" ht="8.25" hidden="false" customHeight="false" outlineLevel="0" collapsed="false">
      <c r="A523" s="276"/>
      <c r="B523" s="277"/>
      <c r="C523" s="277"/>
      <c r="D523" s="277"/>
    </row>
    <row r="524" customFormat="false" ht="8.25" hidden="false" customHeight="false" outlineLevel="0" collapsed="false">
      <c r="A524" s="276"/>
      <c r="B524" s="277"/>
      <c r="C524" s="277"/>
      <c r="D524" s="277"/>
    </row>
    <row r="525" customFormat="false" ht="8.25" hidden="false" customHeight="false" outlineLevel="0" collapsed="false">
      <c r="A525" s="276"/>
      <c r="B525" s="277"/>
      <c r="C525" s="277"/>
      <c r="D525" s="277"/>
    </row>
    <row r="526" customFormat="false" ht="8.25" hidden="false" customHeight="false" outlineLevel="0" collapsed="false">
      <c r="A526" s="276"/>
      <c r="B526" s="277"/>
      <c r="C526" s="277"/>
      <c r="D526" s="277"/>
    </row>
    <row r="527" customFormat="false" ht="8.25" hidden="false" customHeight="false" outlineLevel="0" collapsed="false">
      <c r="A527" s="276"/>
      <c r="B527" s="277"/>
      <c r="C527" s="277"/>
      <c r="D527" s="277"/>
    </row>
    <row r="528" customFormat="false" ht="8.25" hidden="false" customHeight="false" outlineLevel="0" collapsed="false">
      <c r="A528" s="276"/>
      <c r="B528" s="277"/>
      <c r="C528" s="277"/>
      <c r="D528" s="277"/>
    </row>
    <row r="529" customFormat="false" ht="8.25" hidden="false" customHeight="false" outlineLevel="0" collapsed="false">
      <c r="A529" s="276"/>
      <c r="B529" s="277"/>
      <c r="C529" s="277"/>
      <c r="D529" s="277"/>
    </row>
    <row r="530" customFormat="false" ht="8.25" hidden="false" customHeight="false" outlineLevel="0" collapsed="false">
      <c r="A530" s="276"/>
      <c r="B530" s="277"/>
      <c r="C530" s="277"/>
      <c r="D530" s="277"/>
    </row>
    <row r="531" customFormat="false" ht="8.25" hidden="false" customHeight="false" outlineLevel="0" collapsed="false">
      <c r="A531" s="276"/>
      <c r="B531" s="277"/>
      <c r="C531" s="277"/>
      <c r="D531" s="277"/>
    </row>
    <row r="532" customFormat="false" ht="8.25" hidden="false" customHeight="false" outlineLevel="0" collapsed="false">
      <c r="A532" s="276"/>
      <c r="B532" s="277"/>
      <c r="C532" s="277"/>
      <c r="D532" s="277"/>
    </row>
    <row r="533" customFormat="false" ht="8.25" hidden="false" customHeight="false" outlineLevel="0" collapsed="false">
      <c r="A533" s="276"/>
      <c r="B533" s="277"/>
      <c r="C533" s="277"/>
      <c r="D533" s="277"/>
    </row>
    <row r="534" customFormat="false" ht="8.25" hidden="false" customHeight="false" outlineLevel="0" collapsed="false">
      <c r="A534" s="276"/>
      <c r="B534" s="277"/>
      <c r="C534" s="277"/>
      <c r="D534" s="277"/>
    </row>
    <row r="535" customFormat="false" ht="8.25" hidden="false" customHeight="false" outlineLevel="0" collapsed="false">
      <c r="A535" s="276"/>
      <c r="B535" s="277"/>
      <c r="C535" s="277"/>
      <c r="D535" s="277"/>
    </row>
    <row r="536" customFormat="false" ht="8.25" hidden="false" customHeight="false" outlineLevel="0" collapsed="false">
      <c r="A536" s="276"/>
      <c r="B536" s="277"/>
      <c r="C536" s="277"/>
      <c r="D536" s="277"/>
    </row>
    <row r="537" customFormat="false" ht="8.25" hidden="false" customHeight="false" outlineLevel="0" collapsed="false">
      <c r="A537" s="276"/>
      <c r="B537" s="277"/>
      <c r="C537" s="277"/>
      <c r="D537" s="277"/>
    </row>
    <row r="538" customFormat="false" ht="8.25" hidden="false" customHeight="false" outlineLevel="0" collapsed="false">
      <c r="A538" s="276"/>
      <c r="B538" s="277"/>
      <c r="C538" s="277"/>
      <c r="D538" s="277"/>
    </row>
    <row r="539" customFormat="false" ht="8.25" hidden="false" customHeight="false" outlineLevel="0" collapsed="false">
      <c r="A539" s="276"/>
      <c r="B539" s="277"/>
      <c r="C539" s="277"/>
      <c r="D539" s="277"/>
    </row>
    <row r="540" customFormat="false" ht="8.25" hidden="false" customHeight="false" outlineLevel="0" collapsed="false">
      <c r="A540" s="276"/>
      <c r="B540" s="277"/>
      <c r="C540" s="277"/>
      <c r="D540" s="277"/>
    </row>
    <row r="541" customFormat="false" ht="8.25" hidden="false" customHeight="false" outlineLevel="0" collapsed="false">
      <c r="A541" s="276"/>
      <c r="B541" s="277"/>
      <c r="C541" s="277"/>
      <c r="D541" s="277"/>
    </row>
    <row r="542" customFormat="false" ht="8.25" hidden="false" customHeight="false" outlineLevel="0" collapsed="false">
      <c r="A542" s="276"/>
      <c r="B542" s="277"/>
      <c r="C542" s="277"/>
      <c r="D542" s="277"/>
    </row>
    <row r="543" customFormat="false" ht="8.25" hidden="false" customHeight="false" outlineLevel="0" collapsed="false">
      <c r="A543" s="276"/>
      <c r="B543" s="277"/>
      <c r="C543" s="277"/>
      <c r="D543" s="277"/>
    </row>
    <row r="544" customFormat="false" ht="8.25" hidden="false" customHeight="false" outlineLevel="0" collapsed="false">
      <c r="A544" s="276"/>
      <c r="B544" s="277"/>
      <c r="C544" s="277"/>
      <c r="D544" s="277"/>
    </row>
    <row r="545" customFormat="false" ht="8.25" hidden="false" customHeight="false" outlineLevel="0" collapsed="false">
      <c r="A545" s="276"/>
      <c r="B545" s="277"/>
      <c r="C545" s="277"/>
      <c r="D545" s="277"/>
    </row>
    <row r="546" customFormat="false" ht="8.25" hidden="false" customHeight="false" outlineLevel="0" collapsed="false">
      <c r="A546" s="276"/>
      <c r="B546" s="277"/>
      <c r="C546" s="277"/>
      <c r="D546" s="277"/>
    </row>
    <row r="547" customFormat="false" ht="8.25" hidden="false" customHeight="false" outlineLevel="0" collapsed="false">
      <c r="A547" s="276"/>
      <c r="B547" s="277"/>
      <c r="C547" s="277"/>
      <c r="D547" s="277"/>
    </row>
    <row r="548" customFormat="false" ht="8.25" hidden="false" customHeight="false" outlineLevel="0" collapsed="false">
      <c r="A548" s="276"/>
      <c r="B548" s="277"/>
      <c r="C548" s="277"/>
      <c r="D548" s="277"/>
    </row>
    <row r="549" customFormat="false" ht="8.25" hidden="false" customHeight="false" outlineLevel="0" collapsed="false">
      <c r="A549" s="276"/>
      <c r="B549" s="277"/>
      <c r="C549" s="277"/>
      <c r="D549" s="277"/>
    </row>
    <row r="550" customFormat="false" ht="8.25" hidden="false" customHeight="false" outlineLevel="0" collapsed="false">
      <c r="A550" s="276"/>
      <c r="B550" s="277"/>
      <c r="C550" s="277"/>
      <c r="D550" s="277"/>
    </row>
    <row r="551" customFormat="false" ht="8.25" hidden="false" customHeight="false" outlineLevel="0" collapsed="false">
      <c r="A551" s="276"/>
      <c r="B551" s="277"/>
      <c r="C551" s="277"/>
      <c r="D551" s="277"/>
    </row>
    <row r="552" customFormat="false" ht="8.25" hidden="false" customHeight="false" outlineLevel="0" collapsed="false">
      <c r="A552" s="276"/>
      <c r="B552" s="277"/>
      <c r="C552" s="277"/>
      <c r="D552" s="277"/>
    </row>
    <row r="553" customFormat="false" ht="8.25" hidden="false" customHeight="false" outlineLevel="0" collapsed="false">
      <c r="A553" s="276"/>
      <c r="B553" s="277"/>
      <c r="C553" s="277"/>
      <c r="D553" s="277"/>
    </row>
    <row r="554" customFormat="false" ht="8.25" hidden="false" customHeight="false" outlineLevel="0" collapsed="false">
      <c r="A554" s="276"/>
      <c r="B554" s="277"/>
      <c r="C554" s="277"/>
      <c r="D554" s="277"/>
    </row>
    <row r="555" customFormat="false" ht="8.25" hidden="false" customHeight="false" outlineLevel="0" collapsed="false">
      <c r="A555" s="276"/>
      <c r="B555" s="277"/>
      <c r="C555" s="277"/>
      <c r="D555" s="277"/>
    </row>
    <row r="556" customFormat="false" ht="8.25" hidden="false" customHeight="false" outlineLevel="0" collapsed="false">
      <c r="A556" s="276"/>
      <c r="B556" s="277"/>
      <c r="C556" s="277"/>
      <c r="D556" s="277"/>
    </row>
    <row r="557" customFormat="false" ht="8.25" hidden="false" customHeight="false" outlineLevel="0" collapsed="false">
      <c r="A557" s="276"/>
      <c r="B557" s="277"/>
      <c r="C557" s="277"/>
      <c r="D557" s="277"/>
    </row>
    <row r="558" customFormat="false" ht="8.25" hidden="false" customHeight="false" outlineLevel="0" collapsed="false">
      <c r="A558" s="276"/>
      <c r="B558" s="277"/>
      <c r="C558" s="277"/>
      <c r="D558" s="277"/>
    </row>
    <row r="559" customFormat="false" ht="8.25" hidden="false" customHeight="false" outlineLevel="0" collapsed="false">
      <c r="A559" s="276"/>
      <c r="B559" s="277"/>
      <c r="C559" s="277"/>
      <c r="D559" s="277"/>
    </row>
    <row r="560" customFormat="false" ht="8.25" hidden="false" customHeight="false" outlineLevel="0" collapsed="false">
      <c r="A560" s="276"/>
      <c r="B560" s="277"/>
      <c r="C560" s="277"/>
      <c r="D560" s="277"/>
    </row>
    <row r="561" customFormat="false" ht="8.25" hidden="false" customHeight="false" outlineLevel="0" collapsed="false">
      <c r="A561" s="276"/>
      <c r="B561" s="277"/>
      <c r="C561" s="277"/>
      <c r="D561" s="277"/>
    </row>
    <row r="562" customFormat="false" ht="8.25" hidden="false" customHeight="false" outlineLevel="0" collapsed="false">
      <c r="A562" s="276"/>
      <c r="B562" s="277"/>
      <c r="C562" s="277"/>
      <c r="D562" s="277"/>
    </row>
    <row r="563" customFormat="false" ht="8.25" hidden="false" customHeight="false" outlineLevel="0" collapsed="false">
      <c r="A563" s="276"/>
      <c r="B563" s="277"/>
      <c r="C563" s="277"/>
      <c r="D563" s="277"/>
    </row>
    <row r="564" customFormat="false" ht="8.25" hidden="false" customHeight="false" outlineLevel="0" collapsed="false">
      <c r="A564" s="276"/>
      <c r="B564" s="277"/>
      <c r="C564" s="277"/>
      <c r="D564" s="277"/>
    </row>
    <row r="565" customFormat="false" ht="8.25" hidden="false" customHeight="false" outlineLevel="0" collapsed="false">
      <c r="A565" s="276"/>
      <c r="B565" s="277"/>
      <c r="C565" s="277"/>
      <c r="D565" s="277"/>
    </row>
    <row r="566" customFormat="false" ht="8.25" hidden="false" customHeight="false" outlineLevel="0" collapsed="false">
      <c r="A566" s="276"/>
      <c r="B566" s="277"/>
      <c r="C566" s="277"/>
      <c r="D566" s="277"/>
    </row>
    <row r="567" customFormat="false" ht="8.25" hidden="false" customHeight="false" outlineLevel="0" collapsed="false">
      <c r="A567" s="276"/>
      <c r="B567" s="277"/>
      <c r="C567" s="277"/>
      <c r="D567" s="277"/>
    </row>
    <row r="568" customFormat="false" ht="8.25" hidden="false" customHeight="false" outlineLevel="0" collapsed="false">
      <c r="A568" s="276"/>
      <c r="B568" s="277"/>
      <c r="C568" s="277"/>
      <c r="D568" s="277"/>
    </row>
    <row r="569" customFormat="false" ht="8.25" hidden="false" customHeight="false" outlineLevel="0" collapsed="false">
      <c r="A569" s="276"/>
      <c r="B569" s="277"/>
      <c r="C569" s="277"/>
      <c r="D569" s="277"/>
    </row>
    <row r="570" customFormat="false" ht="8.25" hidden="false" customHeight="false" outlineLevel="0" collapsed="false">
      <c r="A570" s="276"/>
      <c r="B570" s="277"/>
      <c r="C570" s="277"/>
      <c r="D570" s="277"/>
    </row>
    <row r="571" customFormat="false" ht="8.25" hidden="false" customHeight="false" outlineLevel="0" collapsed="false">
      <c r="A571" s="276"/>
      <c r="B571" s="277"/>
      <c r="C571" s="277"/>
      <c r="D571" s="277"/>
    </row>
    <row r="572" customFormat="false" ht="8.25" hidden="false" customHeight="false" outlineLevel="0" collapsed="false">
      <c r="A572" s="276"/>
      <c r="B572" s="277"/>
      <c r="C572" s="277"/>
      <c r="D572" s="277"/>
    </row>
    <row r="573" customFormat="false" ht="8.25" hidden="false" customHeight="false" outlineLevel="0" collapsed="false">
      <c r="A573" s="276"/>
      <c r="B573" s="277"/>
      <c r="C573" s="277"/>
      <c r="D573" s="277"/>
    </row>
    <row r="574" customFormat="false" ht="8.25" hidden="false" customHeight="false" outlineLevel="0" collapsed="false">
      <c r="A574" s="276"/>
      <c r="B574" s="277"/>
      <c r="C574" s="277"/>
      <c r="D574" s="277"/>
    </row>
    <row r="575" customFormat="false" ht="8.25" hidden="false" customHeight="false" outlineLevel="0" collapsed="false">
      <c r="A575" s="276"/>
      <c r="B575" s="277"/>
      <c r="C575" s="277"/>
      <c r="D575" s="277"/>
    </row>
    <row r="576" customFormat="false" ht="8.25" hidden="false" customHeight="false" outlineLevel="0" collapsed="false">
      <c r="A576" s="276"/>
      <c r="B576" s="277"/>
      <c r="C576" s="277"/>
      <c r="D576" s="277"/>
    </row>
    <row r="577" customFormat="false" ht="8.25" hidden="false" customHeight="false" outlineLevel="0" collapsed="false">
      <c r="A577" s="276"/>
      <c r="B577" s="277"/>
      <c r="C577" s="277"/>
      <c r="D577" s="277"/>
    </row>
    <row r="578" customFormat="false" ht="8.25" hidden="false" customHeight="false" outlineLevel="0" collapsed="false">
      <c r="A578" s="276"/>
      <c r="B578" s="277"/>
      <c r="C578" s="277"/>
      <c r="D578" s="277"/>
    </row>
    <row r="579" customFormat="false" ht="8.25" hidden="false" customHeight="false" outlineLevel="0" collapsed="false">
      <c r="A579" s="276"/>
      <c r="B579" s="277"/>
      <c r="C579" s="277"/>
      <c r="D579" s="277"/>
    </row>
    <row r="580" customFormat="false" ht="8.25" hidden="false" customHeight="false" outlineLevel="0" collapsed="false">
      <c r="A580" s="276"/>
      <c r="B580" s="277"/>
      <c r="C580" s="277"/>
      <c r="D580" s="277"/>
    </row>
    <row r="581" customFormat="false" ht="8.25" hidden="false" customHeight="false" outlineLevel="0" collapsed="false">
      <c r="A581" s="276"/>
      <c r="B581" s="277"/>
      <c r="C581" s="277"/>
      <c r="D581" s="277"/>
    </row>
    <row r="582" customFormat="false" ht="8.25" hidden="false" customHeight="false" outlineLevel="0" collapsed="false">
      <c r="A582" s="276"/>
      <c r="B582" s="277"/>
      <c r="C582" s="277"/>
      <c r="D582" s="277"/>
    </row>
    <row r="583" customFormat="false" ht="8.25" hidden="false" customHeight="false" outlineLevel="0" collapsed="false">
      <c r="A583" s="276"/>
      <c r="B583" s="277"/>
      <c r="C583" s="277"/>
      <c r="D583" s="277"/>
    </row>
    <row r="584" customFormat="false" ht="8.25" hidden="false" customHeight="false" outlineLevel="0" collapsed="false">
      <c r="A584" s="276"/>
      <c r="B584" s="277"/>
      <c r="C584" s="277"/>
      <c r="D584" s="277"/>
    </row>
    <row r="585" customFormat="false" ht="8.25" hidden="false" customHeight="false" outlineLevel="0" collapsed="false">
      <c r="A585" s="276"/>
      <c r="B585" s="277"/>
      <c r="C585" s="277"/>
      <c r="D585" s="277"/>
    </row>
    <row r="586" customFormat="false" ht="8.25" hidden="false" customHeight="false" outlineLevel="0" collapsed="false">
      <c r="A586" s="276"/>
      <c r="B586" s="277"/>
      <c r="C586" s="277"/>
      <c r="D586" s="277"/>
    </row>
    <row r="587" customFormat="false" ht="8.25" hidden="false" customHeight="false" outlineLevel="0" collapsed="false">
      <c r="A587" s="276"/>
      <c r="B587" s="277"/>
      <c r="C587" s="277"/>
      <c r="D587" s="277"/>
    </row>
    <row r="588" customFormat="false" ht="8.25" hidden="false" customHeight="false" outlineLevel="0" collapsed="false">
      <c r="A588" s="276"/>
      <c r="B588" s="277"/>
      <c r="C588" s="277"/>
      <c r="D588" s="277"/>
    </row>
    <row r="589" customFormat="false" ht="8.25" hidden="false" customHeight="false" outlineLevel="0" collapsed="false">
      <c r="A589" s="276"/>
      <c r="B589" s="277"/>
      <c r="C589" s="277"/>
      <c r="D589" s="277"/>
    </row>
    <row r="590" customFormat="false" ht="8.25" hidden="false" customHeight="false" outlineLevel="0" collapsed="false">
      <c r="A590" s="276"/>
      <c r="B590" s="277"/>
      <c r="C590" s="277"/>
      <c r="D590" s="277"/>
    </row>
    <row r="591" customFormat="false" ht="8.25" hidden="false" customHeight="false" outlineLevel="0" collapsed="false">
      <c r="A591" s="276"/>
      <c r="B591" s="277"/>
      <c r="C591" s="277"/>
      <c r="D591" s="277"/>
    </row>
    <row r="592" customFormat="false" ht="8.25" hidden="false" customHeight="false" outlineLevel="0" collapsed="false">
      <c r="A592" s="276"/>
      <c r="B592" s="277"/>
      <c r="C592" s="277"/>
      <c r="D592" s="277"/>
    </row>
    <row r="593" customFormat="false" ht="8.25" hidden="false" customHeight="false" outlineLevel="0" collapsed="false">
      <c r="A593" s="276"/>
      <c r="B593" s="277"/>
      <c r="C593" s="277"/>
      <c r="D593" s="277"/>
    </row>
    <row r="594" customFormat="false" ht="8.25" hidden="false" customHeight="false" outlineLevel="0" collapsed="false">
      <c r="A594" s="276"/>
      <c r="B594" s="277"/>
      <c r="C594" s="277"/>
      <c r="D594" s="277"/>
    </row>
    <row r="595" customFormat="false" ht="8.25" hidden="false" customHeight="false" outlineLevel="0" collapsed="false">
      <c r="A595" s="276"/>
      <c r="B595" s="277"/>
      <c r="C595" s="277"/>
      <c r="D595" s="277"/>
    </row>
    <row r="596" customFormat="false" ht="8.25" hidden="false" customHeight="false" outlineLevel="0" collapsed="false">
      <c r="A596" s="276"/>
      <c r="B596" s="277"/>
      <c r="C596" s="277"/>
      <c r="D596" s="277"/>
    </row>
    <row r="597" customFormat="false" ht="8.25" hidden="false" customHeight="false" outlineLevel="0" collapsed="false">
      <c r="A597" s="276"/>
      <c r="B597" s="277"/>
      <c r="C597" s="277"/>
      <c r="D597" s="277"/>
    </row>
    <row r="598" customFormat="false" ht="8.25" hidden="false" customHeight="false" outlineLevel="0" collapsed="false">
      <c r="A598" s="276"/>
      <c r="B598" s="277"/>
      <c r="C598" s="277"/>
      <c r="D598" s="277"/>
    </row>
    <row r="599" customFormat="false" ht="8.25" hidden="false" customHeight="false" outlineLevel="0" collapsed="false">
      <c r="A599" s="276"/>
      <c r="B599" s="277"/>
      <c r="C599" s="277"/>
      <c r="D599" s="277"/>
    </row>
    <row r="600" customFormat="false" ht="8.25" hidden="false" customHeight="false" outlineLevel="0" collapsed="false">
      <c r="A600" s="276"/>
      <c r="B600" s="277"/>
      <c r="C600" s="277"/>
      <c r="D600" s="277"/>
    </row>
    <row r="601" customFormat="false" ht="8.25" hidden="false" customHeight="false" outlineLevel="0" collapsed="false">
      <c r="A601" s="276"/>
      <c r="B601" s="277"/>
      <c r="C601" s="277"/>
      <c r="D601" s="277"/>
    </row>
    <row r="602" customFormat="false" ht="8.25" hidden="false" customHeight="false" outlineLevel="0" collapsed="false">
      <c r="A602" s="276"/>
      <c r="B602" s="277"/>
      <c r="C602" s="277"/>
      <c r="D602" s="277"/>
    </row>
    <row r="603" customFormat="false" ht="8.25" hidden="false" customHeight="false" outlineLevel="0" collapsed="false">
      <c r="A603" s="276"/>
      <c r="B603" s="277"/>
      <c r="C603" s="277"/>
      <c r="D603" s="277"/>
    </row>
    <row r="604" customFormat="false" ht="8.25" hidden="false" customHeight="false" outlineLevel="0" collapsed="false">
      <c r="A604" s="276"/>
      <c r="B604" s="277"/>
      <c r="C604" s="277"/>
      <c r="D604" s="277"/>
    </row>
    <row r="605" customFormat="false" ht="8.25" hidden="false" customHeight="false" outlineLevel="0" collapsed="false">
      <c r="A605" s="276"/>
      <c r="B605" s="277"/>
      <c r="C605" s="277"/>
      <c r="D605" s="277"/>
    </row>
    <row r="606" customFormat="false" ht="8.25" hidden="false" customHeight="false" outlineLevel="0" collapsed="false">
      <c r="A606" s="276"/>
      <c r="B606" s="277"/>
      <c r="C606" s="277"/>
      <c r="D606" s="277"/>
    </row>
    <row r="607" customFormat="false" ht="8.25" hidden="false" customHeight="false" outlineLevel="0" collapsed="false">
      <c r="A607" s="276"/>
      <c r="B607" s="277"/>
      <c r="C607" s="277"/>
      <c r="D607" s="277"/>
    </row>
    <row r="608" customFormat="false" ht="8.25" hidden="false" customHeight="false" outlineLevel="0" collapsed="false">
      <c r="A608" s="276"/>
      <c r="B608" s="277"/>
      <c r="C608" s="277"/>
      <c r="D608" s="277"/>
    </row>
    <row r="609" customFormat="false" ht="8.25" hidden="false" customHeight="false" outlineLevel="0" collapsed="false">
      <c r="A609" s="276"/>
      <c r="B609" s="277"/>
      <c r="C609" s="277"/>
      <c r="D609" s="277"/>
    </row>
    <row r="610" customFormat="false" ht="8.25" hidden="false" customHeight="false" outlineLevel="0" collapsed="false">
      <c r="A610" s="276"/>
      <c r="B610" s="277"/>
      <c r="C610" s="277"/>
      <c r="D610" s="277"/>
    </row>
    <row r="611" customFormat="false" ht="8.25" hidden="false" customHeight="false" outlineLevel="0" collapsed="false">
      <c r="A611" s="276"/>
      <c r="B611" s="277"/>
      <c r="C611" s="277"/>
      <c r="D611" s="277"/>
    </row>
    <row r="612" customFormat="false" ht="8.25" hidden="false" customHeight="false" outlineLevel="0" collapsed="false">
      <c r="A612" s="276"/>
      <c r="B612" s="277"/>
      <c r="C612" s="277"/>
      <c r="D612" s="277"/>
    </row>
    <row r="613" customFormat="false" ht="8.25" hidden="false" customHeight="false" outlineLevel="0" collapsed="false">
      <c r="A613" s="276"/>
      <c r="B613" s="277"/>
      <c r="C613" s="277"/>
      <c r="D613" s="277"/>
    </row>
    <row r="614" customFormat="false" ht="8.25" hidden="false" customHeight="false" outlineLevel="0" collapsed="false">
      <c r="A614" s="276"/>
      <c r="B614" s="277"/>
      <c r="C614" s="277"/>
      <c r="D614" s="277"/>
    </row>
    <row r="615" customFormat="false" ht="8.25" hidden="false" customHeight="false" outlineLevel="0" collapsed="false">
      <c r="A615" s="276"/>
      <c r="B615" s="277"/>
      <c r="C615" s="277"/>
      <c r="D615" s="277"/>
    </row>
    <row r="616" customFormat="false" ht="8.25" hidden="false" customHeight="false" outlineLevel="0" collapsed="false">
      <c r="A616" s="276"/>
      <c r="B616" s="277"/>
      <c r="C616" s="277"/>
      <c r="D616" s="277"/>
    </row>
    <row r="617" customFormat="false" ht="8.25" hidden="false" customHeight="false" outlineLevel="0" collapsed="false">
      <c r="A617" s="276"/>
      <c r="B617" s="277"/>
      <c r="C617" s="277"/>
      <c r="D617" s="277"/>
    </row>
    <row r="618" customFormat="false" ht="8.25" hidden="false" customHeight="false" outlineLevel="0" collapsed="false">
      <c r="A618" s="276"/>
      <c r="B618" s="277"/>
      <c r="C618" s="277"/>
      <c r="D618" s="277"/>
    </row>
    <row r="619" customFormat="false" ht="8.25" hidden="false" customHeight="false" outlineLevel="0" collapsed="false">
      <c r="A619" s="276"/>
      <c r="B619" s="277"/>
      <c r="C619" s="277"/>
      <c r="D619" s="277"/>
    </row>
    <row r="620" customFormat="false" ht="8.25" hidden="false" customHeight="false" outlineLevel="0" collapsed="false">
      <c r="A620" s="276"/>
      <c r="B620" s="277"/>
      <c r="C620" s="277"/>
      <c r="D620" s="277"/>
    </row>
    <row r="621" customFormat="false" ht="8.25" hidden="false" customHeight="false" outlineLevel="0" collapsed="false">
      <c r="A621" s="276"/>
      <c r="B621" s="277"/>
      <c r="C621" s="277"/>
      <c r="D621" s="277"/>
    </row>
    <row r="622" customFormat="false" ht="8.25" hidden="false" customHeight="false" outlineLevel="0" collapsed="false">
      <c r="A622" s="276"/>
      <c r="B622" s="277"/>
      <c r="C622" s="277"/>
      <c r="D622" s="277"/>
    </row>
    <row r="623" customFormat="false" ht="8.25" hidden="false" customHeight="false" outlineLevel="0" collapsed="false">
      <c r="A623" s="276"/>
      <c r="B623" s="277"/>
      <c r="C623" s="277"/>
      <c r="D623" s="277"/>
    </row>
    <row r="624" customFormat="false" ht="8.25" hidden="false" customHeight="false" outlineLevel="0" collapsed="false">
      <c r="A624" s="276"/>
      <c r="B624" s="277"/>
      <c r="C624" s="277"/>
      <c r="D624" s="277"/>
    </row>
    <row r="625" customFormat="false" ht="8.25" hidden="false" customHeight="false" outlineLevel="0" collapsed="false">
      <c r="A625" s="276"/>
      <c r="B625" s="277"/>
      <c r="C625" s="277"/>
      <c r="D625" s="277"/>
    </row>
    <row r="626" customFormat="false" ht="8.25" hidden="false" customHeight="false" outlineLevel="0" collapsed="false">
      <c r="A626" s="276"/>
      <c r="B626" s="277"/>
      <c r="C626" s="277"/>
      <c r="D626" s="277"/>
    </row>
    <row r="627" customFormat="false" ht="8.25" hidden="false" customHeight="false" outlineLevel="0" collapsed="false">
      <c r="A627" s="276"/>
      <c r="B627" s="277"/>
      <c r="C627" s="277"/>
      <c r="D627" s="277"/>
    </row>
    <row r="628" customFormat="false" ht="8.25" hidden="false" customHeight="false" outlineLevel="0" collapsed="false">
      <c r="A628" s="276"/>
      <c r="B628" s="277"/>
      <c r="C628" s="277"/>
      <c r="D628" s="277"/>
    </row>
    <row r="629" customFormat="false" ht="8.25" hidden="false" customHeight="false" outlineLevel="0" collapsed="false">
      <c r="A629" s="276"/>
      <c r="B629" s="277"/>
      <c r="C629" s="277"/>
      <c r="D629" s="277"/>
    </row>
    <row r="630" customFormat="false" ht="8.25" hidden="false" customHeight="false" outlineLevel="0" collapsed="false">
      <c r="A630" s="276"/>
      <c r="B630" s="277"/>
      <c r="C630" s="277"/>
      <c r="D630" s="277"/>
    </row>
    <row r="631" customFormat="false" ht="8.25" hidden="false" customHeight="false" outlineLevel="0" collapsed="false">
      <c r="A631" s="276"/>
      <c r="B631" s="277"/>
      <c r="C631" s="277"/>
      <c r="D631" s="277"/>
    </row>
    <row r="632" customFormat="false" ht="8.25" hidden="false" customHeight="false" outlineLevel="0" collapsed="false">
      <c r="A632" s="276"/>
      <c r="B632" s="277"/>
      <c r="C632" s="277"/>
      <c r="D632" s="277"/>
    </row>
    <row r="633" customFormat="false" ht="8.25" hidden="false" customHeight="false" outlineLevel="0" collapsed="false">
      <c r="A633" s="276"/>
      <c r="B633" s="277"/>
      <c r="C633" s="277"/>
      <c r="D633" s="277"/>
    </row>
    <row r="634" customFormat="false" ht="8.25" hidden="false" customHeight="false" outlineLevel="0" collapsed="false">
      <c r="A634" s="276"/>
      <c r="B634" s="277"/>
      <c r="C634" s="277"/>
      <c r="D634" s="277"/>
    </row>
    <row r="635" customFormat="false" ht="8.25" hidden="false" customHeight="false" outlineLevel="0" collapsed="false">
      <c r="A635" s="276"/>
      <c r="B635" s="277"/>
      <c r="C635" s="277"/>
      <c r="D635" s="277"/>
    </row>
    <row r="636" customFormat="false" ht="8.25" hidden="false" customHeight="false" outlineLevel="0" collapsed="false">
      <c r="A636" s="276"/>
      <c r="B636" s="277"/>
      <c r="C636" s="277"/>
      <c r="D636" s="277"/>
    </row>
    <row r="637" customFormat="false" ht="8.25" hidden="false" customHeight="false" outlineLevel="0" collapsed="false">
      <c r="A637" s="276"/>
      <c r="B637" s="277"/>
      <c r="C637" s="277"/>
      <c r="D637" s="277"/>
    </row>
    <row r="638" customFormat="false" ht="8.25" hidden="false" customHeight="false" outlineLevel="0" collapsed="false">
      <c r="A638" s="276"/>
      <c r="B638" s="277"/>
      <c r="C638" s="277"/>
      <c r="D638" s="277"/>
    </row>
    <row r="639" customFormat="false" ht="8.25" hidden="false" customHeight="false" outlineLevel="0" collapsed="false">
      <c r="A639" s="276"/>
      <c r="B639" s="277"/>
      <c r="C639" s="277"/>
      <c r="D639" s="277"/>
    </row>
    <row r="640" customFormat="false" ht="8.25" hidden="false" customHeight="false" outlineLevel="0" collapsed="false">
      <c r="A640" s="276"/>
      <c r="B640" s="277"/>
      <c r="C640" s="277"/>
      <c r="D640" s="277"/>
    </row>
    <row r="641" customFormat="false" ht="8.25" hidden="false" customHeight="false" outlineLevel="0" collapsed="false">
      <c r="A641" s="276"/>
      <c r="B641" s="277"/>
      <c r="C641" s="277"/>
      <c r="D641" s="277"/>
    </row>
    <row r="642" customFormat="false" ht="8.25" hidden="false" customHeight="false" outlineLevel="0" collapsed="false">
      <c r="A642" s="276"/>
      <c r="B642" s="277"/>
      <c r="C642" s="277"/>
      <c r="D642" s="277"/>
    </row>
    <row r="643" customFormat="false" ht="8.25" hidden="false" customHeight="false" outlineLevel="0" collapsed="false">
      <c r="A643" s="276"/>
      <c r="B643" s="277"/>
      <c r="C643" s="277"/>
      <c r="D643" s="277"/>
    </row>
    <row r="644" customFormat="false" ht="8.25" hidden="false" customHeight="false" outlineLevel="0" collapsed="false">
      <c r="A644" s="276"/>
      <c r="B644" s="277"/>
      <c r="C644" s="277"/>
      <c r="D644" s="277"/>
    </row>
    <row r="645" customFormat="false" ht="8.25" hidden="false" customHeight="false" outlineLevel="0" collapsed="false">
      <c r="A645" s="276"/>
      <c r="B645" s="277"/>
      <c r="C645" s="277"/>
      <c r="D645" s="277"/>
    </row>
    <row r="646" customFormat="false" ht="8.25" hidden="false" customHeight="false" outlineLevel="0" collapsed="false">
      <c r="A646" s="276"/>
      <c r="B646" s="277"/>
      <c r="C646" s="277"/>
      <c r="D646" s="277"/>
    </row>
    <row r="647" customFormat="false" ht="8.25" hidden="false" customHeight="false" outlineLevel="0" collapsed="false">
      <c r="A647" s="276"/>
      <c r="B647" s="277"/>
      <c r="C647" s="277"/>
      <c r="D647" s="277"/>
    </row>
    <row r="648" customFormat="false" ht="8.25" hidden="false" customHeight="false" outlineLevel="0" collapsed="false">
      <c r="A648" s="276"/>
      <c r="B648" s="277"/>
      <c r="C648" s="277"/>
      <c r="D648" s="277"/>
    </row>
    <row r="649" customFormat="false" ht="8.25" hidden="false" customHeight="false" outlineLevel="0" collapsed="false">
      <c r="A649" s="276"/>
      <c r="B649" s="277"/>
      <c r="C649" s="277"/>
      <c r="D649" s="277"/>
    </row>
    <row r="650" customFormat="false" ht="8.25" hidden="false" customHeight="false" outlineLevel="0" collapsed="false">
      <c r="A650" s="276"/>
      <c r="B650" s="277"/>
      <c r="C650" s="277"/>
      <c r="D650" s="277"/>
    </row>
    <row r="651" customFormat="false" ht="8.25" hidden="false" customHeight="false" outlineLevel="0" collapsed="false">
      <c r="A651" s="276"/>
      <c r="B651" s="277"/>
      <c r="C651" s="277"/>
      <c r="D651" s="277"/>
    </row>
    <row r="652" customFormat="false" ht="8.25" hidden="false" customHeight="false" outlineLevel="0" collapsed="false">
      <c r="A652" s="276"/>
      <c r="B652" s="277"/>
      <c r="C652" s="277"/>
      <c r="D652" s="277"/>
    </row>
    <row r="653" customFormat="false" ht="8.25" hidden="false" customHeight="false" outlineLevel="0" collapsed="false">
      <c r="A653" s="276"/>
      <c r="B653" s="277"/>
      <c r="C653" s="277"/>
      <c r="D653" s="277"/>
    </row>
    <row r="654" customFormat="false" ht="8.25" hidden="false" customHeight="false" outlineLevel="0" collapsed="false">
      <c r="A654" s="276"/>
      <c r="B654" s="277"/>
      <c r="C654" s="277"/>
      <c r="D654" s="277"/>
    </row>
    <row r="655" customFormat="false" ht="8.25" hidden="false" customHeight="false" outlineLevel="0" collapsed="false">
      <c r="A655" s="276"/>
      <c r="B655" s="277"/>
      <c r="C655" s="277"/>
      <c r="D655" s="277"/>
    </row>
    <row r="656" customFormat="false" ht="8.25" hidden="false" customHeight="false" outlineLevel="0" collapsed="false">
      <c r="A656" s="276"/>
      <c r="B656" s="277"/>
      <c r="C656" s="277"/>
      <c r="D656" s="277"/>
    </row>
    <row r="657" customFormat="false" ht="8.25" hidden="false" customHeight="false" outlineLevel="0" collapsed="false">
      <c r="A657" s="276"/>
      <c r="B657" s="277"/>
      <c r="C657" s="277"/>
      <c r="D657" s="277"/>
    </row>
    <row r="658" customFormat="false" ht="8.25" hidden="false" customHeight="false" outlineLevel="0" collapsed="false">
      <c r="A658" s="276"/>
      <c r="B658" s="277"/>
      <c r="C658" s="277"/>
      <c r="D658" s="277"/>
    </row>
    <row r="659" customFormat="false" ht="8.25" hidden="false" customHeight="false" outlineLevel="0" collapsed="false">
      <c r="A659" s="276"/>
      <c r="B659" s="277"/>
      <c r="C659" s="277"/>
      <c r="D659" s="277"/>
    </row>
    <row r="660" customFormat="false" ht="8.25" hidden="false" customHeight="false" outlineLevel="0" collapsed="false">
      <c r="A660" s="276"/>
      <c r="B660" s="277"/>
      <c r="C660" s="277"/>
      <c r="D660" s="277"/>
    </row>
    <row r="661" customFormat="false" ht="8.25" hidden="false" customHeight="false" outlineLevel="0" collapsed="false">
      <c r="A661" s="276"/>
      <c r="B661" s="277"/>
      <c r="C661" s="277"/>
      <c r="D661" s="277"/>
    </row>
    <row r="662" customFormat="false" ht="8.25" hidden="false" customHeight="false" outlineLevel="0" collapsed="false">
      <c r="A662" s="276"/>
      <c r="B662" s="277"/>
      <c r="C662" s="277"/>
      <c r="D662" s="277"/>
    </row>
    <row r="663" customFormat="false" ht="8.25" hidden="false" customHeight="false" outlineLevel="0" collapsed="false">
      <c r="A663" s="276"/>
      <c r="B663" s="277"/>
      <c r="C663" s="277"/>
      <c r="D663" s="277"/>
    </row>
    <row r="664" customFormat="false" ht="8.25" hidden="false" customHeight="false" outlineLevel="0" collapsed="false">
      <c r="A664" s="276"/>
      <c r="B664" s="277"/>
      <c r="C664" s="277"/>
      <c r="D664" s="277"/>
    </row>
    <row r="665" customFormat="false" ht="8.25" hidden="false" customHeight="false" outlineLevel="0" collapsed="false">
      <c r="A665" s="276"/>
      <c r="B665" s="277"/>
      <c r="C665" s="277"/>
      <c r="D665" s="277"/>
    </row>
    <row r="666" customFormat="false" ht="8.25" hidden="false" customHeight="false" outlineLevel="0" collapsed="false">
      <c r="A666" s="276"/>
      <c r="B666" s="277"/>
      <c r="C666" s="277"/>
      <c r="D666" s="277"/>
    </row>
    <row r="667" customFormat="false" ht="8.25" hidden="false" customHeight="false" outlineLevel="0" collapsed="false">
      <c r="A667" s="276"/>
      <c r="B667" s="277"/>
      <c r="C667" s="277"/>
      <c r="D667" s="277"/>
    </row>
    <row r="668" customFormat="false" ht="8.25" hidden="false" customHeight="false" outlineLevel="0" collapsed="false">
      <c r="A668" s="276"/>
      <c r="B668" s="277"/>
      <c r="C668" s="277"/>
      <c r="D668" s="277"/>
    </row>
    <row r="669" customFormat="false" ht="8.25" hidden="false" customHeight="false" outlineLevel="0" collapsed="false">
      <c r="A669" s="276"/>
      <c r="B669" s="277"/>
      <c r="C669" s="277"/>
      <c r="D669" s="277"/>
    </row>
    <row r="670" customFormat="false" ht="8.25" hidden="false" customHeight="false" outlineLevel="0" collapsed="false">
      <c r="A670" s="276"/>
      <c r="B670" s="277"/>
      <c r="C670" s="277"/>
      <c r="D670" s="277"/>
    </row>
    <row r="671" customFormat="false" ht="8.25" hidden="false" customHeight="false" outlineLevel="0" collapsed="false">
      <c r="A671" s="276"/>
      <c r="B671" s="277"/>
      <c r="C671" s="277"/>
      <c r="D671" s="277"/>
    </row>
    <row r="672" customFormat="false" ht="8.25" hidden="false" customHeight="false" outlineLevel="0" collapsed="false">
      <c r="A672" s="276"/>
      <c r="B672" s="277"/>
      <c r="C672" s="277"/>
      <c r="D672" s="277"/>
    </row>
    <row r="673" customFormat="false" ht="8.25" hidden="false" customHeight="false" outlineLevel="0" collapsed="false">
      <c r="A673" s="276"/>
      <c r="B673" s="277"/>
      <c r="C673" s="277"/>
      <c r="D673" s="277"/>
    </row>
    <row r="674" customFormat="false" ht="8.25" hidden="false" customHeight="false" outlineLevel="0" collapsed="false">
      <c r="A674" s="276"/>
      <c r="B674" s="277"/>
      <c r="C674" s="277"/>
      <c r="D674" s="277"/>
    </row>
    <row r="675" customFormat="false" ht="8.25" hidden="false" customHeight="false" outlineLevel="0" collapsed="false">
      <c r="A675" s="276"/>
      <c r="B675" s="277"/>
      <c r="C675" s="277"/>
      <c r="D675" s="277"/>
    </row>
    <row r="676" customFormat="false" ht="8.25" hidden="false" customHeight="false" outlineLevel="0" collapsed="false">
      <c r="A676" s="276"/>
      <c r="B676" s="277"/>
      <c r="C676" s="277"/>
      <c r="D676" s="277"/>
    </row>
    <row r="677" customFormat="false" ht="8.25" hidden="false" customHeight="false" outlineLevel="0" collapsed="false">
      <c r="A677" s="276"/>
      <c r="B677" s="277"/>
      <c r="C677" s="277"/>
      <c r="D677" s="277"/>
    </row>
    <row r="678" customFormat="false" ht="8.25" hidden="false" customHeight="false" outlineLevel="0" collapsed="false">
      <c r="A678" s="276"/>
      <c r="B678" s="277"/>
      <c r="C678" s="277"/>
      <c r="D678" s="277"/>
    </row>
    <row r="679" customFormat="false" ht="8.25" hidden="false" customHeight="false" outlineLevel="0" collapsed="false">
      <c r="A679" s="276"/>
      <c r="B679" s="277"/>
      <c r="C679" s="277"/>
      <c r="D679" s="277"/>
    </row>
    <row r="680" customFormat="false" ht="8.25" hidden="false" customHeight="false" outlineLevel="0" collapsed="false">
      <c r="A680" s="276"/>
      <c r="B680" s="277"/>
      <c r="C680" s="277"/>
      <c r="D680" s="277"/>
    </row>
    <row r="681" customFormat="false" ht="8.25" hidden="false" customHeight="false" outlineLevel="0" collapsed="false">
      <c r="A681" s="276"/>
      <c r="B681" s="277"/>
      <c r="C681" s="277"/>
      <c r="D681" s="277"/>
    </row>
    <row r="682" customFormat="false" ht="8.25" hidden="false" customHeight="false" outlineLevel="0" collapsed="false">
      <c r="A682" s="276"/>
      <c r="B682" s="277"/>
      <c r="C682" s="277"/>
      <c r="D682" s="277"/>
    </row>
    <row r="683" customFormat="false" ht="8.25" hidden="false" customHeight="false" outlineLevel="0" collapsed="false">
      <c r="A683" s="276"/>
      <c r="B683" s="277"/>
      <c r="C683" s="277"/>
      <c r="D683" s="277"/>
    </row>
    <row r="684" customFormat="false" ht="8.25" hidden="false" customHeight="false" outlineLevel="0" collapsed="false">
      <c r="A684" s="276"/>
      <c r="B684" s="277"/>
      <c r="C684" s="277"/>
      <c r="D684" s="277"/>
    </row>
    <row r="685" customFormat="false" ht="8.25" hidden="false" customHeight="false" outlineLevel="0" collapsed="false">
      <c r="A685" s="276"/>
      <c r="B685" s="277"/>
      <c r="C685" s="277"/>
      <c r="D685" s="277"/>
    </row>
    <row r="686" customFormat="false" ht="8.25" hidden="false" customHeight="false" outlineLevel="0" collapsed="false">
      <c r="A686" s="276"/>
      <c r="B686" s="277"/>
      <c r="C686" s="277"/>
      <c r="D686" s="277"/>
    </row>
    <row r="687" customFormat="false" ht="8.25" hidden="false" customHeight="false" outlineLevel="0" collapsed="false">
      <c r="A687" s="276"/>
      <c r="B687" s="277"/>
      <c r="C687" s="277"/>
      <c r="D687" s="277"/>
    </row>
    <row r="688" customFormat="false" ht="8.25" hidden="false" customHeight="false" outlineLevel="0" collapsed="false">
      <c r="A688" s="276"/>
      <c r="B688" s="277"/>
      <c r="C688" s="277"/>
      <c r="D688" s="277"/>
    </row>
    <row r="689" customFormat="false" ht="8.25" hidden="false" customHeight="false" outlineLevel="0" collapsed="false">
      <c r="A689" s="276"/>
      <c r="B689" s="277"/>
      <c r="C689" s="277"/>
      <c r="D689" s="277"/>
    </row>
    <row r="690" customFormat="false" ht="8.25" hidden="false" customHeight="false" outlineLevel="0" collapsed="false">
      <c r="A690" s="276"/>
      <c r="B690" s="277"/>
      <c r="C690" s="277"/>
      <c r="D690" s="277"/>
    </row>
    <row r="691" customFormat="false" ht="8.25" hidden="false" customHeight="false" outlineLevel="0" collapsed="false">
      <c r="A691" s="276"/>
      <c r="B691" s="277"/>
      <c r="C691" s="277"/>
      <c r="D691" s="277"/>
    </row>
    <row r="692" customFormat="false" ht="8.25" hidden="false" customHeight="false" outlineLevel="0" collapsed="false">
      <c r="A692" s="276"/>
      <c r="B692" s="277"/>
      <c r="C692" s="277"/>
      <c r="D692" s="277"/>
    </row>
    <row r="693" customFormat="false" ht="8.25" hidden="false" customHeight="false" outlineLevel="0" collapsed="false">
      <c r="A693" s="276"/>
      <c r="B693" s="277"/>
      <c r="C693" s="277"/>
      <c r="D693" s="277"/>
    </row>
    <row r="694" customFormat="false" ht="8.25" hidden="false" customHeight="false" outlineLevel="0" collapsed="false">
      <c r="A694" s="276"/>
      <c r="B694" s="277"/>
      <c r="C694" s="277"/>
      <c r="D694" s="277"/>
    </row>
    <row r="695" customFormat="false" ht="8.25" hidden="false" customHeight="false" outlineLevel="0" collapsed="false">
      <c r="A695" s="276"/>
      <c r="B695" s="277"/>
      <c r="C695" s="277"/>
      <c r="D695" s="277"/>
    </row>
    <row r="696" customFormat="false" ht="8.25" hidden="false" customHeight="false" outlineLevel="0" collapsed="false">
      <c r="A696" s="276"/>
      <c r="B696" s="277"/>
      <c r="C696" s="277"/>
      <c r="D696" s="277"/>
    </row>
    <row r="697" customFormat="false" ht="8.25" hidden="false" customHeight="false" outlineLevel="0" collapsed="false">
      <c r="A697" s="276"/>
      <c r="B697" s="277"/>
      <c r="C697" s="277"/>
      <c r="D697" s="277"/>
    </row>
    <row r="698" customFormat="false" ht="8.25" hidden="false" customHeight="false" outlineLevel="0" collapsed="false">
      <c r="A698" s="276"/>
      <c r="B698" s="277"/>
      <c r="C698" s="277"/>
      <c r="D698" s="277"/>
    </row>
    <row r="699" customFormat="false" ht="8.25" hidden="false" customHeight="false" outlineLevel="0" collapsed="false">
      <c r="A699" s="276"/>
      <c r="B699" s="277"/>
      <c r="C699" s="277"/>
      <c r="D699" s="277"/>
    </row>
    <row r="700" customFormat="false" ht="8.25" hidden="false" customHeight="false" outlineLevel="0" collapsed="false">
      <c r="A700" s="276"/>
      <c r="B700" s="277"/>
      <c r="C700" s="277"/>
      <c r="D700" s="277"/>
    </row>
    <row r="701" customFormat="false" ht="8.25" hidden="false" customHeight="false" outlineLevel="0" collapsed="false">
      <c r="A701" s="276"/>
      <c r="B701" s="277"/>
      <c r="C701" s="277"/>
      <c r="D701" s="277"/>
    </row>
    <row r="702" customFormat="false" ht="8.25" hidden="false" customHeight="false" outlineLevel="0" collapsed="false">
      <c r="A702" s="276"/>
      <c r="B702" s="277"/>
      <c r="C702" s="277"/>
      <c r="D702" s="277"/>
    </row>
    <row r="703" customFormat="false" ht="8.25" hidden="false" customHeight="false" outlineLevel="0" collapsed="false">
      <c r="A703" s="276"/>
      <c r="B703" s="277"/>
      <c r="C703" s="277"/>
      <c r="D703" s="277"/>
    </row>
    <row r="704" customFormat="false" ht="8.25" hidden="false" customHeight="false" outlineLevel="0" collapsed="false">
      <c r="A704" s="276"/>
      <c r="B704" s="277"/>
      <c r="C704" s="277"/>
      <c r="D704" s="277"/>
    </row>
    <row r="705" customFormat="false" ht="8.25" hidden="false" customHeight="false" outlineLevel="0" collapsed="false">
      <c r="A705" s="276"/>
      <c r="B705" s="277"/>
      <c r="C705" s="277"/>
      <c r="D705" s="277"/>
    </row>
    <row r="706" customFormat="false" ht="8.25" hidden="false" customHeight="false" outlineLevel="0" collapsed="false">
      <c r="A706" s="276"/>
      <c r="B706" s="277"/>
      <c r="C706" s="277"/>
      <c r="D706" s="277"/>
    </row>
    <row r="707" customFormat="false" ht="8.25" hidden="false" customHeight="false" outlineLevel="0" collapsed="false">
      <c r="A707" s="276"/>
      <c r="B707" s="277"/>
      <c r="C707" s="277"/>
      <c r="D707" s="277"/>
    </row>
    <row r="708" customFormat="false" ht="8.25" hidden="false" customHeight="false" outlineLevel="0" collapsed="false">
      <c r="A708" s="276"/>
      <c r="B708" s="277"/>
      <c r="C708" s="277"/>
      <c r="D708" s="277"/>
    </row>
    <row r="709" customFormat="false" ht="8.25" hidden="false" customHeight="false" outlineLevel="0" collapsed="false">
      <c r="A709" s="276"/>
      <c r="B709" s="277"/>
      <c r="C709" s="277"/>
      <c r="D709" s="277"/>
    </row>
    <row r="710" customFormat="false" ht="8.25" hidden="false" customHeight="false" outlineLevel="0" collapsed="false">
      <c r="A710" s="276"/>
      <c r="B710" s="277"/>
      <c r="C710" s="277"/>
      <c r="D710" s="277"/>
    </row>
    <row r="711" customFormat="false" ht="8.25" hidden="false" customHeight="false" outlineLevel="0" collapsed="false">
      <c r="A711" s="276"/>
      <c r="B711" s="277"/>
      <c r="C711" s="277"/>
      <c r="D711" s="277"/>
    </row>
    <row r="712" customFormat="false" ht="8.25" hidden="false" customHeight="false" outlineLevel="0" collapsed="false">
      <c r="A712" s="276"/>
      <c r="B712" s="277"/>
      <c r="C712" s="277"/>
      <c r="D712" s="277"/>
    </row>
    <row r="713" customFormat="false" ht="8.25" hidden="false" customHeight="false" outlineLevel="0" collapsed="false">
      <c r="A713" s="276"/>
      <c r="B713" s="277"/>
      <c r="C713" s="277"/>
      <c r="D713" s="277"/>
    </row>
    <row r="714" customFormat="false" ht="8.25" hidden="false" customHeight="false" outlineLevel="0" collapsed="false">
      <c r="A714" s="276"/>
      <c r="B714" s="277"/>
      <c r="C714" s="277"/>
      <c r="D714" s="277"/>
    </row>
    <row r="715" customFormat="false" ht="8.25" hidden="false" customHeight="false" outlineLevel="0" collapsed="false">
      <c r="A715" s="276"/>
      <c r="B715" s="277"/>
      <c r="C715" s="277"/>
      <c r="D715" s="277"/>
    </row>
    <row r="716" customFormat="false" ht="8.25" hidden="false" customHeight="false" outlineLevel="0" collapsed="false">
      <c r="A716" s="276"/>
      <c r="B716" s="277"/>
      <c r="C716" s="277"/>
      <c r="D716" s="277"/>
    </row>
    <row r="717" customFormat="false" ht="8.25" hidden="false" customHeight="false" outlineLevel="0" collapsed="false">
      <c r="A717" s="276"/>
      <c r="B717" s="277"/>
      <c r="C717" s="277"/>
      <c r="D717" s="277"/>
    </row>
    <row r="718" customFormat="false" ht="8.25" hidden="false" customHeight="false" outlineLevel="0" collapsed="false">
      <c r="A718" s="276"/>
      <c r="B718" s="277"/>
      <c r="C718" s="277"/>
      <c r="D718" s="277"/>
    </row>
    <row r="719" customFormat="false" ht="8.25" hidden="false" customHeight="false" outlineLevel="0" collapsed="false">
      <c r="A719" s="276"/>
      <c r="B719" s="277"/>
      <c r="C719" s="277"/>
      <c r="D719" s="277"/>
    </row>
    <row r="720" customFormat="false" ht="8.25" hidden="false" customHeight="false" outlineLevel="0" collapsed="false">
      <c r="A720" s="276"/>
      <c r="B720" s="277"/>
      <c r="C720" s="277"/>
      <c r="D720" s="277"/>
    </row>
    <row r="721" customFormat="false" ht="8.25" hidden="false" customHeight="false" outlineLevel="0" collapsed="false">
      <c r="A721" s="276"/>
      <c r="B721" s="277"/>
      <c r="C721" s="277"/>
      <c r="D721" s="277"/>
    </row>
    <row r="722" customFormat="false" ht="8.25" hidden="false" customHeight="false" outlineLevel="0" collapsed="false">
      <c r="A722" s="276"/>
      <c r="B722" s="277"/>
      <c r="C722" s="277"/>
      <c r="D722" s="277"/>
    </row>
    <row r="723" customFormat="false" ht="8.25" hidden="false" customHeight="false" outlineLevel="0" collapsed="false">
      <c r="A723" s="276"/>
      <c r="B723" s="277"/>
      <c r="C723" s="277"/>
      <c r="D723" s="277"/>
    </row>
    <row r="724" customFormat="false" ht="8.25" hidden="false" customHeight="false" outlineLevel="0" collapsed="false">
      <c r="A724" s="276"/>
      <c r="B724" s="277"/>
      <c r="C724" s="277"/>
      <c r="D724" s="277"/>
    </row>
    <row r="725" customFormat="false" ht="8.25" hidden="false" customHeight="false" outlineLevel="0" collapsed="false">
      <c r="A725" s="276"/>
      <c r="B725" s="277"/>
      <c r="C725" s="277"/>
      <c r="D725" s="277"/>
    </row>
    <row r="726" customFormat="false" ht="8.25" hidden="false" customHeight="false" outlineLevel="0" collapsed="false">
      <c r="A726" s="276"/>
      <c r="B726" s="277"/>
      <c r="C726" s="277"/>
      <c r="D726" s="277"/>
    </row>
    <row r="727" customFormat="false" ht="8.25" hidden="false" customHeight="false" outlineLevel="0" collapsed="false">
      <c r="A727" s="276"/>
      <c r="B727" s="277"/>
      <c r="C727" s="277"/>
      <c r="D727" s="277"/>
    </row>
    <row r="728" customFormat="false" ht="8.25" hidden="false" customHeight="false" outlineLevel="0" collapsed="false">
      <c r="A728" s="276"/>
      <c r="B728" s="277"/>
      <c r="C728" s="277"/>
      <c r="D728" s="277"/>
    </row>
    <row r="729" customFormat="false" ht="8.25" hidden="false" customHeight="false" outlineLevel="0" collapsed="false">
      <c r="A729" s="276"/>
      <c r="B729" s="277"/>
      <c r="C729" s="277"/>
      <c r="D729" s="277"/>
    </row>
    <row r="730" customFormat="false" ht="8.25" hidden="false" customHeight="false" outlineLevel="0" collapsed="false">
      <c r="A730" s="276"/>
      <c r="B730" s="277"/>
      <c r="C730" s="277"/>
      <c r="D730" s="277"/>
    </row>
    <row r="731" customFormat="false" ht="8.25" hidden="false" customHeight="false" outlineLevel="0" collapsed="false">
      <c r="A731" s="276"/>
      <c r="B731" s="277"/>
      <c r="C731" s="277"/>
      <c r="D731" s="277"/>
    </row>
    <row r="732" customFormat="false" ht="8.25" hidden="false" customHeight="false" outlineLevel="0" collapsed="false">
      <c r="A732" s="276"/>
      <c r="B732" s="277"/>
      <c r="C732" s="277"/>
      <c r="D732" s="277"/>
    </row>
    <row r="733" customFormat="false" ht="8.25" hidden="false" customHeight="false" outlineLevel="0" collapsed="false">
      <c r="A733" s="276"/>
      <c r="B733" s="277"/>
      <c r="C733" s="277"/>
      <c r="D733" s="277"/>
    </row>
    <row r="734" customFormat="false" ht="8.25" hidden="false" customHeight="false" outlineLevel="0" collapsed="false">
      <c r="A734" s="276"/>
      <c r="B734" s="277"/>
      <c r="C734" s="277"/>
      <c r="D734" s="277"/>
    </row>
    <row r="735" customFormat="false" ht="8.25" hidden="false" customHeight="false" outlineLevel="0" collapsed="false">
      <c r="A735" s="276"/>
      <c r="B735" s="277"/>
      <c r="C735" s="277"/>
      <c r="D735" s="277"/>
    </row>
    <row r="736" customFormat="false" ht="8.25" hidden="false" customHeight="false" outlineLevel="0" collapsed="false">
      <c r="A736" s="276"/>
      <c r="B736" s="277"/>
      <c r="C736" s="277"/>
      <c r="D736" s="277"/>
    </row>
    <row r="737" customFormat="false" ht="8.25" hidden="false" customHeight="false" outlineLevel="0" collapsed="false">
      <c r="A737" s="276"/>
      <c r="B737" s="277"/>
      <c r="C737" s="277"/>
      <c r="D737" s="277"/>
    </row>
    <row r="738" customFormat="false" ht="8.25" hidden="false" customHeight="false" outlineLevel="0" collapsed="false">
      <c r="A738" s="276"/>
      <c r="B738" s="277"/>
      <c r="C738" s="277"/>
      <c r="D738" s="277"/>
    </row>
    <row r="739" customFormat="false" ht="8.25" hidden="false" customHeight="false" outlineLevel="0" collapsed="false">
      <c r="A739" s="276"/>
      <c r="B739" s="277"/>
      <c r="C739" s="277"/>
      <c r="D739" s="277"/>
    </row>
    <row r="740" customFormat="false" ht="8.25" hidden="false" customHeight="false" outlineLevel="0" collapsed="false">
      <c r="A740" s="276"/>
      <c r="B740" s="277"/>
      <c r="C740" s="277"/>
      <c r="D740" s="277"/>
    </row>
    <row r="741" customFormat="false" ht="8.25" hidden="false" customHeight="false" outlineLevel="0" collapsed="false">
      <c r="A741" s="276"/>
      <c r="B741" s="277"/>
      <c r="C741" s="277"/>
      <c r="D741" s="277"/>
    </row>
    <row r="742" customFormat="false" ht="8.25" hidden="false" customHeight="false" outlineLevel="0" collapsed="false">
      <c r="A742" s="276"/>
      <c r="B742" s="277"/>
      <c r="C742" s="277"/>
      <c r="D742" s="277"/>
    </row>
    <row r="743" customFormat="false" ht="8.25" hidden="false" customHeight="false" outlineLevel="0" collapsed="false">
      <c r="A743" s="276"/>
      <c r="B743" s="277"/>
      <c r="C743" s="277"/>
      <c r="D743" s="277"/>
    </row>
    <row r="744" customFormat="false" ht="8.25" hidden="false" customHeight="false" outlineLevel="0" collapsed="false">
      <c r="A744" s="276"/>
      <c r="B744" s="277"/>
      <c r="C744" s="277"/>
      <c r="D744" s="277"/>
    </row>
    <row r="745" customFormat="false" ht="8.25" hidden="false" customHeight="false" outlineLevel="0" collapsed="false">
      <c r="A745" s="276"/>
      <c r="B745" s="277"/>
      <c r="C745" s="277"/>
      <c r="D745" s="277"/>
    </row>
    <row r="746" customFormat="false" ht="8.25" hidden="false" customHeight="false" outlineLevel="0" collapsed="false">
      <c r="A746" s="276"/>
      <c r="B746" s="277"/>
      <c r="C746" s="277"/>
      <c r="D746" s="277"/>
    </row>
    <row r="747" customFormat="false" ht="8.25" hidden="false" customHeight="false" outlineLevel="0" collapsed="false">
      <c r="A747" s="276"/>
      <c r="B747" s="277"/>
      <c r="C747" s="277"/>
      <c r="D747" s="277"/>
    </row>
    <row r="748" customFormat="false" ht="8.25" hidden="false" customHeight="false" outlineLevel="0" collapsed="false">
      <c r="A748" s="276"/>
      <c r="B748" s="277"/>
      <c r="C748" s="277"/>
      <c r="D748" s="277"/>
    </row>
    <row r="749" customFormat="false" ht="8.25" hidden="false" customHeight="false" outlineLevel="0" collapsed="false">
      <c r="A749" s="276"/>
      <c r="B749" s="277"/>
      <c r="C749" s="277"/>
      <c r="D749" s="277"/>
    </row>
    <row r="750" customFormat="false" ht="8.25" hidden="false" customHeight="false" outlineLevel="0" collapsed="false">
      <c r="A750" s="276"/>
      <c r="B750" s="277"/>
      <c r="C750" s="277"/>
      <c r="D750" s="277"/>
    </row>
    <row r="751" customFormat="false" ht="8.25" hidden="false" customHeight="false" outlineLevel="0" collapsed="false">
      <c r="A751" s="276"/>
      <c r="B751" s="277"/>
      <c r="C751" s="277"/>
      <c r="D751" s="277"/>
    </row>
    <row r="752" customFormat="false" ht="8.25" hidden="false" customHeight="false" outlineLevel="0" collapsed="false">
      <c r="A752" s="276"/>
      <c r="B752" s="277"/>
      <c r="C752" s="277"/>
      <c r="D752" s="277"/>
    </row>
    <row r="753" customFormat="false" ht="8.25" hidden="false" customHeight="false" outlineLevel="0" collapsed="false">
      <c r="A753" s="276"/>
      <c r="B753" s="277"/>
      <c r="C753" s="277"/>
      <c r="D753" s="277"/>
    </row>
    <row r="754" customFormat="false" ht="8.25" hidden="false" customHeight="false" outlineLevel="0" collapsed="false">
      <c r="A754" s="276"/>
      <c r="B754" s="277"/>
      <c r="C754" s="277"/>
      <c r="D754" s="277"/>
    </row>
    <row r="755" customFormat="false" ht="8.25" hidden="false" customHeight="false" outlineLevel="0" collapsed="false">
      <c r="A755" s="276"/>
      <c r="B755" s="277"/>
      <c r="C755" s="277"/>
      <c r="D755" s="277"/>
    </row>
    <row r="756" customFormat="false" ht="8.25" hidden="false" customHeight="false" outlineLevel="0" collapsed="false">
      <c r="A756" s="276"/>
      <c r="B756" s="277"/>
      <c r="C756" s="277"/>
      <c r="D756" s="277"/>
    </row>
    <row r="757" customFormat="false" ht="8.25" hidden="false" customHeight="false" outlineLevel="0" collapsed="false">
      <c r="A757" s="276"/>
      <c r="B757" s="277"/>
      <c r="C757" s="277"/>
      <c r="D757" s="277"/>
    </row>
    <row r="758" customFormat="false" ht="8.25" hidden="false" customHeight="false" outlineLevel="0" collapsed="false">
      <c r="A758" s="276"/>
      <c r="B758" s="277"/>
      <c r="C758" s="277"/>
      <c r="D758" s="277"/>
    </row>
    <row r="759" customFormat="false" ht="8.25" hidden="false" customHeight="false" outlineLevel="0" collapsed="false">
      <c r="A759" s="276"/>
      <c r="B759" s="277"/>
      <c r="C759" s="277"/>
      <c r="D759" s="277"/>
    </row>
    <row r="760" customFormat="false" ht="8.25" hidden="false" customHeight="false" outlineLevel="0" collapsed="false">
      <c r="A760" s="276"/>
      <c r="B760" s="277"/>
      <c r="C760" s="277"/>
      <c r="D760" s="277"/>
    </row>
    <row r="761" customFormat="false" ht="8.25" hidden="false" customHeight="false" outlineLevel="0" collapsed="false">
      <c r="A761" s="276"/>
      <c r="B761" s="277"/>
      <c r="C761" s="277"/>
      <c r="D761" s="277"/>
    </row>
    <row r="762" customFormat="false" ht="8.25" hidden="false" customHeight="false" outlineLevel="0" collapsed="false">
      <c r="A762" s="276"/>
      <c r="B762" s="277"/>
      <c r="C762" s="277"/>
      <c r="D762" s="277"/>
    </row>
    <row r="763" customFormat="false" ht="8.25" hidden="false" customHeight="false" outlineLevel="0" collapsed="false">
      <c r="A763" s="276"/>
      <c r="B763" s="277"/>
      <c r="C763" s="277"/>
      <c r="D763" s="277"/>
    </row>
    <row r="764" customFormat="false" ht="8.25" hidden="false" customHeight="false" outlineLevel="0" collapsed="false">
      <c r="A764" s="276"/>
      <c r="B764" s="277"/>
      <c r="C764" s="277"/>
      <c r="D764" s="277"/>
    </row>
    <row r="765" customFormat="false" ht="8.25" hidden="false" customHeight="false" outlineLevel="0" collapsed="false">
      <c r="A765" s="276"/>
      <c r="B765" s="277"/>
      <c r="C765" s="277"/>
      <c r="D765" s="277"/>
    </row>
    <row r="766" customFormat="false" ht="8.25" hidden="false" customHeight="false" outlineLevel="0" collapsed="false">
      <c r="A766" s="276"/>
      <c r="B766" s="277"/>
      <c r="C766" s="277"/>
      <c r="D766" s="277"/>
    </row>
    <row r="767" customFormat="false" ht="8.25" hidden="false" customHeight="false" outlineLevel="0" collapsed="false">
      <c r="A767" s="276"/>
      <c r="B767" s="277"/>
      <c r="C767" s="277"/>
      <c r="D767" s="277"/>
    </row>
    <row r="768" customFormat="false" ht="8.25" hidden="false" customHeight="false" outlineLevel="0" collapsed="false">
      <c r="A768" s="276"/>
      <c r="B768" s="277"/>
      <c r="C768" s="277"/>
      <c r="D768" s="277"/>
    </row>
    <row r="769" customFormat="false" ht="8.25" hidden="false" customHeight="false" outlineLevel="0" collapsed="false">
      <c r="A769" s="276"/>
      <c r="B769" s="277"/>
      <c r="C769" s="277"/>
      <c r="D769" s="277"/>
    </row>
    <row r="770" customFormat="false" ht="8.25" hidden="false" customHeight="false" outlineLevel="0" collapsed="false">
      <c r="A770" s="276"/>
      <c r="B770" s="277"/>
      <c r="C770" s="277"/>
      <c r="D770" s="277"/>
    </row>
    <row r="771" customFormat="false" ht="8.25" hidden="false" customHeight="false" outlineLevel="0" collapsed="false">
      <c r="A771" s="276"/>
      <c r="B771" s="277"/>
      <c r="C771" s="277"/>
      <c r="D771" s="277"/>
    </row>
    <row r="772" customFormat="false" ht="8.25" hidden="false" customHeight="false" outlineLevel="0" collapsed="false">
      <c r="A772" s="276"/>
      <c r="B772" s="277"/>
      <c r="C772" s="277"/>
      <c r="D772" s="277"/>
    </row>
    <row r="773" customFormat="false" ht="8.25" hidden="false" customHeight="false" outlineLevel="0" collapsed="false">
      <c r="A773" s="276"/>
      <c r="B773" s="277"/>
      <c r="C773" s="277"/>
      <c r="D773" s="277"/>
    </row>
    <row r="774" customFormat="false" ht="8.25" hidden="false" customHeight="false" outlineLevel="0" collapsed="false">
      <c r="A774" s="276"/>
      <c r="B774" s="277"/>
      <c r="C774" s="277"/>
      <c r="D774" s="277"/>
    </row>
    <row r="775" customFormat="false" ht="8.25" hidden="false" customHeight="false" outlineLevel="0" collapsed="false">
      <c r="A775" s="276"/>
      <c r="B775" s="277"/>
      <c r="C775" s="277"/>
      <c r="D775" s="277"/>
    </row>
    <row r="776" customFormat="false" ht="8.25" hidden="false" customHeight="false" outlineLevel="0" collapsed="false">
      <c r="A776" s="276"/>
      <c r="B776" s="277"/>
      <c r="C776" s="277"/>
      <c r="D776" s="277"/>
    </row>
    <row r="777" customFormat="false" ht="8.25" hidden="false" customHeight="false" outlineLevel="0" collapsed="false">
      <c r="A777" s="276"/>
      <c r="B777" s="277"/>
      <c r="C777" s="277"/>
      <c r="D777" s="277"/>
    </row>
    <row r="778" customFormat="false" ht="8.25" hidden="false" customHeight="false" outlineLevel="0" collapsed="false">
      <c r="A778" s="276"/>
      <c r="B778" s="277"/>
      <c r="C778" s="277"/>
      <c r="D778" s="277"/>
    </row>
    <row r="779" customFormat="false" ht="8.25" hidden="false" customHeight="false" outlineLevel="0" collapsed="false">
      <c r="A779" s="276"/>
      <c r="B779" s="277"/>
      <c r="C779" s="277"/>
      <c r="D779" s="277"/>
    </row>
    <row r="780" customFormat="false" ht="8.25" hidden="false" customHeight="false" outlineLevel="0" collapsed="false">
      <c r="A780" s="276"/>
      <c r="B780" s="277"/>
      <c r="C780" s="277"/>
      <c r="D780" s="277"/>
    </row>
    <row r="781" customFormat="false" ht="8.25" hidden="false" customHeight="false" outlineLevel="0" collapsed="false">
      <c r="A781" s="276"/>
      <c r="B781" s="277"/>
      <c r="C781" s="277"/>
      <c r="D781" s="277"/>
    </row>
    <row r="782" customFormat="false" ht="8.25" hidden="false" customHeight="false" outlineLevel="0" collapsed="false">
      <c r="A782" s="276"/>
      <c r="B782" s="277"/>
      <c r="C782" s="277"/>
      <c r="D782" s="277"/>
    </row>
    <row r="783" customFormat="false" ht="8.25" hidden="false" customHeight="false" outlineLevel="0" collapsed="false">
      <c r="A783" s="276"/>
      <c r="B783" s="277"/>
      <c r="C783" s="277"/>
      <c r="D783" s="277"/>
    </row>
    <row r="784" customFormat="false" ht="8.25" hidden="false" customHeight="false" outlineLevel="0" collapsed="false">
      <c r="A784" s="276"/>
      <c r="B784" s="277"/>
      <c r="C784" s="277"/>
      <c r="D784" s="277"/>
    </row>
    <row r="785" customFormat="false" ht="8.25" hidden="false" customHeight="false" outlineLevel="0" collapsed="false">
      <c r="A785" s="276"/>
      <c r="B785" s="277"/>
      <c r="C785" s="277"/>
      <c r="D785" s="277"/>
    </row>
    <row r="786" customFormat="false" ht="8.25" hidden="false" customHeight="false" outlineLevel="0" collapsed="false">
      <c r="A786" s="276"/>
      <c r="B786" s="277"/>
      <c r="C786" s="277"/>
      <c r="D786" s="277"/>
    </row>
    <row r="787" customFormat="false" ht="8.25" hidden="false" customHeight="false" outlineLevel="0" collapsed="false">
      <c r="A787" s="276"/>
      <c r="B787" s="277"/>
      <c r="C787" s="277"/>
      <c r="D787" s="277"/>
    </row>
    <row r="788" customFormat="false" ht="8.25" hidden="false" customHeight="false" outlineLevel="0" collapsed="false">
      <c r="A788" s="276"/>
    </row>
    <row r="789" customFormat="false" ht="8.25" hidden="false" customHeight="false" outlineLevel="0" collapsed="false">
      <c r="A789" s="276"/>
    </row>
    <row r="790" customFormat="false" ht="8.25" hidden="false" customHeight="false" outlineLevel="0" collapsed="false">
      <c r="A790" s="276"/>
    </row>
    <row r="791" customFormat="false" ht="8.25" hidden="false" customHeight="false" outlineLevel="0" collapsed="false">
      <c r="A791" s="276"/>
    </row>
    <row r="792" customFormat="false" ht="8.25" hidden="false" customHeight="false" outlineLevel="0" collapsed="false">
      <c r="A792" s="276"/>
    </row>
    <row r="793" customFormat="false" ht="8.25" hidden="false" customHeight="false" outlineLevel="0" collapsed="false">
      <c r="A793" s="276"/>
    </row>
    <row r="794" customFormat="false" ht="8.25" hidden="false" customHeight="false" outlineLevel="0" collapsed="false">
      <c r="A794" s="276"/>
    </row>
    <row r="795" customFormat="false" ht="8.25" hidden="false" customHeight="false" outlineLevel="0" collapsed="false">
      <c r="A795" s="276"/>
    </row>
    <row r="796" customFormat="false" ht="8.25" hidden="false" customHeight="false" outlineLevel="0" collapsed="false">
      <c r="A796" s="276"/>
    </row>
    <row r="797" customFormat="false" ht="8.25" hidden="false" customHeight="false" outlineLevel="0" collapsed="false">
      <c r="A797" s="276"/>
    </row>
    <row r="798" customFormat="false" ht="8.25" hidden="false" customHeight="false" outlineLevel="0" collapsed="false">
      <c r="A798" s="276"/>
    </row>
    <row r="799" customFormat="false" ht="8.25" hidden="false" customHeight="false" outlineLevel="0" collapsed="false">
      <c r="A799" s="276"/>
    </row>
    <row r="800" customFormat="false" ht="8.25" hidden="false" customHeight="false" outlineLevel="0" collapsed="false">
      <c r="A800" s="276"/>
    </row>
    <row r="801" customFormat="false" ht="8.25" hidden="false" customHeight="false" outlineLevel="0" collapsed="false">
      <c r="A801" s="276"/>
    </row>
    <row r="802" customFormat="false" ht="8.25" hidden="false" customHeight="false" outlineLevel="0" collapsed="false">
      <c r="A802" s="276"/>
    </row>
    <row r="803" customFormat="false" ht="8.25" hidden="false" customHeight="false" outlineLevel="0" collapsed="false">
      <c r="A803" s="276"/>
    </row>
    <row r="804" customFormat="false" ht="8.25" hidden="false" customHeight="false" outlineLevel="0" collapsed="false">
      <c r="A804" s="276"/>
    </row>
    <row r="805" customFormat="false" ht="8.25" hidden="false" customHeight="false" outlineLevel="0" collapsed="false">
      <c r="A805" s="276"/>
    </row>
    <row r="806" customFormat="false" ht="8.25" hidden="false" customHeight="false" outlineLevel="0" collapsed="false">
      <c r="A806" s="276"/>
    </row>
    <row r="807" customFormat="false" ht="8.25" hidden="false" customHeight="false" outlineLevel="0" collapsed="false">
      <c r="A807" s="276"/>
    </row>
    <row r="808" customFormat="false" ht="8.25" hidden="false" customHeight="false" outlineLevel="0" collapsed="false">
      <c r="A808" s="276"/>
    </row>
    <row r="809" customFormat="false" ht="8.25" hidden="false" customHeight="false" outlineLevel="0" collapsed="false">
      <c r="A809" s="276"/>
    </row>
    <row r="810" customFormat="false" ht="8.25" hidden="false" customHeight="false" outlineLevel="0" collapsed="false">
      <c r="A810" s="276"/>
    </row>
    <row r="811" customFormat="false" ht="8.25" hidden="false" customHeight="false" outlineLevel="0" collapsed="false">
      <c r="A811" s="276"/>
    </row>
    <row r="812" customFormat="false" ht="8.25" hidden="false" customHeight="false" outlineLevel="0" collapsed="false">
      <c r="A812" s="276"/>
    </row>
    <row r="813" customFormat="false" ht="8.25" hidden="false" customHeight="false" outlineLevel="0" collapsed="false">
      <c r="A813" s="276"/>
    </row>
    <row r="814" customFormat="false" ht="8.25" hidden="false" customHeight="false" outlineLevel="0" collapsed="false">
      <c r="A814" s="276"/>
    </row>
    <row r="815" customFormat="false" ht="8.25" hidden="false" customHeight="false" outlineLevel="0" collapsed="false">
      <c r="A815" s="276"/>
    </row>
    <row r="816" customFormat="false" ht="8.25" hidden="false" customHeight="false" outlineLevel="0" collapsed="false">
      <c r="A816" s="276"/>
    </row>
    <row r="817" customFormat="false" ht="8.25" hidden="false" customHeight="false" outlineLevel="0" collapsed="false">
      <c r="A817" s="276"/>
    </row>
    <row r="818" customFormat="false" ht="8.25" hidden="false" customHeight="false" outlineLevel="0" collapsed="false">
      <c r="A818" s="276"/>
    </row>
    <row r="819" customFormat="false" ht="8.25" hidden="false" customHeight="false" outlineLevel="0" collapsed="false">
      <c r="A819" s="276"/>
    </row>
    <row r="820" customFormat="false" ht="8.25" hidden="false" customHeight="false" outlineLevel="0" collapsed="false">
      <c r="A820" s="276"/>
    </row>
    <row r="821" customFormat="false" ht="8.25" hidden="false" customHeight="false" outlineLevel="0" collapsed="false">
      <c r="A821" s="276"/>
    </row>
    <row r="822" customFormat="false" ht="8.25" hidden="false" customHeight="false" outlineLevel="0" collapsed="false">
      <c r="A822" s="276"/>
    </row>
    <row r="823" customFormat="false" ht="8.25" hidden="false" customHeight="false" outlineLevel="0" collapsed="false">
      <c r="A823" s="276"/>
    </row>
    <row r="824" customFormat="false" ht="8.25" hidden="false" customHeight="false" outlineLevel="0" collapsed="false">
      <c r="A824" s="276"/>
    </row>
    <row r="825" customFormat="false" ht="8.25" hidden="false" customHeight="false" outlineLevel="0" collapsed="false">
      <c r="A825" s="276"/>
    </row>
    <row r="826" customFormat="false" ht="8.25" hidden="false" customHeight="false" outlineLevel="0" collapsed="false">
      <c r="A826" s="276"/>
    </row>
    <row r="827" customFormat="false" ht="8.25" hidden="false" customHeight="false" outlineLevel="0" collapsed="false">
      <c r="A827" s="276"/>
    </row>
    <row r="828" customFormat="false" ht="8.25" hidden="false" customHeight="false" outlineLevel="0" collapsed="false">
      <c r="A828" s="276"/>
    </row>
    <row r="829" customFormat="false" ht="8.25" hidden="false" customHeight="false" outlineLevel="0" collapsed="false">
      <c r="A829" s="276"/>
    </row>
    <row r="830" customFormat="false" ht="8.25" hidden="false" customHeight="false" outlineLevel="0" collapsed="false">
      <c r="A830" s="276"/>
    </row>
    <row r="831" customFormat="false" ht="8.25" hidden="false" customHeight="false" outlineLevel="0" collapsed="false">
      <c r="A831" s="276"/>
    </row>
    <row r="832" customFormat="false" ht="8.25" hidden="false" customHeight="false" outlineLevel="0" collapsed="false">
      <c r="A832" s="276"/>
    </row>
    <row r="833" customFormat="false" ht="8.25" hidden="false" customHeight="false" outlineLevel="0" collapsed="false">
      <c r="A833" s="276"/>
    </row>
    <row r="834" customFormat="false" ht="8.25" hidden="false" customHeight="false" outlineLevel="0" collapsed="false">
      <c r="A834" s="276"/>
    </row>
    <row r="835" customFormat="false" ht="8.25" hidden="false" customHeight="false" outlineLevel="0" collapsed="false">
      <c r="A835" s="276"/>
    </row>
    <row r="836" customFormat="false" ht="8.25" hidden="false" customHeight="false" outlineLevel="0" collapsed="false">
      <c r="A836" s="276"/>
    </row>
    <row r="837" customFormat="false" ht="8.25" hidden="false" customHeight="false" outlineLevel="0" collapsed="false">
      <c r="A837" s="276"/>
    </row>
    <row r="838" customFormat="false" ht="8.25" hidden="false" customHeight="false" outlineLevel="0" collapsed="false">
      <c r="A838" s="276"/>
    </row>
    <row r="839" customFormat="false" ht="8.25" hidden="false" customHeight="false" outlineLevel="0" collapsed="false">
      <c r="A839" s="276"/>
    </row>
    <row r="840" customFormat="false" ht="8.25" hidden="false" customHeight="false" outlineLevel="0" collapsed="false">
      <c r="A840" s="276"/>
    </row>
    <row r="841" customFormat="false" ht="8.25" hidden="false" customHeight="false" outlineLevel="0" collapsed="false">
      <c r="A841" s="276"/>
    </row>
    <row r="842" customFormat="false" ht="8.25" hidden="false" customHeight="false" outlineLevel="0" collapsed="false">
      <c r="A842" s="276"/>
    </row>
    <row r="843" customFormat="false" ht="8.25" hidden="false" customHeight="false" outlineLevel="0" collapsed="false">
      <c r="A843" s="276"/>
    </row>
    <row r="844" customFormat="false" ht="8.25" hidden="false" customHeight="false" outlineLevel="0" collapsed="false">
      <c r="A844" s="276"/>
    </row>
    <row r="845" customFormat="false" ht="8.25" hidden="false" customHeight="false" outlineLevel="0" collapsed="false">
      <c r="A845" s="276"/>
    </row>
    <row r="846" customFormat="false" ht="8.25" hidden="false" customHeight="false" outlineLevel="0" collapsed="false">
      <c r="A846" s="276"/>
    </row>
    <row r="847" customFormat="false" ht="8.25" hidden="false" customHeight="false" outlineLevel="0" collapsed="false">
      <c r="A847" s="276"/>
    </row>
    <row r="848" customFormat="false" ht="8.25" hidden="false" customHeight="false" outlineLevel="0" collapsed="false">
      <c r="A848" s="276"/>
    </row>
    <row r="849" customFormat="false" ht="8.25" hidden="false" customHeight="false" outlineLevel="0" collapsed="false">
      <c r="A849" s="276"/>
    </row>
    <row r="850" customFormat="false" ht="8.25" hidden="false" customHeight="false" outlineLevel="0" collapsed="false">
      <c r="A850" s="276"/>
    </row>
    <row r="851" customFormat="false" ht="8.25" hidden="false" customHeight="false" outlineLevel="0" collapsed="false">
      <c r="A851" s="276"/>
    </row>
    <row r="852" customFormat="false" ht="8.25" hidden="false" customHeight="false" outlineLevel="0" collapsed="false">
      <c r="A852" s="276"/>
    </row>
    <row r="853" customFormat="false" ht="8.25" hidden="false" customHeight="false" outlineLevel="0" collapsed="false">
      <c r="A853" s="276"/>
    </row>
    <row r="854" customFormat="false" ht="8.25" hidden="false" customHeight="false" outlineLevel="0" collapsed="false">
      <c r="A854" s="276"/>
    </row>
    <row r="855" customFormat="false" ht="8.25" hidden="false" customHeight="false" outlineLevel="0" collapsed="false">
      <c r="A855" s="276"/>
    </row>
    <row r="856" customFormat="false" ht="8.25" hidden="false" customHeight="false" outlineLevel="0" collapsed="false">
      <c r="A856" s="276"/>
    </row>
    <row r="857" customFormat="false" ht="8.25" hidden="false" customHeight="false" outlineLevel="0" collapsed="false">
      <c r="A857" s="276"/>
    </row>
    <row r="858" customFormat="false" ht="8.25" hidden="false" customHeight="false" outlineLevel="0" collapsed="false">
      <c r="A858" s="276"/>
    </row>
    <row r="859" customFormat="false" ht="8.25" hidden="false" customHeight="false" outlineLevel="0" collapsed="false">
      <c r="A859" s="276"/>
    </row>
    <row r="860" customFormat="false" ht="8.25" hidden="false" customHeight="false" outlineLevel="0" collapsed="false">
      <c r="A860" s="276"/>
    </row>
    <row r="861" customFormat="false" ht="8.25" hidden="false" customHeight="false" outlineLevel="0" collapsed="false">
      <c r="A861" s="276"/>
    </row>
    <row r="862" customFormat="false" ht="8.25" hidden="false" customHeight="false" outlineLevel="0" collapsed="false">
      <c r="A862" s="276"/>
    </row>
    <row r="863" customFormat="false" ht="8.25" hidden="false" customHeight="false" outlineLevel="0" collapsed="false">
      <c r="A863" s="276"/>
    </row>
    <row r="864" customFormat="false" ht="8.25" hidden="false" customHeight="false" outlineLevel="0" collapsed="false">
      <c r="A864" s="276"/>
    </row>
    <row r="865" customFormat="false" ht="8.25" hidden="false" customHeight="false" outlineLevel="0" collapsed="false">
      <c r="A865" s="276"/>
    </row>
    <row r="866" customFormat="false" ht="8.25" hidden="false" customHeight="false" outlineLevel="0" collapsed="false">
      <c r="A866" s="276"/>
    </row>
    <row r="867" customFormat="false" ht="8.25" hidden="false" customHeight="false" outlineLevel="0" collapsed="false">
      <c r="A867" s="276"/>
    </row>
    <row r="868" customFormat="false" ht="8.25" hidden="false" customHeight="false" outlineLevel="0" collapsed="false">
      <c r="A868" s="276"/>
    </row>
    <row r="869" customFormat="false" ht="8.25" hidden="false" customHeight="false" outlineLevel="0" collapsed="false">
      <c r="A869" s="276"/>
    </row>
    <row r="870" customFormat="false" ht="8.25" hidden="false" customHeight="false" outlineLevel="0" collapsed="false">
      <c r="A870" s="276"/>
    </row>
    <row r="871" customFormat="false" ht="8.25" hidden="false" customHeight="false" outlineLevel="0" collapsed="false">
      <c r="A871" s="276"/>
    </row>
    <row r="872" customFormat="false" ht="8.25" hidden="false" customHeight="false" outlineLevel="0" collapsed="false">
      <c r="A872" s="276"/>
    </row>
    <row r="873" customFormat="false" ht="8.25" hidden="false" customHeight="false" outlineLevel="0" collapsed="false">
      <c r="A873" s="276"/>
    </row>
    <row r="874" customFormat="false" ht="8.25" hidden="false" customHeight="false" outlineLevel="0" collapsed="false">
      <c r="A874" s="276"/>
    </row>
    <row r="875" customFormat="false" ht="8.25" hidden="false" customHeight="false" outlineLevel="0" collapsed="false">
      <c r="A875" s="276"/>
    </row>
    <row r="876" customFormat="false" ht="8.25" hidden="false" customHeight="false" outlineLevel="0" collapsed="false">
      <c r="A876" s="276"/>
    </row>
    <row r="877" customFormat="false" ht="8.25" hidden="false" customHeight="false" outlineLevel="0" collapsed="false">
      <c r="A877" s="276"/>
    </row>
    <row r="878" customFormat="false" ht="8.25" hidden="false" customHeight="false" outlineLevel="0" collapsed="false">
      <c r="A878" s="276"/>
    </row>
    <row r="879" customFormat="false" ht="8.25" hidden="false" customHeight="false" outlineLevel="0" collapsed="false">
      <c r="A879" s="276"/>
    </row>
    <row r="880" customFormat="false" ht="8.25" hidden="false" customHeight="false" outlineLevel="0" collapsed="false">
      <c r="A880" s="276"/>
    </row>
    <row r="881" customFormat="false" ht="8.25" hidden="false" customHeight="false" outlineLevel="0" collapsed="false">
      <c r="A881" s="276"/>
    </row>
    <row r="882" customFormat="false" ht="8.25" hidden="false" customHeight="false" outlineLevel="0" collapsed="false">
      <c r="A882" s="276"/>
    </row>
    <row r="883" customFormat="false" ht="8.25" hidden="false" customHeight="false" outlineLevel="0" collapsed="false">
      <c r="A883" s="276"/>
    </row>
    <row r="884" customFormat="false" ht="8.25" hidden="false" customHeight="false" outlineLevel="0" collapsed="false">
      <c r="A884" s="276"/>
    </row>
    <row r="885" customFormat="false" ht="8.25" hidden="false" customHeight="false" outlineLevel="0" collapsed="false">
      <c r="A885" s="276"/>
    </row>
    <row r="886" customFormat="false" ht="8.25" hidden="false" customHeight="false" outlineLevel="0" collapsed="false">
      <c r="A886" s="276"/>
    </row>
    <row r="887" customFormat="false" ht="8.25" hidden="false" customHeight="false" outlineLevel="0" collapsed="false">
      <c r="A887" s="276"/>
    </row>
    <row r="888" customFormat="false" ht="8.25" hidden="false" customHeight="false" outlineLevel="0" collapsed="false">
      <c r="A888" s="276"/>
    </row>
    <row r="889" customFormat="false" ht="8.25" hidden="false" customHeight="false" outlineLevel="0" collapsed="false">
      <c r="A889" s="276"/>
    </row>
    <row r="890" customFormat="false" ht="8.25" hidden="false" customHeight="false" outlineLevel="0" collapsed="false">
      <c r="A890" s="276"/>
    </row>
    <row r="891" customFormat="false" ht="8.25" hidden="false" customHeight="false" outlineLevel="0" collapsed="false">
      <c r="A891" s="276"/>
    </row>
    <row r="892" customFormat="false" ht="8.25" hidden="false" customHeight="false" outlineLevel="0" collapsed="false">
      <c r="A892" s="276"/>
    </row>
    <row r="893" customFormat="false" ht="8.25" hidden="false" customHeight="false" outlineLevel="0" collapsed="false">
      <c r="A893" s="276"/>
    </row>
    <row r="894" customFormat="false" ht="8.25" hidden="false" customHeight="false" outlineLevel="0" collapsed="false">
      <c r="A894" s="276"/>
    </row>
    <row r="895" customFormat="false" ht="8.25" hidden="false" customHeight="false" outlineLevel="0" collapsed="false">
      <c r="A895" s="276"/>
    </row>
    <row r="896" customFormat="false" ht="8.25" hidden="false" customHeight="false" outlineLevel="0" collapsed="false">
      <c r="A896" s="276"/>
    </row>
    <row r="897" customFormat="false" ht="8.25" hidden="false" customHeight="false" outlineLevel="0" collapsed="false">
      <c r="A897" s="276"/>
    </row>
    <row r="898" customFormat="false" ht="8.25" hidden="false" customHeight="false" outlineLevel="0" collapsed="false">
      <c r="A898" s="276"/>
    </row>
    <row r="899" customFormat="false" ht="8.25" hidden="false" customHeight="false" outlineLevel="0" collapsed="false">
      <c r="A899" s="276"/>
    </row>
    <row r="900" customFormat="false" ht="8.25" hidden="false" customHeight="false" outlineLevel="0" collapsed="false">
      <c r="A900" s="276"/>
    </row>
    <row r="901" customFormat="false" ht="8.25" hidden="false" customHeight="false" outlineLevel="0" collapsed="false">
      <c r="A901" s="276"/>
    </row>
    <row r="902" customFormat="false" ht="8.25" hidden="false" customHeight="false" outlineLevel="0" collapsed="false">
      <c r="A902" s="276"/>
    </row>
    <row r="903" customFormat="false" ht="8.25" hidden="false" customHeight="false" outlineLevel="0" collapsed="false">
      <c r="A903" s="276"/>
    </row>
    <row r="904" customFormat="false" ht="8.25" hidden="false" customHeight="false" outlineLevel="0" collapsed="false">
      <c r="A904" s="276"/>
    </row>
    <row r="905" customFormat="false" ht="8.25" hidden="false" customHeight="false" outlineLevel="0" collapsed="false">
      <c r="A905" s="276"/>
    </row>
    <row r="906" customFormat="false" ht="8.25" hidden="false" customHeight="false" outlineLevel="0" collapsed="false">
      <c r="A906" s="276"/>
    </row>
    <row r="907" customFormat="false" ht="8.25" hidden="false" customHeight="false" outlineLevel="0" collapsed="false">
      <c r="A907" s="276"/>
    </row>
    <row r="908" customFormat="false" ht="8.25" hidden="false" customHeight="false" outlineLevel="0" collapsed="false">
      <c r="A908" s="276"/>
    </row>
    <row r="909" customFormat="false" ht="8.25" hidden="false" customHeight="false" outlineLevel="0" collapsed="false">
      <c r="A909" s="276"/>
    </row>
    <row r="910" customFormat="false" ht="8.25" hidden="false" customHeight="false" outlineLevel="0" collapsed="false">
      <c r="A910" s="276"/>
    </row>
    <row r="911" customFormat="false" ht="8.25" hidden="false" customHeight="false" outlineLevel="0" collapsed="false">
      <c r="A911" s="276"/>
    </row>
    <row r="912" customFormat="false" ht="8.25" hidden="false" customHeight="false" outlineLevel="0" collapsed="false">
      <c r="A912" s="276"/>
    </row>
    <row r="913" customFormat="false" ht="8.25" hidden="false" customHeight="false" outlineLevel="0" collapsed="false">
      <c r="A913" s="276"/>
    </row>
    <row r="914" customFormat="false" ht="8.25" hidden="false" customHeight="false" outlineLevel="0" collapsed="false">
      <c r="A914" s="276"/>
    </row>
    <row r="915" customFormat="false" ht="8.25" hidden="false" customHeight="false" outlineLevel="0" collapsed="false">
      <c r="A915" s="276"/>
    </row>
    <row r="916" customFormat="false" ht="8.25" hidden="false" customHeight="false" outlineLevel="0" collapsed="false">
      <c r="A916" s="276"/>
    </row>
    <row r="917" customFormat="false" ht="8.25" hidden="false" customHeight="false" outlineLevel="0" collapsed="false">
      <c r="A917" s="276"/>
    </row>
    <row r="918" customFormat="false" ht="8.25" hidden="false" customHeight="false" outlineLevel="0" collapsed="false">
      <c r="A918" s="276"/>
    </row>
    <row r="919" customFormat="false" ht="8.25" hidden="false" customHeight="false" outlineLevel="0" collapsed="false">
      <c r="A919" s="276"/>
    </row>
    <row r="920" customFormat="false" ht="8.25" hidden="false" customHeight="false" outlineLevel="0" collapsed="false">
      <c r="A920" s="276"/>
    </row>
    <row r="921" customFormat="false" ht="8.25" hidden="false" customHeight="false" outlineLevel="0" collapsed="false">
      <c r="A921" s="276"/>
    </row>
    <row r="922" customFormat="false" ht="8.25" hidden="false" customHeight="false" outlineLevel="0" collapsed="false">
      <c r="A922" s="276"/>
    </row>
    <row r="923" customFormat="false" ht="8.25" hidden="false" customHeight="false" outlineLevel="0" collapsed="false">
      <c r="A923" s="276"/>
    </row>
    <row r="924" customFormat="false" ht="8.25" hidden="false" customHeight="false" outlineLevel="0" collapsed="false">
      <c r="A924" s="276"/>
    </row>
    <row r="925" customFormat="false" ht="8.25" hidden="false" customHeight="false" outlineLevel="0" collapsed="false">
      <c r="A925" s="276"/>
    </row>
    <row r="926" customFormat="false" ht="8.25" hidden="false" customHeight="false" outlineLevel="0" collapsed="false">
      <c r="A926" s="276"/>
    </row>
    <row r="927" customFormat="false" ht="8.25" hidden="false" customHeight="false" outlineLevel="0" collapsed="false">
      <c r="A927" s="276"/>
    </row>
    <row r="928" customFormat="false" ht="8.25" hidden="false" customHeight="false" outlineLevel="0" collapsed="false">
      <c r="A928" s="276"/>
    </row>
    <row r="929" customFormat="false" ht="8.25" hidden="false" customHeight="false" outlineLevel="0" collapsed="false">
      <c r="A929" s="276"/>
    </row>
    <row r="930" customFormat="false" ht="8.25" hidden="false" customHeight="false" outlineLevel="0" collapsed="false">
      <c r="A930" s="276"/>
    </row>
    <row r="931" customFormat="false" ht="8.25" hidden="false" customHeight="false" outlineLevel="0" collapsed="false">
      <c r="A931" s="276"/>
    </row>
    <row r="932" customFormat="false" ht="8.25" hidden="false" customHeight="false" outlineLevel="0" collapsed="false">
      <c r="A932" s="276"/>
    </row>
    <row r="933" customFormat="false" ht="8.25" hidden="false" customHeight="false" outlineLevel="0" collapsed="false">
      <c r="A933" s="276"/>
    </row>
    <row r="934" customFormat="false" ht="8.25" hidden="false" customHeight="false" outlineLevel="0" collapsed="false">
      <c r="A934" s="276"/>
    </row>
    <row r="935" customFormat="false" ht="8.25" hidden="false" customHeight="false" outlineLevel="0" collapsed="false">
      <c r="A935" s="276"/>
    </row>
    <row r="936" customFormat="false" ht="8.25" hidden="false" customHeight="false" outlineLevel="0" collapsed="false">
      <c r="A936" s="276"/>
    </row>
    <row r="937" customFormat="false" ht="8.25" hidden="false" customHeight="false" outlineLevel="0" collapsed="false">
      <c r="A937" s="276"/>
    </row>
    <row r="938" customFormat="false" ht="8.25" hidden="false" customHeight="false" outlineLevel="0" collapsed="false">
      <c r="A938" s="276"/>
    </row>
    <row r="939" customFormat="false" ht="8.25" hidden="false" customHeight="false" outlineLevel="0" collapsed="false">
      <c r="A939" s="276"/>
    </row>
    <row r="940" customFormat="false" ht="8.25" hidden="false" customHeight="false" outlineLevel="0" collapsed="false">
      <c r="A940" s="276"/>
    </row>
    <row r="941" customFormat="false" ht="8.25" hidden="false" customHeight="false" outlineLevel="0" collapsed="false">
      <c r="A941" s="276"/>
    </row>
    <row r="942" customFormat="false" ht="8.25" hidden="false" customHeight="false" outlineLevel="0" collapsed="false">
      <c r="A942" s="276"/>
    </row>
    <row r="943" customFormat="false" ht="8.25" hidden="false" customHeight="false" outlineLevel="0" collapsed="false">
      <c r="A943" s="276"/>
    </row>
    <row r="944" customFormat="false" ht="8.25" hidden="false" customHeight="false" outlineLevel="0" collapsed="false">
      <c r="A944" s="276"/>
    </row>
    <row r="945" customFormat="false" ht="8.25" hidden="false" customHeight="false" outlineLevel="0" collapsed="false">
      <c r="A945" s="276"/>
    </row>
    <row r="946" customFormat="false" ht="8.25" hidden="false" customHeight="false" outlineLevel="0" collapsed="false">
      <c r="A946" s="276"/>
    </row>
    <row r="947" customFormat="false" ht="8.25" hidden="false" customHeight="false" outlineLevel="0" collapsed="false">
      <c r="A947" s="276"/>
    </row>
    <row r="948" customFormat="false" ht="8.25" hidden="false" customHeight="false" outlineLevel="0" collapsed="false">
      <c r="A948" s="276"/>
    </row>
    <row r="949" customFormat="false" ht="8.25" hidden="false" customHeight="false" outlineLevel="0" collapsed="false">
      <c r="A949" s="276"/>
    </row>
    <row r="950" customFormat="false" ht="8.25" hidden="false" customHeight="false" outlineLevel="0" collapsed="false">
      <c r="A950" s="276"/>
    </row>
    <row r="951" customFormat="false" ht="8.25" hidden="false" customHeight="false" outlineLevel="0" collapsed="false">
      <c r="A951" s="276"/>
    </row>
    <row r="952" customFormat="false" ht="8.25" hidden="false" customHeight="false" outlineLevel="0" collapsed="false">
      <c r="A952" s="276"/>
    </row>
    <row r="953" customFormat="false" ht="8.25" hidden="false" customHeight="false" outlineLevel="0" collapsed="false">
      <c r="A953" s="276"/>
    </row>
    <row r="954" customFormat="false" ht="8.25" hidden="false" customHeight="false" outlineLevel="0" collapsed="false">
      <c r="A954" s="276"/>
    </row>
    <row r="955" customFormat="false" ht="8.25" hidden="false" customHeight="false" outlineLevel="0" collapsed="false">
      <c r="A955" s="276"/>
    </row>
    <row r="956" customFormat="false" ht="8.25" hidden="false" customHeight="false" outlineLevel="0" collapsed="false">
      <c r="A956" s="276"/>
    </row>
    <row r="957" customFormat="false" ht="8.25" hidden="false" customHeight="false" outlineLevel="0" collapsed="false">
      <c r="A957" s="276"/>
    </row>
    <row r="958" customFormat="false" ht="8.25" hidden="false" customHeight="false" outlineLevel="0" collapsed="false">
      <c r="A958" s="276"/>
    </row>
    <row r="959" customFormat="false" ht="8.25" hidden="false" customHeight="false" outlineLevel="0" collapsed="false">
      <c r="A959" s="276"/>
    </row>
    <row r="960" customFormat="false" ht="8.25" hidden="false" customHeight="false" outlineLevel="0" collapsed="false">
      <c r="A960" s="276"/>
    </row>
    <row r="961" customFormat="false" ht="8.25" hidden="false" customHeight="false" outlineLevel="0" collapsed="false">
      <c r="A961" s="276"/>
    </row>
    <row r="962" customFormat="false" ht="8.25" hidden="false" customHeight="false" outlineLevel="0" collapsed="false">
      <c r="A962" s="276"/>
    </row>
    <row r="963" customFormat="false" ht="8.25" hidden="false" customHeight="false" outlineLevel="0" collapsed="false">
      <c r="A963" s="276"/>
    </row>
    <row r="964" customFormat="false" ht="8.25" hidden="false" customHeight="false" outlineLevel="0" collapsed="false">
      <c r="A964" s="276"/>
    </row>
    <row r="965" customFormat="false" ht="8.25" hidden="false" customHeight="false" outlineLevel="0" collapsed="false">
      <c r="A965" s="276"/>
    </row>
    <row r="966" customFormat="false" ht="8.25" hidden="false" customHeight="false" outlineLevel="0" collapsed="false">
      <c r="A966" s="276"/>
    </row>
    <row r="967" customFormat="false" ht="8.25" hidden="false" customHeight="false" outlineLevel="0" collapsed="false">
      <c r="A967" s="276"/>
    </row>
    <row r="968" customFormat="false" ht="8.25" hidden="false" customHeight="false" outlineLevel="0" collapsed="false">
      <c r="A968" s="276"/>
    </row>
    <row r="969" customFormat="false" ht="8.25" hidden="false" customHeight="false" outlineLevel="0" collapsed="false">
      <c r="A969" s="276"/>
    </row>
    <row r="970" customFormat="false" ht="8.25" hidden="false" customHeight="false" outlineLevel="0" collapsed="false">
      <c r="A970" s="276"/>
    </row>
    <row r="971" customFormat="false" ht="8.25" hidden="false" customHeight="false" outlineLevel="0" collapsed="false">
      <c r="A971" s="276"/>
    </row>
    <row r="972" customFormat="false" ht="8.25" hidden="false" customHeight="false" outlineLevel="0" collapsed="false">
      <c r="A972" s="276"/>
    </row>
    <row r="973" customFormat="false" ht="8.25" hidden="false" customHeight="false" outlineLevel="0" collapsed="false">
      <c r="A973" s="276"/>
    </row>
    <row r="974" customFormat="false" ht="8.25" hidden="false" customHeight="false" outlineLevel="0" collapsed="false">
      <c r="A974" s="276"/>
    </row>
    <row r="975" customFormat="false" ht="8.25" hidden="false" customHeight="false" outlineLevel="0" collapsed="false">
      <c r="A975" s="276"/>
    </row>
    <row r="976" customFormat="false" ht="8.25" hidden="false" customHeight="false" outlineLevel="0" collapsed="false">
      <c r="A976" s="276"/>
    </row>
    <row r="977" customFormat="false" ht="8.25" hidden="false" customHeight="false" outlineLevel="0" collapsed="false">
      <c r="A977" s="276"/>
    </row>
    <row r="978" customFormat="false" ht="8.25" hidden="false" customHeight="false" outlineLevel="0" collapsed="false">
      <c r="A978" s="276"/>
    </row>
    <row r="979" customFormat="false" ht="8.25" hidden="false" customHeight="false" outlineLevel="0" collapsed="false">
      <c r="A979" s="276"/>
    </row>
    <row r="980" customFormat="false" ht="8.25" hidden="false" customHeight="false" outlineLevel="0" collapsed="false">
      <c r="A980" s="276"/>
    </row>
    <row r="981" customFormat="false" ht="8.25" hidden="false" customHeight="false" outlineLevel="0" collapsed="false">
      <c r="A981" s="276"/>
    </row>
    <row r="982" customFormat="false" ht="8.25" hidden="false" customHeight="false" outlineLevel="0" collapsed="false">
      <c r="A982" s="276"/>
    </row>
    <row r="983" customFormat="false" ht="8.25" hidden="false" customHeight="false" outlineLevel="0" collapsed="false">
      <c r="A983" s="276"/>
    </row>
    <row r="984" customFormat="false" ht="8.25" hidden="false" customHeight="false" outlineLevel="0" collapsed="false">
      <c r="A984" s="276"/>
    </row>
    <row r="985" customFormat="false" ht="8.25" hidden="false" customHeight="false" outlineLevel="0" collapsed="false">
      <c r="A985" s="276"/>
    </row>
    <row r="986" customFormat="false" ht="8.25" hidden="false" customHeight="false" outlineLevel="0" collapsed="false">
      <c r="A986" s="276"/>
    </row>
    <row r="987" customFormat="false" ht="8.25" hidden="false" customHeight="false" outlineLevel="0" collapsed="false">
      <c r="A987" s="276"/>
    </row>
    <row r="988" customFormat="false" ht="8.25" hidden="false" customHeight="false" outlineLevel="0" collapsed="false">
      <c r="A988" s="276"/>
    </row>
    <row r="989" customFormat="false" ht="8.25" hidden="false" customHeight="false" outlineLevel="0" collapsed="false">
      <c r="A989" s="276"/>
    </row>
    <row r="990" customFormat="false" ht="8.25" hidden="false" customHeight="false" outlineLevel="0" collapsed="false">
      <c r="A990" s="276"/>
    </row>
    <row r="991" customFormat="false" ht="8.25" hidden="false" customHeight="false" outlineLevel="0" collapsed="false">
      <c r="A991" s="276"/>
    </row>
    <row r="992" customFormat="false" ht="8.25" hidden="false" customHeight="false" outlineLevel="0" collapsed="false">
      <c r="A992" s="276"/>
    </row>
    <row r="993" customFormat="false" ht="8.25" hidden="false" customHeight="false" outlineLevel="0" collapsed="false">
      <c r="A993" s="276"/>
    </row>
    <row r="994" customFormat="false" ht="8.25" hidden="false" customHeight="false" outlineLevel="0" collapsed="false">
      <c r="A994" s="276"/>
    </row>
    <row r="995" customFormat="false" ht="8.25" hidden="false" customHeight="false" outlineLevel="0" collapsed="false">
      <c r="A995" s="276"/>
    </row>
    <row r="996" customFormat="false" ht="8.25" hidden="false" customHeight="false" outlineLevel="0" collapsed="false">
      <c r="A996" s="276"/>
    </row>
    <row r="997" customFormat="false" ht="8.25" hidden="false" customHeight="false" outlineLevel="0" collapsed="false">
      <c r="A997" s="276"/>
    </row>
    <row r="998" customFormat="false" ht="8.25" hidden="false" customHeight="false" outlineLevel="0" collapsed="false">
      <c r="A998" s="276"/>
    </row>
    <row r="999" customFormat="false" ht="8.25" hidden="false" customHeight="false" outlineLevel="0" collapsed="false">
      <c r="A999" s="276"/>
    </row>
    <row r="1000" customFormat="false" ht="8.25" hidden="false" customHeight="false" outlineLevel="0" collapsed="false">
      <c r="A1000" s="276"/>
    </row>
    <row r="1001" customFormat="false" ht="8.25" hidden="false" customHeight="false" outlineLevel="0" collapsed="false">
      <c r="A1001" s="276"/>
    </row>
    <row r="1002" customFormat="false" ht="8.25" hidden="false" customHeight="false" outlineLevel="0" collapsed="false">
      <c r="A1002" s="276"/>
    </row>
    <row r="1003" customFormat="false" ht="8.25" hidden="false" customHeight="false" outlineLevel="0" collapsed="false">
      <c r="A1003" s="276"/>
    </row>
    <row r="1004" customFormat="false" ht="8.25" hidden="false" customHeight="false" outlineLevel="0" collapsed="false">
      <c r="A1004" s="276"/>
    </row>
    <row r="1005" customFormat="false" ht="8.25" hidden="false" customHeight="false" outlineLevel="0" collapsed="false">
      <c r="A1005" s="276"/>
    </row>
    <row r="1006" customFormat="false" ht="8.25" hidden="false" customHeight="false" outlineLevel="0" collapsed="false">
      <c r="A1006" s="276"/>
    </row>
    <row r="1007" customFormat="false" ht="8.25" hidden="false" customHeight="false" outlineLevel="0" collapsed="false">
      <c r="A1007" s="276"/>
    </row>
    <row r="1008" customFormat="false" ht="8.25" hidden="false" customHeight="false" outlineLevel="0" collapsed="false">
      <c r="A1008" s="276"/>
    </row>
    <row r="1009" customFormat="false" ht="8.25" hidden="false" customHeight="false" outlineLevel="0" collapsed="false">
      <c r="A1009" s="276"/>
    </row>
    <row r="1010" customFormat="false" ht="8.25" hidden="false" customHeight="false" outlineLevel="0" collapsed="false">
      <c r="A1010" s="276"/>
    </row>
    <row r="1011" customFormat="false" ht="8.25" hidden="false" customHeight="false" outlineLevel="0" collapsed="false">
      <c r="A1011" s="276"/>
    </row>
    <row r="1012" customFormat="false" ht="8.25" hidden="false" customHeight="false" outlineLevel="0" collapsed="false">
      <c r="A1012" s="276"/>
    </row>
    <row r="1013" customFormat="false" ht="8.25" hidden="false" customHeight="false" outlineLevel="0" collapsed="false">
      <c r="A1013" s="276"/>
    </row>
    <row r="1014" customFormat="false" ht="8.25" hidden="false" customHeight="false" outlineLevel="0" collapsed="false">
      <c r="A1014" s="276"/>
    </row>
    <row r="1015" customFormat="false" ht="8.25" hidden="false" customHeight="false" outlineLevel="0" collapsed="false">
      <c r="A1015" s="276"/>
    </row>
    <row r="1016" customFormat="false" ht="8.25" hidden="false" customHeight="false" outlineLevel="0" collapsed="false">
      <c r="A1016" s="276"/>
    </row>
    <row r="1017" customFormat="false" ht="8.25" hidden="false" customHeight="false" outlineLevel="0" collapsed="false">
      <c r="A1017" s="276"/>
    </row>
    <row r="1018" customFormat="false" ht="8.25" hidden="false" customHeight="false" outlineLevel="0" collapsed="false">
      <c r="A1018" s="276"/>
    </row>
    <row r="1019" customFormat="false" ht="8.25" hidden="false" customHeight="false" outlineLevel="0" collapsed="false">
      <c r="A1019" s="276"/>
    </row>
    <row r="1020" customFormat="false" ht="8.25" hidden="false" customHeight="false" outlineLevel="0" collapsed="false">
      <c r="A1020" s="276"/>
    </row>
    <row r="1021" customFormat="false" ht="8.25" hidden="false" customHeight="false" outlineLevel="0" collapsed="false">
      <c r="A1021" s="276"/>
    </row>
    <row r="1022" customFormat="false" ht="8.25" hidden="false" customHeight="false" outlineLevel="0" collapsed="false">
      <c r="A1022" s="276"/>
    </row>
    <row r="1023" customFormat="false" ht="8.25" hidden="false" customHeight="false" outlineLevel="0" collapsed="false">
      <c r="A1023" s="276"/>
    </row>
    <row r="1024" customFormat="false" ht="8.25" hidden="false" customHeight="false" outlineLevel="0" collapsed="false">
      <c r="A1024" s="276"/>
    </row>
    <row r="1025" customFormat="false" ht="8.25" hidden="false" customHeight="false" outlineLevel="0" collapsed="false">
      <c r="A1025" s="276"/>
    </row>
    <row r="1026" customFormat="false" ht="8.25" hidden="false" customHeight="false" outlineLevel="0" collapsed="false">
      <c r="A1026" s="276"/>
    </row>
    <row r="1027" customFormat="false" ht="8.25" hidden="false" customHeight="false" outlineLevel="0" collapsed="false">
      <c r="A1027" s="276"/>
    </row>
    <row r="1028" customFormat="false" ht="8.25" hidden="false" customHeight="false" outlineLevel="0" collapsed="false">
      <c r="A1028" s="276"/>
    </row>
    <row r="1029" customFormat="false" ht="8.25" hidden="false" customHeight="false" outlineLevel="0" collapsed="false">
      <c r="A1029" s="276"/>
    </row>
    <row r="1030" customFormat="false" ht="8.25" hidden="false" customHeight="false" outlineLevel="0" collapsed="false">
      <c r="A1030" s="276"/>
    </row>
    <row r="1031" customFormat="false" ht="8.25" hidden="false" customHeight="false" outlineLevel="0" collapsed="false">
      <c r="A1031" s="276"/>
    </row>
    <row r="1032" customFormat="false" ht="8.25" hidden="false" customHeight="false" outlineLevel="0" collapsed="false">
      <c r="A1032" s="276"/>
    </row>
    <row r="1033" customFormat="false" ht="8.25" hidden="false" customHeight="false" outlineLevel="0" collapsed="false">
      <c r="A1033" s="276"/>
    </row>
    <row r="1034" customFormat="false" ht="8.25" hidden="false" customHeight="false" outlineLevel="0" collapsed="false">
      <c r="A1034" s="276"/>
    </row>
    <row r="1035" customFormat="false" ht="8.25" hidden="false" customHeight="false" outlineLevel="0" collapsed="false">
      <c r="A1035" s="276"/>
    </row>
    <row r="1036" customFormat="false" ht="8.25" hidden="false" customHeight="false" outlineLevel="0" collapsed="false">
      <c r="A1036" s="276"/>
    </row>
    <row r="1037" customFormat="false" ht="8.25" hidden="false" customHeight="false" outlineLevel="0" collapsed="false">
      <c r="A1037" s="276"/>
    </row>
    <row r="1038" customFormat="false" ht="8.25" hidden="false" customHeight="false" outlineLevel="0" collapsed="false">
      <c r="A1038" s="276"/>
    </row>
    <row r="1039" customFormat="false" ht="8.25" hidden="false" customHeight="false" outlineLevel="0" collapsed="false">
      <c r="A1039" s="276"/>
    </row>
    <row r="1040" customFormat="false" ht="8.25" hidden="false" customHeight="false" outlineLevel="0" collapsed="false">
      <c r="A1040" s="276"/>
    </row>
    <row r="1041" customFormat="false" ht="8.25" hidden="false" customHeight="false" outlineLevel="0" collapsed="false">
      <c r="A1041" s="276"/>
    </row>
    <row r="1042" customFormat="false" ht="8.25" hidden="false" customHeight="false" outlineLevel="0" collapsed="false">
      <c r="A1042" s="276"/>
    </row>
    <row r="1043" customFormat="false" ht="8.25" hidden="false" customHeight="false" outlineLevel="0" collapsed="false">
      <c r="A1043" s="276"/>
    </row>
    <row r="1044" customFormat="false" ht="8.25" hidden="false" customHeight="false" outlineLevel="0" collapsed="false">
      <c r="A1044" s="276"/>
    </row>
    <row r="1045" customFormat="false" ht="8.25" hidden="false" customHeight="false" outlineLevel="0" collapsed="false">
      <c r="A1045" s="276"/>
    </row>
    <row r="1046" customFormat="false" ht="8.25" hidden="false" customHeight="false" outlineLevel="0" collapsed="false">
      <c r="A1046" s="276"/>
    </row>
    <row r="1047" customFormat="false" ht="8.25" hidden="false" customHeight="false" outlineLevel="0" collapsed="false">
      <c r="A1047" s="276"/>
    </row>
    <row r="1048" customFormat="false" ht="8.25" hidden="false" customHeight="false" outlineLevel="0" collapsed="false">
      <c r="A1048" s="276"/>
    </row>
    <row r="1049" customFormat="false" ht="8.25" hidden="false" customHeight="false" outlineLevel="0" collapsed="false">
      <c r="A1049" s="276"/>
    </row>
    <row r="1050" customFormat="false" ht="8.25" hidden="false" customHeight="false" outlineLevel="0" collapsed="false">
      <c r="A1050" s="276"/>
    </row>
    <row r="1051" customFormat="false" ht="8.25" hidden="false" customHeight="false" outlineLevel="0" collapsed="false">
      <c r="A1051" s="276"/>
    </row>
    <row r="1052" customFormat="false" ht="8.25" hidden="false" customHeight="false" outlineLevel="0" collapsed="false">
      <c r="A1052" s="276"/>
    </row>
    <row r="1053" customFormat="false" ht="8.25" hidden="false" customHeight="false" outlineLevel="0" collapsed="false">
      <c r="A1053" s="276"/>
    </row>
    <row r="1054" customFormat="false" ht="8.25" hidden="false" customHeight="false" outlineLevel="0" collapsed="false">
      <c r="A1054" s="276"/>
    </row>
    <row r="1055" customFormat="false" ht="8.25" hidden="false" customHeight="false" outlineLevel="0" collapsed="false">
      <c r="A1055" s="276"/>
    </row>
    <row r="1056" customFormat="false" ht="8.25" hidden="false" customHeight="false" outlineLevel="0" collapsed="false">
      <c r="A1056" s="276"/>
    </row>
    <row r="1057" customFormat="false" ht="8.25" hidden="false" customHeight="false" outlineLevel="0" collapsed="false">
      <c r="A1057" s="276"/>
    </row>
    <row r="1058" customFormat="false" ht="8.25" hidden="false" customHeight="false" outlineLevel="0" collapsed="false">
      <c r="A1058" s="276"/>
    </row>
    <row r="1059" customFormat="false" ht="8.25" hidden="false" customHeight="false" outlineLevel="0" collapsed="false">
      <c r="A1059" s="276"/>
    </row>
    <row r="1060" customFormat="false" ht="8.25" hidden="false" customHeight="false" outlineLevel="0" collapsed="false">
      <c r="A1060" s="276"/>
    </row>
    <row r="1061" customFormat="false" ht="8.25" hidden="false" customHeight="false" outlineLevel="0" collapsed="false">
      <c r="A1061" s="276"/>
    </row>
    <row r="1062" customFormat="false" ht="8.25" hidden="false" customHeight="false" outlineLevel="0" collapsed="false">
      <c r="A1062" s="276"/>
    </row>
    <row r="1063" customFormat="false" ht="8.25" hidden="false" customHeight="false" outlineLevel="0" collapsed="false">
      <c r="A1063" s="276"/>
    </row>
    <row r="1064" customFormat="false" ht="8.25" hidden="false" customHeight="false" outlineLevel="0" collapsed="false">
      <c r="A1064" s="276"/>
    </row>
    <row r="1065" customFormat="false" ht="8.25" hidden="false" customHeight="false" outlineLevel="0" collapsed="false">
      <c r="A1065" s="276"/>
    </row>
    <row r="1066" customFormat="false" ht="8.25" hidden="false" customHeight="false" outlineLevel="0" collapsed="false">
      <c r="A1066" s="276"/>
    </row>
    <row r="1067" customFormat="false" ht="8.25" hidden="false" customHeight="false" outlineLevel="0" collapsed="false">
      <c r="A1067" s="276"/>
    </row>
    <row r="1068" customFormat="false" ht="8.25" hidden="false" customHeight="false" outlineLevel="0" collapsed="false">
      <c r="A1068" s="276"/>
    </row>
    <row r="1069" customFormat="false" ht="8.25" hidden="false" customHeight="false" outlineLevel="0" collapsed="false">
      <c r="A1069" s="276"/>
    </row>
    <row r="1070" customFormat="false" ht="8.25" hidden="false" customHeight="false" outlineLevel="0" collapsed="false">
      <c r="A1070" s="276"/>
    </row>
    <row r="1071" customFormat="false" ht="8.25" hidden="false" customHeight="false" outlineLevel="0" collapsed="false">
      <c r="A1071" s="276"/>
    </row>
    <row r="1072" customFormat="false" ht="8.25" hidden="false" customHeight="false" outlineLevel="0" collapsed="false">
      <c r="A1072" s="276"/>
    </row>
    <row r="1073" customFormat="false" ht="8.25" hidden="false" customHeight="false" outlineLevel="0" collapsed="false">
      <c r="A1073" s="276"/>
    </row>
    <row r="1074" customFormat="false" ht="8.25" hidden="false" customHeight="false" outlineLevel="0" collapsed="false">
      <c r="A1074" s="276"/>
    </row>
    <row r="1075" customFormat="false" ht="8.25" hidden="false" customHeight="false" outlineLevel="0" collapsed="false">
      <c r="A1075" s="276"/>
    </row>
    <row r="1076" customFormat="false" ht="8.25" hidden="false" customHeight="false" outlineLevel="0" collapsed="false">
      <c r="A1076" s="276"/>
    </row>
    <row r="1077" customFormat="false" ht="8.25" hidden="false" customHeight="false" outlineLevel="0" collapsed="false">
      <c r="A1077" s="276"/>
    </row>
    <row r="1078" customFormat="false" ht="8.25" hidden="false" customHeight="false" outlineLevel="0" collapsed="false">
      <c r="A1078" s="276"/>
    </row>
    <row r="1079" customFormat="false" ht="8.25" hidden="false" customHeight="false" outlineLevel="0" collapsed="false">
      <c r="A1079" s="276"/>
    </row>
    <row r="1080" customFormat="false" ht="8.25" hidden="false" customHeight="false" outlineLevel="0" collapsed="false">
      <c r="A1080" s="276"/>
    </row>
    <row r="1081" customFormat="false" ht="8.25" hidden="false" customHeight="false" outlineLevel="0" collapsed="false">
      <c r="A1081" s="276"/>
    </row>
    <row r="1082" customFormat="false" ht="8.25" hidden="false" customHeight="false" outlineLevel="0" collapsed="false">
      <c r="A1082" s="276"/>
    </row>
    <row r="1083" customFormat="false" ht="8.25" hidden="false" customHeight="false" outlineLevel="0" collapsed="false">
      <c r="A1083" s="276"/>
    </row>
    <row r="1084" customFormat="false" ht="8.25" hidden="false" customHeight="false" outlineLevel="0" collapsed="false">
      <c r="A1084" s="276"/>
    </row>
    <row r="1085" customFormat="false" ht="8.25" hidden="false" customHeight="false" outlineLevel="0" collapsed="false">
      <c r="A1085" s="276"/>
    </row>
    <row r="1086" customFormat="false" ht="8.25" hidden="false" customHeight="false" outlineLevel="0" collapsed="false">
      <c r="A1086" s="276"/>
    </row>
    <row r="1087" customFormat="false" ht="8.25" hidden="false" customHeight="false" outlineLevel="0" collapsed="false">
      <c r="A1087" s="276"/>
    </row>
    <row r="1088" customFormat="false" ht="8.25" hidden="false" customHeight="false" outlineLevel="0" collapsed="false">
      <c r="A1088" s="276"/>
    </row>
    <row r="1089" customFormat="false" ht="8.25" hidden="false" customHeight="false" outlineLevel="0" collapsed="false">
      <c r="A1089" s="276"/>
    </row>
    <row r="1090" customFormat="false" ht="8.25" hidden="false" customHeight="false" outlineLevel="0" collapsed="false">
      <c r="A1090" s="276"/>
    </row>
    <row r="1091" customFormat="false" ht="8.25" hidden="false" customHeight="false" outlineLevel="0" collapsed="false">
      <c r="A1091" s="276"/>
    </row>
    <row r="1092" customFormat="false" ht="8.25" hidden="false" customHeight="false" outlineLevel="0" collapsed="false">
      <c r="A1092" s="276"/>
    </row>
    <row r="1093" customFormat="false" ht="8.25" hidden="false" customHeight="false" outlineLevel="0" collapsed="false">
      <c r="A1093" s="276"/>
    </row>
    <row r="1094" customFormat="false" ht="8.25" hidden="false" customHeight="false" outlineLevel="0" collapsed="false">
      <c r="A1094" s="276"/>
    </row>
    <row r="1095" customFormat="false" ht="8.25" hidden="false" customHeight="false" outlineLevel="0" collapsed="false">
      <c r="A1095" s="276"/>
    </row>
    <row r="1096" customFormat="false" ht="8.25" hidden="false" customHeight="false" outlineLevel="0" collapsed="false">
      <c r="A1096" s="276"/>
    </row>
    <row r="1097" customFormat="false" ht="8.25" hidden="false" customHeight="false" outlineLevel="0" collapsed="false">
      <c r="A1097" s="276"/>
    </row>
    <row r="1098" customFormat="false" ht="8.25" hidden="false" customHeight="false" outlineLevel="0" collapsed="false">
      <c r="A1098" s="276"/>
    </row>
    <row r="1099" customFormat="false" ht="8.25" hidden="false" customHeight="false" outlineLevel="0" collapsed="false">
      <c r="A1099" s="276"/>
    </row>
    <row r="1100" customFormat="false" ht="8.25" hidden="false" customHeight="false" outlineLevel="0" collapsed="false">
      <c r="A1100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3.32"/>
    <col collapsed="false" customWidth="true" hidden="false" outlineLevel="0" max="2" min="2" style="185" width="10.33"/>
    <col collapsed="false" customWidth="true" hidden="false" outlineLevel="0" max="3" min="3" style="185" width="8.15"/>
    <col collapsed="false" customWidth="true" hidden="false" outlineLevel="0" max="4" min="4" style="185" width="7.33"/>
    <col collapsed="false" customWidth="true" hidden="false" outlineLevel="0" max="5" min="5" style="185" width="7.15"/>
    <col collapsed="false" customWidth="true" hidden="false" outlineLevel="0" max="6" min="6" style="185" width="7.49"/>
    <col collapsed="false" customWidth="true" hidden="false" outlineLevel="0" max="7" min="7" style="185" width="7.15"/>
    <col collapsed="false" customWidth="true" hidden="false" outlineLevel="0" max="8" min="8" style="185" width="6.48"/>
    <col collapsed="false" customWidth="true" hidden="false" outlineLevel="0" max="9" min="9" style="185" width="7.33"/>
    <col collapsed="false" customWidth="true" hidden="false" outlineLevel="0" max="10" min="10" style="185" width="7.15"/>
    <col collapsed="false" customWidth="true" hidden="false" outlineLevel="0" max="11" min="11" style="185" width="6.99"/>
    <col collapsed="false" customWidth="true" hidden="false" outlineLevel="0" max="12" min="12" style="185" width="7.33"/>
    <col collapsed="false" customWidth="true" hidden="false" outlineLevel="0" max="13" min="13" style="185" width="7.15"/>
    <col collapsed="false" customWidth="true" hidden="false" outlineLevel="0" max="16" min="14" style="185" width="7.82"/>
    <col collapsed="false" customWidth="true" hidden="false" outlineLevel="0" max="18" min="17" style="185" width="8.33"/>
    <col collapsed="false" customWidth="true" hidden="false" outlineLevel="0" max="19" min="19" style="185" width="8.49"/>
    <col collapsed="false" customWidth="true" hidden="false" outlineLevel="0" max="21" min="20" style="185" width="8.15"/>
    <col collapsed="false" customWidth="true" hidden="false" outlineLevel="0" max="23" min="22" style="185" width="8.33"/>
    <col collapsed="false" customWidth="true" hidden="false" outlineLevel="0" max="25" min="24" style="185" width="7.99"/>
    <col collapsed="false" customWidth="false" hidden="false" outlineLevel="0" max="257" min="26" style="185" width="9.33"/>
  </cols>
  <sheetData>
    <row r="1" customFormat="false" ht="8.25" hidden="false" customHeight="false" outlineLevel="0" collapsed="false">
      <c r="A1" s="242" t="s">
        <v>309</v>
      </c>
      <c r="B1" s="278" t="str">
        <f aca="false">MWH!C6</f>
        <v>Jan-02</v>
      </c>
      <c r="C1" s="278" t="str">
        <f aca="false">MWH!D6</f>
        <v>Feb-02</v>
      </c>
      <c r="D1" s="278" t="str">
        <f aca="false">MWH!E6</f>
        <v>Mar-02</v>
      </c>
      <c r="E1" s="278" t="str">
        <f aca="false">MWH!F6</f>
        <v>Apr-02</v>
      </c>
      <c r="F1" s="278" t="str">
        <f aca="false">MWH!G6</f>
        <v>May-02</v>
      </c>
      <c r="G1" s="278" t="str">
        <f aca="false">MWH!H6</f>
        <v>Jun-02</v>
      </c>
      <c r="H1" s="278" t="str">
        <f aca="false">MWH!I6</f>
        <v>Jul-02</v>
      </c>
      <c r="I1" s="278" t="str">
        <f aca="false">MWH!J6</f>
        <v>Aug-02</v>
      </c>
      <c r="J1" s="278" t="str">
        <f aca="false">MWH!K6</f>
        <v>Sep-02</v>
      </c>
      <c r="K1" s="278" t="str">
        <f aca="false">MWH!L6</f>
        <v>Oct-02</v>
      </c>
      <c r="L1" s="278" t="str">
        <f aca="false">MWH!M6</f>
        <v>Nov-02</v>
      </c>
      <c r="M1" s="278" t="str">
        <f aca="false">MWH!N6</f>
        <v>Dec-02</v>
      </c>
      <c r="N1" s="278" t="str">
        <f aca="false">MWH!O6</f>
        <v>Jan-03</v>
      </c>
      <c r="O1" s="278" t="str">
        <f aca="false">MWH!P6</f>
        <v>Feb-03</v>
      </c>
      <c r="P1" s="278" t="str">
        <f aca="false">MWH!Q6</f>
        <v>Mar-03</v>
      </c>
      <c r="Q1" s="278" t="str">
        <f aca="false">MWH!R6</f>
        <v>Apr-03</v>
      </c>
      <c r="R1" s="278" t="str">
        <f aca="false">MWH!S6</f>
        <v>May-03</v>
      </c>
      <c r="S1" s="278" t="str">
        <f aca="false">MWH!T6</f>
        <v>Jun-03</v>
      </c>
      <c r="T1" s="278" t="str">
        <f aca="false">MWH!U6</f>
        <v>Jul-03</v>
      </c>
      <c r="U1" s="278" t="str">
        <f aca="false">MWH!V6</f>
        <v>Aug-03</v>
      </c>
      <c r="V1" s="278" t="str">
        <f aca="false">MWH!W6</f>
        <v>Sep-03</v>
      </c>
      <c r="W1" s="278" t="str">
        <f aca="false">MWH!X6</f>
        <v>Oct-03</v>
      </c>
      <c r="X1" s="278" t="str">
        <f aca="false">MWH!Y6</f>
        <v>Nov-03</v>
      </c>
      <c r="Y1" s="278" t="str">
        <f aca="false">MWH!Z6</f>
        <v>Dec-03</v>
      </c>
      <c r="Z1" s="278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3" customFormat="false" ht="8.25" hidden="false" customHeight="false" outlineLevel="0" collapsed="false">
      <c r="A3" s="186" t="s">
        <v>310</v>
      </c>
      <c r="B3" s="191" t="n">
        <f aca="false">MWH!C30</f>
        <v>-104196.429</v>
      </c>
      <c r="C3" s="191" t="n">
        <f aca="false">MWH!D30</f>
        <v>-60064.2830000001</v>
      </c>
      <c r="D3" s="191" t="n">
        <f aca="false">MWH!E30</f>
        <v>-29055.4300000001</v>
      </c>
      <c r="E3" s="191" t="n">
        <f aca="false">MWH!F30</f>
        <v>-133638.68</v>
      </c>
      <c r="F3" s="191" t="n">
        <f aca="false">MWH!G30</f>
        <v>-80777.505</v>
      </c>
      <c r="G3" s="191" t="n">
        <f aca="false">MWH!H30</f>
        <v>-222037.163</v>
      </c>
      <c r="H3" s="191" t="n">
        <f aca="false">MWH!I30</f>
        <v>53249.4630000001</v>
      </c>
      <c r="I3" s="191" t="n">
        <f aca="false">MWH!J30</f>
        <v>63880.986</v>
      </c>
      <c r="J3" s="191" t="n">
        <f aca="false">MWH!K30</f>
        <v>20519.8039999999</v>
      </c>
      <c r="K3" s="191" t="n">
        <f aca="false">MWH!L30</f>
        <v>-11790.642</v>
      </c>
      <c r="L3" s="191" t="n">
        <f aca="false">MWH!M30</f>
        <v>-141141.139</v>
      </c>
      <c r="M3" s="191" t="n">
        <f aca="false">MWH!N30</f>
        <v>-167993.809</v>
      </c>
      <c r="N3" s="191" t="n">
        <f aca="false">MWH!O30</f>
        <v>-477996.838</v>
      </c>
      <c r="O3" s="191" t="n">
        <f aca="false">MWH!P30</f>
        <v>-400133.917</v>
      </c>
      <c r="P3" s="191" t="n">
        <f aca="false">MWH!Q30</f>
        <v>-362326.488</v>
      </c>
      <c r="Q3" s="191" t="n">
        <f aca="false">MWH!R30</f>
        <v>-447771.568</v>
      </c>
      <c r="R3" s="191" t="n">
        <f aca="false">MWH!S30</f>
        <v>-464899.553</v>
      </c>
      <c r="S3" s="191" t="n">
        <f aca="false">MWH!T30</f>
        <v>-458307.289</v>
      </c>
      <c r="T3" s="191" t="n">
        <f aca="false">MWH!U30</f>
        <v>-262402.892</v>
      </c>
      <c r="U3" s="191" t="n">
        <f aca="false">MWH!V30</f>
        <v>-306504.691</v>
      </c>
      <c r="V3" s="191" t="n">
        <f aca="false">MWH!W30</f>
        <v>-245907.028</v>
      </c>
      <c r="W3" s="191" t="n">
        <f aca="false">MWH!X30</f>
        <v>-342521.4712</v>
      </c>
      <c r="X3" s="191" t="n">
        <f aca="false">MWH!Y30</f>
        <v>-406786.744</v>
      </c>
      <c r="Y3" s="191" t="n">
        <f aca="false">MWH!Z30</f>
        <v>-497261.617</v>
      </c>
      <c r="Z3" s="191"/>
      <c r="AA3" s="191"/>
      <c r="AB3" s="191"/>
      <c r="AC3" s="191"/>
      <c r="AD3" s="191"/>
      <c r="AE3" s="191"/>
      <c r="AF3" s="191"/>
    </row>
    <row r="4" customFormat="false" ht="8.25" hidden="false" customHeight="false" outlineLevel="0" collapsed="false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customFormat="false" ht="8.25" hidden="false" customHeight="false" outlineLevel="0" collapsed="false">
      <c r="A5" s="185" t="s">
        <v>311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 t="n">
        <f aca="false">SUM(B3:M3)</f>
        <v>-813044.827</v>
      </c>
      <c r="N5" s="191" t="n">
        <f aca="false">SUM(C3:N3)</f>
        <v>-1186845.236</v>
      </c>
      <c r="O5" s="191" t="n">
        <f aca="false">SUM(D3:O3)</f>
        <v>-1526914.87</v>
      </c>
      <c r="P5" s="191" t="n">
        <f aca="false">SUM(E3:P3)</f>
        <v>-1860185.928</v>
      </c>
      <c r="Q5" s="191" t="n">
        <f aca="false">SUM(F3:Q3)</f>
        <v>-2174318.816</v>
      </c>
      <c r="R5" s="191" t="n">
        <f aca="false">SUM(G3:R3)</f>
        <v>-2558440.864</v>
      </c>
      <c r="S5" s="191" t="n">
        <f aca="false">SUM(H3:S3)</f>
        <v>-2794710.99</v>
      </c>
      <c r="T5" s="191" t="n">
        <f aca="false">SUM(I3:T3)</f>
        <v>-3110363.345</v>
      </c>
      <c r="U5" s="191" t="n">
        <f aca="false">SUM(J3:U3)</f>
        <v>-3480749.022</v>
      </c>
      <c r="V5" s="191" t="n">
        <f aca="false">SUM(K3:V3)</f>
        <v>-3747175.854</v>
      </c>
      <c r="W5" s="191" t="n">
        <f aca="false">SUM(L3:W3)</f>
        <v>-4077906.6832</v>
      </c>
      <c r="X5" s="191" t="n">
        <f aca="false">SUM(M3:X3)</f>
        <v>-4343552.2882</v>
      </c>
      <c r="Y5" s="191" t="n">
        <f aca="false">SUM(N3:Y3)</f>
        <v>-4672820.0962</v>
      </c>
      <c r="Z5" s="191"/>
      <c r="AA5" s="191"/>
      <c r="AB5" s="191"/>
      <c r="AC5" s="191"/>
      <c r="AD5" s="191"/>
      <c r="AE5" s="191"/>
      <c r="AF5" s="191"/>
    </row>
    <row r="7" customFormat="false" ht="8.25" hidden="false" customHeight="false" outlineLevel="0" collapsed="false">
      <c r="A7" s="185" t="s">
        <v>312</v>
      </c>
      <c r="B7" s="237" t="n">
        <f aca="false">MAX(B5:Y5)</f>
        <v>-813044.827</v>
      </c>
      <c r="C7" s="191" t="n">
        <f aca="false">MIN(M5:Y5)</f>
        <v>-4672820.0962</v>
      </c>
    </row>
    <row r="8" customFormat="false" ht="8.25" hidden="false" customHeight="false" outlineLevel="0" collapsed="false">
      <c r="B8" s="280" t="n">
        <f aca="false">IF(ABS(C7)&gt;ABS(B7),C7,B7)</f>
        <v>-4672820.0962</v>
      </c>
      <c r="C8" s="191"/>
    </row>
    <row r="10" customFormat="false" ht="8.25" hidden="false" customHeight="false" outlineLevel="0" collapsed="false">
      <c r="A10" s="186" t="s">
        <v>313</v>
      </c>
      <c r="B10" s="199" t="n">
        <f aca="false">MWH!C38</f>
        <v>0</v>
      </c>
      <c r="C10" s="199" t="n">
        <f aca="false">MWH!D38</f>
        <v>0</v>
      </c>
      <c r="D10" s="199" t="n">
        <f aca="false">MWH!E38</f>
        <v>0</v>
      </c>
      <c r="E10" s="199" t="n">
        <f aca="false">MWH!F38</f>
        <v>-14250</v>
      </c>
      <c r="F10" s="199" t="n">
        <f aca="false">MWH!G38</f>
        <v>-18000</v>
      </c>
      <c r="G10" s="199" t="n">
        <f aca="false">MWH!H38</f>
        <v>-18000</v>
      </c>
      <c r="H10" s="199" t="n">
        <f aca="false">MWH!I38</f>
        <v>0</v>
      </c>
      <c r="I10" s="199" t="n">
        <f aca="false">MWH!J38</f>
        <v>0</v>
      </c>
      <c r="J10" s="199" t="n">
        <f aca="false">MWH!K38</f>
        <v>0</v>
      </c>
      <c r="K10" s="199" t="n">
        <f aca="false">MWH!L38</f>
        <v>0</v>
      </c>
      <c r="L10" s="199" t="n">
        <f aca="false">MWH!M38</f>
        <v>0</v>
      </c>
      <c r="M10" s="199" t="n">
        <f aca="false">MWH!N38</f>
        <v>0</v>
      </c>
      <c r="N10" s="199" t="n">
        <f aca="false">MWH!O38</f>
        <v>0</v>
      </c>
      <c r="O10" s="199" t="n">
        <f aca="false">MWH!P38</f>
        <v>0</v>
      </c>
      <c r="P10" s="199" t="n">
        <f aca="false">MWH!Q38</f>
        <v>0</v>
      </c>
      <c r="Q10" s="199" t="n">
        <f aca="false">MWH!R38</f>
        <v>0</v>
      </c>
      <c r="R10" s="199" t="n">
        <f aca="false">MWH!S38</f>
        <v>0</v>
      </c>
      <c r="S10" s="199" t="n">
        <f aca="false">MWH!T38</f>
        <v>0</v>
      </c>
      <c r="T10" s="199" t="n">
        <f aca="false">MWH!U38</f>
        <v>0</v>
      </c>
      <c r="U10" s="199" t="n">
        <f aca="false">MWH!V38</f>
        <v>0</v>
      </c>
      <c r="V10" s="199" t="n">
        <f aca="false">MWH!W38</f>
        <v>0</v>
      </c>
      <c r="W10" s="199" t="n">
        <f aca="false">MWH!X38</f>
        <v>0</v>
      </c>
      <c r="X10" s="199" t="n">
        <f aca="false">MWH!Y38</f>
        <v>0</v>
      </c>
      <c r="Y10" s="199" t="n">
        <f aca="false">MWH!Z38</f>
        <v>0</v>
      </c>
    </row>
    <row r="12" customFormat="false" ht="8.25" hidden="false" customHeight="false" outlineLevel="0" collapsed="false">
      <c r="A12" s="185" t="s">
        <v>311</v>
      </c>
      <c r="M12" s="199" t="n">
        <f aca="false">SUM(B10:M10)</f>
        <v>-50250</v>
      </c>
      <c r="N12" s="199" t="n">
        <f aca="false">SUM(C10:N10)</f>
        <v>-50250</v>
      </c>
      <c r="O12" s="199" t="n">
        <f aca="false">SUM(D10:O10)</f>
        <v>-50250</v>
      </c>
      <c r="P12" s="199" t="n">
        <f aca="false">SUM(E10:P10)</f>
        <v>-50250</v>
      </c>
      <c r="Q12" s="199" t="n">
        <f aca="false">SUM(F10:Q10)</f>
        <v>-36000</v>
      </c>
      <c r="R12" s="199" t="n">
        <f aca="false">SUM(G10:R10)</f>
        <v>-18000</v>
      </c>
      <c r="S12" s="199" t="n">
        <f aca="false">SUM(H10:S10)</f>
        <v>0</v>
      </c>
      <c r="T12" s="199" t="n">
        <f aca="false">SUM(I10:T10)</f>
        <v>0</v>
      </c>
      <c r="U12" s="199" t="n">
        <f aca="false">SUM(J10:U10)</f>
        <v>0</v>
      </c>
      <c r="V12" s="199" t="n">
        <f aca="false">SUM(K10:V10)</f>
        <v>0</v>
      </c>
      <c r="W12" s="199" t="n">
        <f aca="false">SUM(L10:W10)</f>
        <v>0</v>
      </c>
      <c r="X12" s="199" t="n">
        <f aca="false">SUM(M10:X10)</f>
        <v>0</v>
      </c>
      <c r="Y12" s="199" t="n">
        <f aca="false">SUM(N10:Y10)</f>
        <v>0</v>
      </c>
    </row>
    <row r="14" customFormat="false" ht="8.25" hidden="false" customHeight="false" outlineLevel="0" collapsed="false">
      <c r="A14" s="185" t="s">
        <v>312</v>
      </c>
      <c r="B14" s="215" t="n">
        <f aca="false">MAX(B12:Y12)</f>
        <v>0</v>
      </c>
      <c r="C14" s="185" t="n">
        <f aca="false">MIN(B12:Y12)</f>
        <v>-50250</v>
      </c>
    </row>
    <row r="15" customFormat="false" ht="8.25" hidden="false" customHeight="false" outlineLevel="0" collapsed="false">
      <c r="B15" s="281" t="n">
        <f aca="false">IF(ABS(C14)&gt;ABS(B14),C14,B14)</f>
        <v>-50250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20,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  <c r="O105" s="32" t="n">
        <f aca="false">'5-DAY'!C137/1000</f>
        <v>-11.522</v>
      </c>
      <c r="P105" s="32" t="n">
        <f aca="false">SUM(O101:O105)</f>
        <v>106.73</v>
      </c>
      <c r="Q105" s="35" t="n">
        <f aca="false">Q104+O105</f>
        <v>465.067</v>
      </c>
      <c r="R105" s="32" t="n">
        <f aca="false">R104+O105</f>
        <v>1283.70701</v>
      </c>
      <c r="S105" s="32" t="n">
        <f aca="false">S104+O105</f>
        <v>-12858.53499</v>
      </c>
      <c r="T105" s="32" t="n">
        <f aca="false">VAR!C100/1000</f>
        <v>51.993</v>
      </c>
    </row>
    <row r="106" customFormat="false" ht="9" hidden="false" customHeight="false" outlineLevel="0" collapsed="false">
      <c r="N106" s="37" t="n">
        <f aca="false">'5-DAY'!A138</f>
        <v>37246</v>
      </c>
    </row>
    <row r="107" customFormat="false" ht="9" hidden="false" customHeight="false" outlineLevel="0" collapsed="false">
      <c r="N107" s="37" t="n">
        <f aca="false">'5-DAY'!A139</f>
        <v>37249</v>
      </c>
    </row>
    <row r="108" customFormat="false" ht="9" hidden="false" customHeight="false" outlineLevel="0" collapsed="false">
      <c r="N108" s="37" t="n">
        <f aca="false">'5-DAY'!A140</f>
        <v>37251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12/20/2001</v>
      </c>
    </row>
    <row r="3" customFormat="false" ht="12" hidden="false" customHeight="true" outlineLevel="0" collapsed="false">
      <c r="A3" s="41" t="str">
        <f aca="false">'MWA FIXED INPUT PG'!A3</f>
        <v>As of:                12/20/2001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1063.3747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1036.3661</v>
      </c>
      <c r="G6" s="45" t="n">
        <f aca="false">G19+G35</f>
        <v>1006.0978</v>
      </c>
      <c r="H6" s="45" t="n">
        <f aca="false">H19+H35</f>
        <v>922.8925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1116.4748</v>
      </c>
      <c r="M6" s="45" t="n">
        <f aca="false">M19+M35</f>
        <v>1116.2875</v>
      </c>
      <c r="N6" s="45" t="n">
        <f aca="false">N19+N35</f>
        <v>1127.71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840.856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1757.4418</v>
      </c>
      <c r="D8" s="45" t="n">
        <f aca="false">D21+D36</f>
        <v>1619.8539</v>
      </c>
      <c r="E8" s="45" t="n">
        <f aca="false">E21+E36</f>
        <v>1362.0712</v>
      </c>
      <c r="F8" s="45" t="n">
        <f aca="false">F21+F36</f>
        <v>1343.3357</v>
      </c>
      <c r="G8" s="45" t="n">
        <f aca="false">G21+G36</f>
        <v>1327.6434</v>
      </c>
      <c r="H8" s="45" t="n">
        <f aca="false">H21+H36</f>
        <v>1214.098</v>
      </c>
      <c r="I8" s="45" t="n">
        <f aca="false">I21+I36</f>
        <v>1653.6242</v>
      </c>
      <c r="J8" s="45" t="n">
        <f aca="false">J21+J36</f>
        <v>1660.1548</v>
      </c>
      <c r="K8" s="45" t="n">
        <f aca="false">K21+K36</f>
        <v>1603.4088</v>
      </c>
      <c r="L8" s="45" t="n">
        <f aca="false">L21+L36</f>
        <v>1506.1962</v>
      </c>
      <c r="M8" s="45" t="n">
        <f aca="false">M21+M36</f>
        <v>1518.6625</v>
      </c>
      <c r="N8" s="45" t="n">
        <f aca="false">N21+N36</f>
        <v>1708.4614</v>
      </c>
      <c r="O8" s="45" t="n">
        <f aca="false">O21+O36</f>
        <v>1739.8928</v>
      </c>
      <c r="P8" s="45" t="n">
        <f aca="false">P21+P36</f>
        <v>1710.4142</v>
      </c>
      <c r="Q8" s="45" t="n">
        <f aca="false">Q21+Q36</f>
        <v>1507.0301</v>
      </c>
      <c r="R8" s="45" t="n">
        <f aca="false">R21+R36</f>
        <v>1353.4477</v>
      </c>
      <c r="S8" s="45" t="n">
        <f aca="false">S21+S36</f>
        <v>1190.7154</v>
      </c>
      <c r="T8" s="45" t="n">
        <f aca="false">T21+T36</f>
        <v>1251.3221</v>
      </c>
      <c r="U8" s="45" t="n">
        <f aca="false">U21+U36</f>
        <v>1654.3973</v>
      </c>
      <c r="V8" s="45" t="n">
        <f aca="false">V21+V36</f>
        <v>1618.0098</v>
      </c>
      <c r="W8" s="45" t="n">
        <f aca="false">W21+W36</f>
        <v>1553.4915</v>
      </c>
      <c r="X8" s="45" t="n">
        <f aca="false">X21+X36</f>
        <v>1457.0642</v>
      </c>
      <c r="Y8" s="45" t="n">
        <f aca="false">Y21+Y36</f>
        <v>1582.8835</v>
      </c>
      <c r="Z8" s="45" t="n">
        <f aca="false">Z21+Z36</f>
        <v>1676.817</v>
      </c>
      <c r="AA8" s="45" t="n">
        <f aca="false">AA21+AA36</f>
        <v>1523.0874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-60.9358999999997</v>
      </c>
      <c r="D9" s="46" t="n">
        <f aca="false">SUM(D6:D8)</f>
        <v>35.1447999999998</v>
      </c>
      <c r="E9" s="46" t="n">
        <f aca="false">SUM(E6:E8)</f>
        <v>89.3290999999999</v>
      </c>
      <c r="F9" s="46" t="n">
        <f aca="false">SUM(F6:F8)</f>
        <v>-51.3607</v>
      </c>
      <c r="G9" s="46" t="n">
        <f aca="false">SUM(G6:G8)</f>
        <v>19.77</v>
      </c>
      <c r="H9" s="46" t="n">
        <f aca="false">SUM(H6:H8)</f>
        <v>-214.5545</v>
      </c>
      <c r="I9" s="46" t="n">
        <f aca="false">SUM(I6:I8)</f>
        <v>161.7902</v>
      </c>
      <c r="J9" s="46" t="n">
        <f aca="false">SUM(J6:J8)</f>
        <v>184.9297</v>
      </c>
      <c r="K9" s="46" t="n">
        <f aca="false">SUM(K6:K8)</f>
        <v>195.4622</v>
      </c>
      <c r="L9" s="46" t="n">
        <f aca="false">SUM(L6:L8)</f>
        <v>171.5877</v>
      </c>
      <c r="M9" s="46" t="n">
        <f aca="false">SUM(M6:M8)</f>
        <v>14.1724999999997</v>
      </c>
      <c r="N9" s="46" t="n">
        <f aca="false">SUM(N6:N8)</f>
        <v>-51.1386</v>
      </c>
      <c r="O9" s="46" t="n">
        <f aca="false">SUM(O6:O8)</f>
        <v>-550.6207</v>
      </c>
      <c r="P9" s="46" t="n">
        <f aca="false">SUM(P6:P8)</f>
        <v>-485.5738</v>
      </c>
      <c r="Q9" s="46" t="n">
        <f aca="false">SUM(Q6:Q8)</f>
        <v>-438.8055</v>
      </c>
      <c r="R9" s="46" t="n">
        <f aca="false">SUM(R6:R8)</f>
        <v>-559.1714</v>
      </c>
      <c r="S9" s="46" t="n">
        <f aca="false">SUM(S6:S8)</f>
        <v>-589.6465</v>
      </c>
      <c r="T9" s="46" t="n">
        <f aca="false">SUM(T6:T8)</f>
        <v>-572.8554</v>
      </c>
      <c r="U9" s="46" t="n">
        <f aca="false">SUM(U6:U8)</f>
        <v>-380.9525</v>
      </c>
      <c r="V9" s="46" t="n">
        <f aca="false">SUM(V6:V8)</f>
        <v>-435.6453</v>
      </c>
      <c r="W9" s="46" t="n">
        <f aca="false">SUM(W6:W8)</f>
        <v>-343.211</v>
      </c>
      <c r="X9" s="46" t="n">
        <f aca="false">SUM(X6:X8)</f>
        <v>-402.7854</v>
      </c>
      <c r="Y9" s="46" t="n">
        <f aca="false">SUM(Y6:Y8)</f>
        <v>-445.4302</v>
      </c>
      <c r="Z9" s="46" t="n">
        <f aca="false">SUM(Z6:Z8)</f>
        <v>-603.9246</v>
      </c>
      <c r="AA9" s="46" t="n">
        <f aca="false">SUM(AA6:AA8)</f>
        <v>-220.9331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933.7312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519.1375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1273.8905</v>
      </c>
      <c r="D13" s="45" t="n">
        <f aca="false">D26+D38</f>
        <v>1230.5565</v>
      </c>
      <c r="E13" s="45" t="n">
        <f aca="false">E26+E38</f>
        <v>1129.3738</v>
      </c>
      <c r="F13" s="45" t="n">
        <f aca="false">F26+F38</f>
        <v>1119.4032</v>
      </c>
      <c r="G13" s="45" t="n">
        <f aca="false">G26+G38</f>
        <v>1097.7681</v>
      </c>
      <c r="H13" s="45" t="n">
        <f aca="false">H26+H38</f>
        <v>857.3439</v>
      </c>
      <c r="I13" s="45" t="n">
        <f aca="false">I26+I38</f>
        <v>1289.2874</v>
      </c>
      <c r="J13" s="45" t="n">
        <f aca="false">J26+J38</f>
        <v>1302.984</v>
      </c>
      <c r="K13" s="45" t="n">
        <f aca="false">K26+K38</f>
        <v>1221.4364</v>
      </c>
      <c r="L13" s="45" t="n">
        <f aca="false">L26+L38</f>
        <v>1135.0219</v>
      </c>
      <c r="M13" s="45" t="n">
        <f aca="false">M26+M38</f>
        <v>1171.6946</v>
      </c>
      <c r="N13" s="45" t="n">
        <f aca="false">N26+N38</f>
        <v>1348.8073</v>
      </c>
      <c r="O13" s="45" t="n">
        <f aca="false">O26+O38</f>
        <v>1306.4004</v>
      </c>
      <c r="P13" s="45" t="n">
        <f aca="false">P26+P38</f>
        <v>1260.2063</v>
      </c>
      <c r="Q13" s="45" t="n">
        <f aca="false">Q26+Q38</f>
        <v>1271.2061</v>
      </c>
      <c r="R13" s="45" t="n">
        <f aca="false">R26+R38</f>
        <v>1102.0146</v>
      </c>
      <c r="S13" s="45" t="n">
        <f aca="false">S26+S38</f>
        <v>1026.8243</v>
      </c>
      <c r="T13" s="45" t="n">
        <f aca="false">T26+T38</f>
        <v>907.7902</v>
      </c>
      <c r="U13" s="45" t="n">
        <f aca="false">U26+U38</f>
        <v>1270.7144</v>
      </c>
      <c r="V13" s="45" t="n">
        <f aca="false">V26+V38</f>
        <v>1236.7339</v>
      </c>
      <c r="W13" s="45" t="n">
        <f aca="false">W26+W38</f>
        <v>1231.6887</v>
      </c>
      <c r="X13" s="45" t="n">
        <f aca="false">X26+X38</f>
        <v>1187.5355</v>
      </c>
      <c r="Y13" s="45" t="n">
        <f aca="false">Y26+Y38</f>
        <v>1235.6145</v>
      </c>
      <c r="Z13" s="45" t="n">
        <f aca="false">Z26+Z38</f>
        <v>1339.0671</v>
      </c>
      <c r="AA13" s="45" t="n">
        <f aca="false">AA26+AA38</f>
        <v>1190.5456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-240.3874</v>
      </c>
      <c r="D14" s="46" t="n">
        <f aca="false">SUM(D11:D13)</f>
        <v>-255.4163</v>
      </c>
      <c r="E14" s="46" t="n">
        <f aca="false">SUM(E11:E13)</f>
        <v>-201.8791</v>
      </c>
      <c r="F14" s="46" t="n">
        <f aca="false">SUM(F11:F13)</f>
        <v>-416.1929</v>
      </c>
      <c r="G14" s="46" t="n">
        <f aca="false">SUM(G11:G13)</f>
        <v>-326.2251</v>
      </c>
      <c r="H14" s="46" t="n">
        <f aca="false">SUM(H11:H13)</f>
        <v>-481.9229</v>
      </c>
      <c r="I14" s="46" t="n">
        <f aca="false">SUM(I11:I13)</f>
        <v>-42.8515</v>
      </c>
      <c r="J14" s="46" t="n">
        <f aca="false">SUM(J11:J13)</f>
        <v>-51.3097000000003</v>
      </c>
      <c r="K14" s="46" t="n">
        <f aca="false">SUM(K11:K13)</f>
        <v>-162.3146</v>
      </c>
      <c r="L14" s="46" t="n">
        <f aca="false">SUM(L11:L13)</f>
        <v>-275.3735</v>
      </c>
      <c r="M14" s="46" t="n">
        <f aca="false">SUM(M11:M13)</f>
        <v>-458.7817</v>
      </c>
      <c r="N14" s="46" t="n">
        <f aca="false">SUM(N11:N13)</f>
        <v>-428.8906</v>
      </c>
      <c r="O14" s="46" t="n">
        <f aca="false">SUM(O11:O13)</f>
        <v>-758.9594</v>
      </c>
      <c r="P14" s="46" t="n">
        <f aca="false">SUM(P11:P13)</f>
        <v>-741.9222</v>
      </c>
      <c r="Q14" s="46" t="n">
        <f aca="false">SUM(Q11:Q13)</f>
        <v>-548.1202</v>
      </c>
      <c r="R14" s="46" t="n">
        <f aca="false">SUM(R11:R13)</f>
        <v>-707.7509</v>
      </c>
      <c r="S14" s="46" t="n">
        <f aca="false">SUM(S11:S13)</f>
        <v>-669.5324</v>
      </c>
      <c r="T14" s="46" t="n">
        <f aca="false">SUM(T11:T13)</f>
        <v>-716.1411</v>
      </c>
      <c r="U14" s="46" t="n">
        <f aca="false">SUM(U11:U13)</f>
        <v>-316.8497</v>
      </c>
      <c r="V14" s="46" t="n">
        <f aca="false">SUM(V11:V13)</f>
        <v>-381.9399</v>
      </c>
      <c r="W14" s="46" t="n">
        <f aca="false">SUM(W11:W13)</f>
        <v>-339.4456</v>
      </c>
      <c r="X14" s="46" t="n">
        <f aca="false">SUM(X11:X13)</f>
        <v>-540.1223</v>
      </c>
      <c r="Y14" s="46" t="n">
        <f aca="false">SUM(Y11:Y13)</f>
        <v>-701.6117</v>
      </c>
      <c r="Z14" s="46" t="n">
        <f aca="false">SUM(Z11:Z13)</f>
        <v>-750.0883</v>
      </c>
      <c r="AA14" s="46" t="n">
        <f aca="false">SUM(AA11:AA13)</f>
        <v>-437.326900000001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-140.049</v>
      </c>
      <c r="D16" s="49" t="n">
        <f aca="false">D29+D40</f>
        <v>-89.3814</v>
      </c>
      <c r="E16" s="49" t="n">
        <f aca="false">E29+E40</f>
        <v>-39.053</v>
      </c>
      <c r="F16" s="49" t="n">
        <f aca="false">F29+F40</f>
        <v>-205.401</v>
      </c>
      <c r="G16" s="49" t="n">
        <f aca="false">G29+G40</f>
        <v>-132.7654</v>
      </c>
      <c r="H16" s="49" t="n">
        <f aca="false">H29+H40</f>
        <v>-333.3849</v>
      </c>
      <c r="I16" s="49" t="n">
        <f aca="false">I29+I40</f>
        <v>71.5719</v>
      </c>
      <c r="J16" s="49" t="n">
        <f aca="false">J29+J40</f>
        <v>85.8615</v>
      </c>
      <c r="K16" s="49" t="n">
        <f aca="false">K29+K40</f>
        <v>28.4997</v>
      </c>
      <c r="L16" s="49" t="n">
        <f aca="false">L29+L40</f>
        <v>-15.8476</v>
      </c>
      <c r="M16" s="49" t="n">
        <f aca="false">M29+M40</f>
        <v>-196.0294</v>
      </c>
      <c r="N16" s="49" t="n">
        <f aca="false">N29+N40</f>
        <v>-225.7981</v>
      </c>
      <c r="O16" s="49" t="n">
        <f aca="false">O29+O40</f>
        <v>-642.4689</v>
      </c>
      <c r="P16" s="49" t="n">
        <f aca="false">P29+P40</f>
        <v>-595.4374</v>
      </c>
      <c r="Q16" s="49" t="n">
        <f aca="false">Q29+Q40</f>
        <v>-486.998</v>
      </c>
      <c r="R16" s="49" t="n">
        <f aca="false">R29+R40</f>
        <v>-621.905</v>
      </c>
      <c r="S16" s="49" t="n">
        <f aca="false">S29+S40</f>
        <v>-624.865</v>
      </c>
      <c r="T16" s="49" t="n">
        <f aca="false">T29+T40</f>
        <v>-636.5379</v>
      </c>
      <c r="U16" s="49" t="n">
        <f aca="false">U29+U40</f>
        <v>-352.6921</v>
      </c>
      <c r="V16" s="49" t="n">
        <f aca="false">V29+V40</f>
        <v>-411.9687</v>
      </c>
      <c r="W16" s="49" t="n">
        <f aca="false">W29+W40</f>
        <v>-341.5375</v>
      </c>
      <c r="X16" s="49" t="n">
        <f aca="false">X29+X40</f>
        <v>-460.3783</v>
      </c>
      <c r="Y16" s="49" t="n">
        <f aca="false">Y29+Y40</f>
        <v>-564.9816</v>
      </c>
      <c r="Z16" s="49" t="n">
        <f aca="false">Z29+Z40</f>
        <v>-668.3624</v>
      </c>
      <c r="AA16" s="49" t="n">
        <f aca="false">AA29+AA40</f>
        <v>-315.9883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1063.3747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1116.4748</v>
      </c>
      <c r="M19" s="53" t="n">
        <f aca="false">'MWA FIXED INPUT PG'!M19</f>
        <v>1116.2875</v>
      </c>
      <c r="N19" s="53" t="n">
        <f aca="false">'MWA FIXED INPUT PG'!N19</f>
        <v>1127.71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831.4505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1757.4418</v>
      </c>
      <c r="D21" s="53" t="n">
        <f aca="false">'MWA FIXED INPUT PG'!D21</f>
        <v>1619.8539</v>
      </c>
      <c r="E21" s="53" t="n">
        <f aca="false">'MWA FIXED INPUT PG'!E21</f>
        <v>1362.0712</v>
      </c>
      <c r="F21" s="53" t="n">
        <f aca="false">'MWA FIXED INPUT PG'!F21</f>
        <v>1343.3357</v>
      </c>
      <c r="G21" s="53" t="n">
        <f aca="false">'MWA FIXED INPUT PG'!G21</f>
        <v>1327.6434</v>
      </c>
      <c r="H21" s="53" t="n">
        <f aca="false">'MWA FIXED INPUT PG'!H21</f>
        <v>1214.098</v>
      </c>
      <c r="I21" s="53" t="n">
        <f aca="false">'MWA FIXED INPUT PG'!I21</f>
        <v>1653.6242</v>
      </c>
      <c r="J21" s="53" t="n">
        <f aca="false">'MWA FIXED INPUT PG'!J21</f>
        <v>1660.1548</v>
      </c>
      <c r="K21" s="53" t="n">
        <f aca="false">'MWA FIXED INPUT PG'!K21</f>
        <v>1603.4088</v>
      </c>
      <c r="L21" s="53" t="n">
        <f aca="false">'MWA FIXED INPUT PG'!L21</f>
        <v>1506.1962</v>
      </c>
      <c r="M21" s="53" t="n">
        <f aca="false">'MWA FIXED INPUT PG'!M21</f>
        <v>1518.6625</v>
      </c>
      <c r="N21" s="53" t="n">
        <f aca="false">'MWA FIXED INPUT PG'!N21</f>
        <v>1708.4614</v>
      </c>
      <c r="O21" s="53" t="n">
        <f aca="false">'MWA FIXED INPUT PG'!O21</f>
        <v>1739.8928</v>
      </c>
      <c r="P21" s="53" t="n">
        <f aca="false">'MWA FIXED INPUT PG'!P21</f>
        <v>1710.4142</v>
      </c>
      <c r="Q21" s="53" t="n">
        <f aca="false">'MWA FIXED INPUT PG'!Q21</f>
        <v>1507.0301</v>
      </c>
      <c r="R21" s="53" t="n">
        <f aca="false">'MWA FIXED INPUT PG'!R21</f>
        <v>1353.4477</v>
      </c>
      <c r="S21" s="53" t="n">
        <f aca="false">'MWA FIXED INPUT PG'!S21</f>
        <v>1190.7154</v>
      </c>
      <c r="T21" s="53" t="n">
        <f aca="false">'MWA FIXED INPUT PG'!T21</f>
        <v>1251.3221</v>
      </c>
      <c r="U21" s="53" t="n">
        <f aca="false">'MWA FIXED INPUT PG'!U21</f>
        <v>1654.3973</v>
      </c>
      <c r="V21" s="53" t="n">
        <f aca="false">'MWA FIXED INPUT PG'!V21</f>
        <v>1618.0098</v>
      </c>
      <c r="W21" s="53" t="n">
        <f aca="false">'MWA FIXED INPUT PG'!W21</f>
        <v>1553.4915</v>
      </c>
      <c r="X21" s="53" t="n">
        <f aca="false">'MWA FIXED INPUT PG'!X21</f>
        <v>1457.0642</v>
      </c>
      <c r="Y21" s="53" t="n">
        <f aca="false">'MWA FIXED INPUT PG'!Y21</f>
        <v>1582.8835</v>
      </c>
      <c r="Z21" s="53" t="n">
        <f aca="false">'MWA FIXED INPUT PG'!Z21</f>
        <v>1676.817</v>
      </c>
      <c r="AA21" s="53" t="n">
        <f aca="false">'MWA FIXED INPUT PG'!AA21</f>
        <v>1523.0874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-60.9358999999997</v>
      </c>
      <c r="D22" s="54" t="n">
        <f aca="false">SUM(D19:D21)</f>
        <v>35.1447999999998</v>
      </c>
      <c r="E22" s="54" t="n">
        <f aca="false">SUM(E19:E21)</f>
        <v>89.3290999999999</v>
      </c>
      <c r="F22" s="54" t="n">
        <f aca="false">SUM(F19:F21)</f>
        <v>-126.3607</v>
      </c>
      <c r="G22" s="54" t="n">
        <f aca="false">SUM(G19:G21)</f>
        <v>-55.23</v>
      </c>
      <c r="H22" s="54" t="n">
        <f aca="false">SUM(H19:H21)</f>
        <v>-289.5545</v>
      </c>
      <c r="I22" s="54" t="n">
        <f aca="false">SUM(I19:I21)</f>
        <v>161.7902</v>
      </c>
      <c r="J22" s="54" t="n">
        <f aca="false">SUM(J19:J21)</f>
        <v>184.9297</v>
      </c>
      <c r="K22" s="54" t="n">
        <f aca="false">SUM(K19:K21)</f>
        <v>195.4622</v>
      </c>
      <c r="L22" s="54" t="n">
        <f aca="false">SUM(L19:L21)</f>
        <v>171.5877</v>
      </c>
      <c r="M22" s="54" t="n">
        <f aca="false">SUM(M19:M21)</f>
        <v>14.1724999999997</v>
      </c>
      <c r="N22" s="54" t="n">
        <f aca="false">SUM(N19:N21)</f>
        <v>-51.1386</v>
      </c>
      <c r="O22" s="54" t="n">
        <f aca="false">SUM(O19:O21)</f>
        <v>-550.6207</v>
      </c>
      <c r="P22" s="54" t="n">
        <f aca="false">SUM(P19:P21)</f>
        <v>-485.5738</v>
      </c>
      <c r="Q22" s="54" t="n">
        <f aca="false">SUM(Q19:Q21)</f>
        <v>-438.8055</v>
      </c>
      <c r="R22" s="54" t="n">
        <f aca="false">SUM(R19:R21)</f>
        <v>-559.1714</v>
      </c>
      <c r="S22" s="54" t="n">
        <f aca="false">SUM(S19:S21)</f>
        <v>-589.6465</v>
      </c>
      <c r="T22" s="54" t="n">
        <f aca="false">SUM(T19:T21)</f>
        <v>-572.8554</v>
      </c>
      <c r="U22" s="54" t="n">
        <f aca="false">SUM(U19:U21)</f>
        <v>-380.9525</v>
      </c>
      <c r="V22" s="54" t="n">
        <f aca="false">SUM(V19:V21)</f>
        <v>-435.6453</v>
      </c>
      <c r="W22" s="54" t="n">
        <f aca="false">SUM(W19:W21)</f>
        <v>-343.211</v>
      </c>
      <c r="X22" s="54" t="n">
        <f aca="false">SUM(X19:X21)</f>
        <v>-402.7854</v>
      </c>
      <c r="Y22" s="54" t="n">
        <f aca="false">SUM(Y19:Y21)</f>
        <v>-445.4302</v>
      </c>
      <c r="Z22" s="54" t="n">
        <f aca="false">SUM(Z19:Z21)</f>
        <v>-603.9246</v>
      </c>
      <c r="AA22" s="54" t="n">
        <f aca="false">SUM(AA19:AA21)</f>
        <v>-230.3386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933.7312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537.6731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1273.8905</v>
      </c>
      <c r="D26" s="53" t="n">
        <f aca="false">'MWA FIXED INPUT PG'!D26</f>
        <v>1230.5565</v>
      </c>
      <c r="E26" s="53" t="n">
        <f aca="false">'MWA FIXED INPUT PG'!E26</f>
        <v>1129.3738</v>
      </c>
      <c r="F26" s="53" t="n">
        <f aca="false">'MWA FIXED INPUT PG'!F26</f>
        <v>1119.4032</v>
      </c>
      <c r="G26" s="53" t="n">
        <f aca="false">'MWA FIXED INPUT PG'!G26</f>
        <v>1097.7681</v>
      </c>
      <c r="H26" s="53" t="n">
        <f aca="false">'MWA FIXED INPUT PG'!H26</f>
        <v>857.3439</v>
      </c>
      <c r="I26" s="53" t="n">
        <f aca="false">'MWA FIXED INPUT PG'!I26</f>
        <v>1289.2874</v>
      </c>
      <c r="J26" s="53" t="n">
        <f aca="false">'MWA FIXED INPUT PG'!J26</f>
        <v>1302.984</v>
      </c>
      <c r="K26" s="53" t="n">
        <f aca="false">'MWA FIXED INPUT PG'!K26</f>
        <v>1221.4364</v>
      </c>
      <c r="L26" s="53" t="n">
        <f aca="false">'MWA FIXED INPUT PG'!L26</f>
        <v>1135.0219</v>
      </c>
      <c r="M26" s="53" t="n">
        <f aca="false">'MWA FIXED INPUT PG'!M26</f>
        <v>1171.6946</v>
      </c>
      <c r="N26" s="53" t="n">
        <f aca="false">'MWA FIXED INPUT PG'!N26</f>
        <v>1348.8073</v>
      </c>
      <c r="O26" s="53" t="n">
        <f aca="false">'MWA FIXED INPUT PG'!O26</f>
        <v>1306.4004</v>
      </c>
      <c r="P26" s="53" t="n">
        <f aca="false">'MWA FIXED INPUT PG'!P26</f>
        <v>1260.2063</v>
      </c>
      <c r="Q26" s="53" t="n">
        <f aca="false">'MWA FIXED INPUT PG'!Q26</f>
        <v>1271.2061</v>
      </c>
      <c r="R26" s="53" t="n">
        <f aca="false">'MWA FIXED INPUT PG'!R26</f>
        <v>1102.0146</v>
      </c>
      <c r="S26" s="53" t="n">
        <f aca="false">'MWA FIXED INPUT PG'!S26</f>
        <v>1026.8243</v>
      </c>
      <c r="T26" s="53" t="n">
        <f aca="false">'MWA FIXED INPUT PG'!T26</f>
        <v>907.7902</v>
      </c>
      <c r="U26" s="53" t="n">
        <f aca="false">'MWA FIXED INPUT PG'!U26</f>
        <v>1270.7144</v>
      </c>
      <c r="V26" s="53" t="n">
        <f aca="false">'MWA FIXED INPUT PG'!V26</f>
        <v>1236.7339</v>
      </c>
      <c r="W26" s="53" t="n">
        <f aca="false">'MWA FIXED INPUT PG'!W26</f>
        <v>1231.6887</v>
      </c>
      <c r="X26" s="53" t="n">
        <f aca="false">'MWA FIXED INPUT PG'!X26</f>
        <v>1187.5355</v>
      </c>
      <c r="Y26" s="53" t="n">
        <f aca="false">'MWA FIXED INPUT PG'!Y26</f>
        <v>1235.6145</v>
      </c>
      <c r="Z26" s="53" t="n">
        <f aca="false">'MWA FIXED INPUT PG'!Z26</f>
        <v>1339.0671</v>
      </c>
      <c r="AA26" s="53" t="n">
        <f aca="false">'MWA FIXED INPUT PG'!AA26</f>
        <v>1190.5456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-240.3874</v>
      </c>
      <c r="D27" s="54" t="n">
        <f aca="false">SUM(D24:D26)</f>
        <v>-255.4163</v>
      </c>
      <c r="E27" s="54" t="n">
        <f aca="false">SUM(E24:E26)</f>
        <v>-201.8791</v>
      </c>
      <c r="F27" s="54" t="n">
        <f aca="false">SUM(F24:F26)</f>
        <v>-266.6863</v>
      </c>
      <c r="G27" s="54" t="n">
        <f aca="false">SUM(G24:G26)</f>
        <v>-176.2251</v>
      </c>
      <c r="H27" s="54" t="n">
        <f aca="false">SUM(H24:H26)</f>
        <v>-331.9229</v>
      </c>
      <c r="I27" s="54" t="n">
        <f aca="false">SUM(I24:I26)</f>
        <v>-42.8515</v>
      </c>
      <c r="J27" s="54" t="n">
        <f aca="false">SUM(J24:J26)</f>
        <v>-51.3097000000003</v>
      </c>
      <c r="K27" s="54" t="n">
        <f aca="false">SUM(K24:K26)</f>
        <v>-162.3146</v>
      </c>
      <c r="L27" s="54" t="n">
        <f aca="false">SUM(L24:L26)</f>
        <v>-275.3735</v>
      </c>
      <c r="M27" s="54" t="n">
        <f aca="false">SUM(M24:M26)</f>
        <v>-458.7817</v>
      </c>
      <c r="N27" s="54" t="n">
        <f aca="false">SUM(N24:N26)</f>
        <v>-428.8906</v>
      </c>
      <c r="O27" s="54" t="n">
        <f aca="false">SUM(O24:O26)</f>
        <v>-758.9594</v>
      </c>
      <c r="P27" s="54" t="n">
        <f aca="false">SUM(P24:P26)</f>
        <v>-741.9222</v>
      </c>
      <c r="Q27" s="54" t="n">
        <f aca="false">SUM(Q24:Q26)</f>
        <v>-548.1202</v>
      </c>
      <c r="R27" s="54" t="n">
        <f aca="false">SUM(R24:R26)</f>
        <v>-707.7509</v>
      </c>
      <c r="S27" s="54" t="n">
        <f aca="false">SUM(S24:S26)</f>
        <v>-669.5324</v>
      </c>
      <c r="T27" s="54" t="n">
        <f aca="false">SUM(T24:T26)</f>
        <v>-716.1411</v>
      </c>
      <c r="U27" s="54" t="n">
        <f aca="false">SUM(U24:U26)</f>
        <v>-316.8497</v>
      </c>
      <c r="V27" s="54" t="n">
        <f aca="false">SUM(V24:V26)</f>
        <v>-381.9399</v>
      </c>
      <c r="W27" s="54" t="n">
        <f aca="false">SUM(W24:W26)</f>
        <v>-339.4456</v>
      </c>
      <c r="X27" s="54" t="n">
        <f aca="false">SUM(X24:X26)</f>
        <v>-540.1223</v>
      </c>
      <c r="Y27" s="54" t="n">
        <f aca="false">SUM(Y24:Y26)</f>
        <v>-701.6117</v>
      </c>
      <c r="Z27" s="54" t="n">
        <f aca="false">SUM(Z24:Z26)</f>
        <v>-750.0883</v>
      </c>
      <c r="AA27" s="54" t="n">
        <f aca="false">SUM(AA24:AA26)</f>
        <v>-418.7913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-140.049</v>
      </c>
      <c r="D29" s="49" t="n">
        <f aca="false">'MWA FIXED INPUT PG'!D29</f>
        <v>-89.3814</v>
      </c>
      <c r="E29" s="49" t="n">
        <f aca="false">'MWA FIXED INPUT PG'!E29</f>
        <v>-39.053</v>
      </c>
      <c r="F29" s="49" t="n">
        <f aca="false">'MWA FIXED INPUT PG'!F29</f>
        <v>-185.6093</v>
      </c>
      <c r="G29" s="49" t="n">
        <f aca="false">'MWA FIXED INPUT PG'!G29</f>
        <v>-108.5719</v>
      </c>
      <c r="H29" s="49" t="n">
        <f aca="false">'MWA FIXED INPUT PG'!H29</f>
        <v>-308.3849</v>
      </c>
      <c r="I29" s="49" t="n">
        <f aca="false">'MWA FIXED INPUT PG'!I29</f>
        <v>71.5719</v>
      </c>
      <c r="J29" s="49" t="n">
        <f aca="false">'MWA FIXED INPUT PG'!J29</f>
        <v>85.8615</v>
      </c>
      <c r="K29" s="49" t="n">
        <f aca="false">'MWA FIXED INPUT PG'!K29</f>
        <v>28.4997</v>
      </c>
      <c r="L29" s="49" t="n">
        <f aca="false">'MWA FIXED INPUT PG'!L29</f>
        <v>-15.8476</v>
      </c>
      <c r="M29" s="49" t="n">
        <f aca="false">'MWA FIXED INPUT PG'!M29</f>
        <v>-196.0294</v>
      </c>
      <c r="N29" s="49" t="n">
        <f aca="false">'MWA FIXED INPUT PG'!N29</f>
        <v>-225.7981</v>
      </c>
      <c r="O29" s="49" t="n">
        <f aca="false">'MWA FIXED INPUT PG'!O29</f>
        <v>-642.4689</v>
      </c>
      <c r="P29" s="49" t="n">
        <f aca="false">'MWA FIXED INPUT PG'!P29</f>
        <v>-595.4374</v>
      </c>
      <c r="Q29" s="49" t="n">
        <f aca="false">'MWA FIXED INPUT PG'!Q29</f>
        <v>-486.998</v>
      </c>
      <c r="R29" s="49" t="n">
        <f aca="false">'MWA FIXED INPUT PG'!R29</f>
        <v>-621.905</v>
      </c>
      <c r="S29" s="49" t="n">
        <f aca="false">'MWA FIXED INPUT PG'!S29</f>
        <v>-624.865</v>
      </c>
      <c r="T29" s="49" t="n">
        <f aca="false">'MWA FIXED INPUT PG'!T29</f>
        <v>-636.5379</v>
      </c>
      <c r="U29" s="49" t="n">
        <f aca="false">'MWA FIXED INPUT PG'!U29</f>
        <v>-352.6921</v>
      </c>
      <c r="V29" s="49" t="n">
        <f aca="false">'MWA FIXED INPUT PG'!V29</f>
        <v>-411.9687</v>
      </c>
      <c r="W29" s="49" t="n">
        <f aca="false">'MWA FIXED INPUT PG'!W29</f>
        <v>-341.5375</v>
      </c>
      <c r="X29" s="49" t="n">
        <f aca="false">'MWA FIXED INPUT PG'!X29</f>
        <v>-460.3783</v>
      </c>
      <c r="Y29" s="49" t="n">
        <f aca="false">'MWA FIXED INPUT PG'!Y29</f>
        <v>-564.9816</v>
      </c>
      <c r="Z29" s="49" t="n">
        <f aca="false">'MWA FIXED INPUT PG'!Z29</f>
        <v>-668.3624</v>
      </c>
      <c r="AA29" s="49" t="n">
        <f aca="false">'MWA FIXED INPUT PG'!AA29</f>
        <v>-313.1201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-242.4689</v>
      </c>
      <c r="P32" s="56" t="n">
        <f aca="false">'MWA FIXED INPUT PG'!P32</f>
        <v>-195.4374</v>
      </c>
      <c r="Q32" s="56" t="n">
        <f aca="false">'MWA FIXED INPUT PG'!Q32</f>
        <v>-86.998</v>
      </c>
      <c r="R32" s="56" t="n">
        <f aca="false">'MWA FIXED INPUT PG'!R32</f>
        <v>-21.905</v>
      </c>
      <c r="S32" s="56" t="n">
        <f aca="false">'MWA FIXED INPUT PG'!S32</f>
        <v>-24.865</v>
      </c>
      <c r="T32" s="56" t="n">
        <f aca="false">'MWA FIXED INPUT PG'!T32</f>
        <v>-36.5379</v>
      </c>
      <c r="U32" s="56" t="n">
        <f aca="false">'MWA FIXED INPUT PG'!U32</f>
        <v>0</v>
      </c>
      <c r="V32" s="56" t="n">
        <f aca="false">'MWA FIXED INPUT PG'!V32</f>
        <v>-11.9687</v>
      </c>
      <c r="W32" s="56" t="n">
        <f aca="false">'MWA FIXED INPUT PG'!W32</f>
        <v>0</v>
      </c>
      <c r="X32" s="56" t="n">
        <f aca="false">'MWA FIXED INPUT PG'!X32</f>
        <v>-60.3783</v>
      </c>
      <c r="Y32" s="56" t="n">
        <f aca="false">'MWA FIXED INPUT PG'!Y32</f>
        <v>-164.9816</v>
      </c>
      <c r="Z32" s="56" t="n">
        <f aca="false">'MWA FIXED INPUT PG'!Z32</f>
        <v>-268.3624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75</v>
      </c>
      <c r="G35" s="53" t="n">
        <f aca="false">'MWA FIXED INPUT PG'!G35</f>
        <v>75</v>
      </c>
      <c r="H35" s="53" t="n">
        <f aca="false">'MWA FIXED INPUT PG'!H35</f>
        <v>75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9.4055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-19.7917</v>
      </c>
      <c r="G40" s="49" t="n">
        <f aca="false">'MWA FIXED INPUT PG'!G40</f>
        <v>-24.1935</v>
      </c>
      <c r="H40" s="49" t="n">
        <f aca="false">'MWA FIXED INPUT PG'!H40</f>
        <v>-25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-2.8682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0.521376251224198</v>
      </c>
      <c r="D47" s="62" t="n">
        <f aca="false">[1]Summary!G59</f>
        <v>0.2894548362746</v>
      </c>
      <c r="E47" s="62" t="n">
        <f aca="false">[1]Summary!H59</f>
        <v>0.0155695174521596</v>
      </c>
      <c r="F47" s="62" t="n">
        <f aca="false">[1]Summary!I59</f>
        <v>0.0139273404153224</v>
      </c>
      <c r="G47" s="62" t="n">
        <f aca="false">[1]Summary!J59</f>
        <v>0.0857516618599868</v>
      </c>
      <c r="H47" s="62" t="n">
        <f aca="false">[1]Summary!K59</f>
        <v>0.234662400691493</v>
      </c>
      <c r="I47" s="62" t="n">
        <f aca="false">[1]Summary!L59</f>
        <v>0.717034319502876</v>
      </c>
      <c r="J47" s="62" t="n">
        <f aca="false">[1]Summary!M59</f>
        <v>0.912034459510376</v>
      </c>
      <c r="K47" s="62" t="n">
        <f aca="false">[1]Summary!N59</f>
        <v>0.839762465865845</v>
      </c>
      <c r="L47" s="62" t="n">
        <f aca="false">[1]Summary!O59</f>
        <v>0.574975825066327</v>
      </c>
      <c r="M47" s="62" t="n">
        <f aca="false">[1]Summary!P59</f>
        <v>0.403884661759013</v>
      </c>
      <c r="N47" s="62" t="n">
        <f aca="false">[1]Summary!Q59</f>
        <v>0.446977293259922</v>
      </c>
      <c r="O47" s="62" t="n">
        <f aca="false">[1]Summary!R59</f>
        <v>0.509952825530277</v>
      </c>
      <c r="P47" s="62" t="n">
        <f aca="false">[1]Summary!S59</f>
        <v>0.445470111496546</v>
      </c>
      <c r="Q47" s="62" t="n">
        <f aca="false">[1]Summary!T59</f>
        <v>0.352958081241462</v>
      </c>
      <c r="R47" s="62" t="n">
        <f aca="false">[1]Summary!U59</f>
        <v>0.31609428955878</v>
      </c>
      <c r="S47" s="62" t="n">
        <f aca="false">[1]Summary!V59</f>
        <v>0.231494614947457</v>
      </c>
      <c r="T47" s="62" t="n">
        <f aca="false">[1]Summary!W59</f>
        <v>0.299460710891598</v>
      </c>
      <c r="U47" s="62" t="n">
        <f aca="false">[1]Summary!X59</f>
        <v>0.741071206707549</v>
      </c>
      <c r="V47" s="62" t="n">
        <f aca="false">[1]Summary!Y59</f>
        <v>0.837595705129976</v>
      </c>
      <c r="W47" s="62" t="n">
        <f aca="false">[1]Summary!Z59</f>
        <v>0.749973687371239</v>
      </c>
      <c r="X47" s="62" t="n">
        <f aca="false">[1]Summary!AA59</f>
        <v>0.502195203596976</v>
      </c>
      <c r="Y47" s="62" t="n">
        <f aca="false">[1]Summary!AB59</f>
        <v>0.450318440514761</v>
      </c>
      <c r="Z47" s="62" t="n">
        <f aca="false">[1]Summary!AC59</f>
        <v>0.508327879569583</v>
      </c>
      <c r="AA47" s="62" t="n">
        <f aca="false">[1]Summary!AD59</f>
        <v>0</v>
      </c>
    </row>
    <row r="48" customFormat="false" ht="13.5" hidden="false" customHeight="true" outlineLevel="0" collapsed="false">
      <c r="A48" s="44" t="s">
        <v>73</v>
      </c>
      <c r="C48" s="62" t="n">
        <f aca="false">[1]Summary!F60</f>
        <v>0.0138854983312047</v>
      </c>
      <c r="D48" s="62" t="n">
        <f aca="false">[1]Summary!G60</f>
        <v>0.0255605931450507</v>
      </c>
      <c r="E48" s="62" t="n">
        <f aca="false">[1]Summary!H60</f>
        <v>0.00228807650412</v>
      </c>
      <c r="F48" s="62" t="n">
        <f aca="false">[1]Summary!I60</f>
        <v>0.00223676993910837</v>
      </c>
      <c r="G48" s="62" t="n">
        <f aca="false">[1]Summary!J60</f>
        <v>0.00198801181520181</v>
      </c>
      <c r="H48" s="62" t="n">
        <f aca="false">[1]Summary!K60</f>
        <v>0.0261670004164697</v>
      </c>
      <c r="I48" s="62" t="n">
        <f aca="false">[1]Summary!L60</f>
        <v>0.352658955903567</v>
      </c>
      <c r="J48" s="62" t="n">
        <f aca="false">[1]Summary!M60</f>
        <v>0.527153024840668</v>
      </c>
      <c r="K48" s="62" t="n">
        <f aca="false">[1]Summary!N60</f>
        <v>0.361903111230707</v>
      </c>
      <c r="L48" s="62" t="n">
        <f aca="false">[1]Summary!O60</f>
        <v>0.202603143349184</v>
      </c>
      <c r="M48" s="62" t="n">
        <f aca="false">[1]Summary!P60</f>
        <v>0.102881788993903</v>
      </c>
      <c r="N48" s="62" t="n">
        <f aca="false">[1]Summary!Q60</f>
        <v>0.118943835857511</v>
      </c>
      <c r="O48" s="62" t="n">
        <f aca="false">[1]Summary!R60</f>
        <v>0.112565150641419</v>
      </c>
      <c r="P48" s="62" t="n">
        <f aca="false">[1]Summary!S60</f>
        <v>0.059660748880316</v>
      </c>
      <c r="Q48" s="62" t="n">
        <f aca="false">[1]Summary!T60</f>
        <v>0.317544629497857</v>
      </c>
      <c r="R48" s="62" t="n">
        <f aca="false">[1]Summary!U60</f>
        <v>0.159834638731577</v>
      </c>
      <c r="S48" s="62" t="n">
        <f aca="false">[1]Summary!V60</f>
        <v>0.150402489757277</v>
      </c>
      <c r="T48" s="62" t="n">
        <f aca="false">[1]Summary!W60</f>
        <v>0.0897894693921406</v>
      </c>
      <c r="U48" s="62" t="n">
        <f aca="false">[1]Summary!X60</f>
        <v>0.320387489088091</v>
      </c>
      <c r="V48" s="62" t="n">
        <f aca="false">[1]Summary!Y60</f>
        <v>0.404136447750655</v>
      </c>
      <c r="W48" s="62" t="n">
        <f aca="false">[1]Summary!Z60</f>
        <v>0.348107591371152</v>
      </c>
      <c r="X48" s="62" t="n">
        <f aca="false">[1]Summary!AA60</f>
        <v>0.311185490011914</v>
      </c>
      <c r="Y48" s="62" t="n">
        <f aca="false">[1]Summary!AB60</f>
        <v>0.159303114343097</v>
      </c>
      <c r="Z48" s="62" t="n">
        <f aca="false">[1]Summary!AC60</f>
        <v>0.184039875291872</v>
      </c>
      <c r="AA48" s="62" t="n">
        <f aca="false">[1]Summary!AD60</f>
        <v>0</v>
      </c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0.977231096111624</v>
      </c>
      <c r="D50" s="62" t="n">
        <f aca="false">[1]Summary!G62</f>
        <v>0.770170332925575</v>
      </c>
      <c r="E50" s="62" t="n">
        <f aca="false">[1]Summary!H62</f>
        <v>0.467547884056142</v>
      </c>
      <c r="F50" s="62" t="n">
        <f aca="false">[1]Summary!I62</f>
        <v>0.396426237251545</v>
      </c>
      <c r="G50" s="62" t="n">
        <f aca="false">[1]Summary!J62</f>
        <v>0.386511269591171</v>
      </c>
      <c r="H50" s="62" t="n">
        <f aca="false">[1]Summary!K62</f>
        <v>0.448113680949602</v>
      </c>
      <c r="I50" s="62" t="n">
        <f aca="false">[1]Summary!L62</f>
        <v>0.887315954376467</v>
      </c>
      <c r="J50" s="62" t="n">
        <f aca="false">[1]Summary!M62</f>
        <v>0.974117067057273</v>
      </c>
      <c r="K50" s="62" t="n">
        <f aca="false">[1]Summary!N62</f>
        <v>0.935250893915306</v>
      </c>
      <c r="L50" s="62" t="n">
        <f aca="false">[1]Summary!O62</f>
        <v>0.758986783433907</v>
      </c>
      <c r="M50" s="62" t="n">
        <f aca="false">[1]Summary!P62</f>
        <v>0.732500191699537</v>
      </c>
      <c r="N50" s="62" t="n">
        <f aca="false">[1]Summary!Q62</f>
        <v>0.78632369000885</v>
      </c>
      <c r="O50" s="62" t="n">
        <f aca="false">[1]Summary!R62</f>
        <v>0.819159818578748</v>
      </c>
      <c r="P50" s="62" t="n">
        <f aca="false">[1]Summary!S62</f>
        <v>0.767807876740396</v>
      </c>
      <c r="Q50" s="62" t="n">
        <f aca="false">[1]Summary!T62</f>
        <v>0.658893133903441</v>
      </c>
      <c r="R50" s="62" t="n">
        <f aca="false">[1]Summary!U62</f>
        <v>0.527769300022866</v>
      </c>
      <c r="S50" s="62" t="n">
        <f aca="false">[1]Summary!V62</f>
        <v>0.409951067282359</v>
      </c>
      <c r="T50" s="62" t="n">
        <f aca="false">[1]Summary!W62</f>
        <v>0.48718788705589</v>
      </c>
      <c r="U50" s="62" t="n">
        <f aca="false">[1]Summary!X62</f>
        <v>0.866308609012363</v>
      </c>
      <c r="V50" s="62" t="n">
        <f aca="false">[1]Summary!Y62</f>
        <v>0.93698957162349</v>
      </c>
      <c r="W50" s="62" t="n">
        <f aca="false">[1]Summary!Z62</f>
        <v>0.889883563729115</v>
      </c>
      <c r="X50" s="62" t="n">
        <f aca="false">[1]Summary!AA62</f>
        <v>0.677852611292407</v>
      </c>
      <c r="Y50" s="62" t="n">
        <f aca="false">[1]Summary!AB62</f>
        <v>0.715119065241822</v>
      </c>
      <c r="Z50" s="62" t="n">
        <f aca="false">[1]Summary!AC62</f>
        <v>0.768521925840726</v>
      </c>
      <c r="AA50" s="62" t="n">
        <f aca="false">[1]Summary!AD62</f>
        <v>0</v>
      </c>
    </row>
    <row r="51" customFormat="false" ht="13.5" hidden="false" customHeight="true" outlineLevel="0" collapsed="false">
      <c r="A51" s="44" t="s">
        <v>73</v>
      </c>
      <c r="C51" s="62" t="n">
        <f aca="false">[1]Summary!F63</f>
        <v>0.423004766143521</v>
      </c>
      <c r="D51" s="62" t="n">
        <f aca="false">[1]Summary!G63</f>
        <v>0.280937575146773</v>
      </c>
      <c r="E51" s="62" t="n">
        <f aca="false">[1]Summary!H63</f>
        <v>0.185892403554408</v>
      </c>
      <c r="F51" s="62" t="n">
        <f aca="false">[1]Summary!I63</f>
        <v>0.065604767458464</v>
      </c>
      <c r="G51" s="62" t="n">
        <f aca="false">[1]Summary!J63</f>
        <v>0.0463751206456871</v>
      </c>
      <c r="H51" s="62" t="n">
        <f aca="false">[1]Summary!K63</f>
        <v>0.075565663625894</v>
      </c>
      <c r="I51" s="62" t="n">
        <f aca="false">[1]Summary!L63</f>
        <v>0.618733059796806</v>
      </c>
      <c r="J51" s="62" t="n">
        <f aca="false">[1]Summary!M63</f>
        <v>0.786476145895095</v>
      </c>
      <c r="K51" s="62" t="n">
        <f aca="false">[1]Summary!N63</f>
        <v>0.599181248094146</v>
      </c>
      <c r="L51" s="62" t="n">
        <f aca="false">[1]Summary!O63</f>
        <v>0.439849629202745</v>
      </c>
      <c r="M51" s="62" t="n">
        <f aca="false">[1]Summary!P63</f>
        <v>0.399000133083016</v>
      </c>
      <c r="N51" s="62" t="n">
        <f aca="false">[1]Summary!Q63</f>
        <v>0.42670335862768</v>
      </c>
      <c r="O51" s="62" t="n">
        <f aca="false">[1]Summary!R63</f>
        <v>0.395648992803</v>
      </c>
      <c r="P51" s="62" t="n">
        <f aca="false">[1]Summary!S63</f>
        <v>0.272988484347521</v>
      </c>
      <c r="Q51" s="62" t="n">
        <f aca="false">[1]Summary!T63</f>
        <v>0.478457291466607</v>
      </c>
      <c r="R51" s="62" t="n">
        <f aca="false">[1]Summary!U63</f>
        <v>0.303061040995121</v>
      </c>
      <c r="S51" s="62" t="n">
        <f aca="false">[1]Summary!V63</f>
        <v>0.277718540254164</v>
      </c>
      <c r="T51" s="62" t="n">
        <f aca="false">[1]Summary!W63</f>
        <v>0.18265613525935</v>
      </c>
      <c r="U51" s="62" t="n">
        <f aca="false">[1]Summary!X63</f>
        <v>0.615173256536646</v>
      </c>
      <c r="V51" s="62" t="n">
        <f aca="false">[1]Summary!Y63</f>
        <v>0.728833022348592</v>
      </c>
      <c r="W51" s="62" t="n">
        <f aca="false">[1]Summary!Z63</f>
        <v>0.644171296749214</v>
      </c>
      <c r="X51" s="62" t="n">
        <f aca="false">[1]Summary!AA63</f>
        <v>0.464267698357542</v>
      </c>
      <c r="Y51" s="62" t="n">
        <f aca="false">[1]Summary!AB63</f>
        <v>0.406797186722088</v>
      </c>
      <c r="Z51" s="62" t="n">
        <f aca="false">[1]Summary!AC63</f>
        <v>0.468955984483156</v>
      </c>
      <c r="AA51" s="62" t="n">
        <f aca="false">[1]Summary!AD63</f>
        <v>0</v>
      </c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1063.3747</v>
      </c>
      <c r="D6" s="67" t="n">
        <v>1209.2024</v>
      </c>
      <c r="E6" s="67" t="n">
        <v>1235.4286</v>
      </c>
      <c r="F6" s="67" t="n">
        <v>1036.3661</v>
      </c>
      <c r="G6" s="67" t="n">
        <v>1006.0978</v>
      </c>
      <c r="H6" s="67" t="n">
        <v>922.8925</v>
      </c>
      <c r="I6" s="67" t="n">
        <v>996.0747</v>
      </c>
      <c r="J6" s="67" t="n">
        <v>1015.5712</v>
      </c>
      <c r="K6" s="67" t="n">
        <v>1038.155</v>
      </c>
      <c r="L6" s="67" t="n">
        <v>1116.4748</v>
      </c>
      <c r="M6" s="67" t="n">
        <v>1116.2875</v>
      </c>
      <c r="N6" s="67" t="n">
        <v>1127.71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840.856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1757.4418</v>
      </c>
      <c r="D8" s="67" t="n">
        <v>1619.8539</v>
      </c>
      <c r="E8" s="67" t="n">
        <v>1362.0712</v>
      </c>
      <c r="F8" s="67" t="n">
        <v>1343.3357</v>
      </c>
      <c r="G8" s="67" t="n">
        <v>1327.6434</v>
      </c>
      <c r="H8" s="67" t="n">
        <v>1214.098</v>
      </c>
      <c r="I8" s="67" t="n">
        <v>1674.5242</v>
      </c>
      <c r="J8" s="67" t="n">
        <v>1681.0548</v>
      </c>
      <c r="K8" s="67" t="n">
        <v>1624.5088</v>
      </c>
      <c r="L8" s="67" t="n">
        <v>1506.1962</v>
      </c>
      <c r="M8" s="67" t="n">
        <v>1518.6625</v>
      </c>
      <c r="N8" s="67" t="n">
        <v>1708.4614</v>
      </c>
      <c r="O8" s="67" t="n">
        <v>1739.8928</v>
      </c>
      <c r="P8" s="67" t="n">
        <v>1710.4142</v>
      </c>
      <c r="Q8" s="67" t="n">
        <v>1507.0301</v>
      </c>
      <c r="R8" s="67" t="n">
        <v>1353.4477</v>
      </c>
      <c r="S8" s="67" t="n">
        <v>1190.7154</v>
      </c>
      <c r="T8" s="67" t="n">
        <v>1251.3221</v>
      </c>
      <c r="U8" s="67" t="n">
        <v>1675.2973</v>
      </c>
      <c r="V8" s="67" t="n">
        <v>1638.9098</v>
      </c>
      <c r="W8" s="67" t="n">
        <v>1574.5915</v>
      </c>
      <c r="X8" s="67" t="n">
        <v>1457.0642</v>
      </c>
      <c r="Y8" s="67" t="n">
        <v>1582.8835</v>
      </c>
      <c r="Z8" s="67" t="n">
        <v>1676.817</v>
      </c>
      <c r="AA8" s="67" t="n">
        <v>1528.3454</v>
      </c>
    </row>
    <row r="9" customFormat="false" ht="11.25" hidden="false" customHeight="true" outlineLevel="0" collapsed="false">
      <c r="A9" s="67" t="s">
        <v>59</v>
      </c>
      <c r="B9" s="68"/>
      <c r="C9" s="69" t="n">
        <v>-60.9358999999997</v>
      </c>
      <c r="D9" s="69" t="n">
        <v>35.1447999999998</v>
      </c>
      <c r="E9" s="69" t="n">
        <v>89.3290999999999</v>
      </c>
      <c r="F9" s="69" t="n">
        <v>-51.3607</v>
      </c>
      <c r="G9" s="69" t="n">
        <v>19.77</v>
      </c>
      <c r="H9" s="69" t="n">
        <v>-214.5545</v>
      </c>
      <c r="I9" s="69" t="n">
        <v>182.6902</v>
      </c>
      <c r="J9" s="69" t="n">
        <v>205.8297</v>
      </c>
      <c r="K9" s="69" t="n">
        <v>216.5622</v>
      </c>
      <c r="L9" s="69" t="n">
        <v>171.5877</v>
      </c>
      <c r="M9" s="69" t="n">
        <v>14.1724999999997</v>
      </c>
      <c r="N9" s="69" t="n">
        <v>-51.1386</v>
      </c>
      <c r="O9" s="69" t="n">
        <v>-550.6207</v>
      </c>
      <c r="P9" s="69" t="n">
        <v>-485.5738</v>
      </c>
      <c r="Q9" s="69" t="n">
        <v>-438.8055</v>
      </c>
      <c r="R9" s="69" t="n">
        <v>-559.1714</v>
      </c>
      <c r="S9" s="69" t="n">
        <v>-589.6465</v>
      </c>
      <c r="T9" s="69" t="n">
        <v>-572.8554</v>
      </c>
      <c r="U9" s="69" t="n">
        <v>-360.0525</v>
      </c>
      <c r="V9" s="69" t="n">
        <v>-414.7453</v>
      </c>
      <c r="W9" s="69" t="n">
        <v>-322.111</v>
      </c>
      <c r="X9" s="69" t="n">
        <v>-402.7854</v>
      </c>
      <c r="Y9" s="69" t="n">
        <v>-445.4302</v>
      </c>
      <c r="Z9" s="69" t="n">
        <v>-603.9246</v>
      </c>
      <c r="AA9" s="69" t="n">
        <v>-215.6751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933.7312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519.1375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1273.8905</v>
      </c>
      <c r="D13" s="67" t="n">
        <v>1230.5565</v>
      </c>
      <c r="E13" s="67" t="n">
        <v>1129.3738</v>
      </c>
      <c r="F13" s="67" t="n">
        <v>1119.4032</v>
      </c>
      <c r="G13" s="67" t="n">
        <v>1097.7681</v>
      </c>
      <c r="H13" s="67" t="n">
        <v>857.3439</v>
      </c>
      <c r="I13" s="67" t="n">
        <v>1289.2875</v>
      </c>
      <c r="J13" s="67" t="n">
        <v>1302.984</v>
      </c>
      <c r="K13" s="67" t="n">
        <v>1221.4364</v>
      </c>
      <c r="L13" s="67" t="n">
        <v>1135.0219</v>
      </c>
      <c r="M13" s="67" t="n">
        <v>1171.6946</v>
      </c>
      <c r="N13" s="67" t="n">
        <v>1348.8073</v>
      </c>
      <c r="O13" s="67" t="n">
        <v>1306.4004</v>
      </c>
      <c r="P13" s="67" t="n">
        <v>1260.2063</v>
      </c>
      <c r="Q13" s="67" t="n">
        <v>1271.2061</v>
      </c>
      <c r="R13" s="67" t="n">
        <v>1102.0146</v>
      </c>
      <c r="S13" s="67" t="n">
        <v>1026.8243</v>
      </c>
      <c r="T13" s="67" t="n">
        <v>907.7902</v>
      </c>
      <c r="U13" s="67" t="n">
        <v>1270.7144</v>
      </c>
      <c r="V13" s="67" t="n">
        <v>1236.7339</v>
      </c>
      <c r="W13" s="67" t="n">
        <v>1231.6887</v>
      </c>
      <c r="X13" s="67" t="n">
        <v>1187.5355</v>
      </c>
      <c r="Y13" s="67" t="n">
        <v>1235.6145</v>
      </c>
      <c r="Z13" s="67" t="n">
        <v>1339.0671</v>
      </c>
      <c r="AA13" s="67" t="n">
        <v>1190.5456</v>
      </c>
    </row>
    <row r="14" customFormat="false" ht="11.25" hidden="false" customHeight="true" outlineLevel="0" collapsed="false">
      <c r="A14" s="67" t="s">
        <v>63</v>
      </c>
      <c r="B14" s="68"/>
      <c r="C14" s="69" t="n">
        <v>-240.3874</v>
      </c>
      <c r="D14" s="69" t="n">
        <v>-255.4163</v>
      </c>
      <c r="E14" s="69" t="n">
        <v>-201.8791</v>
      </c>
      <c r="F14" s="69" t="n">
        <v>-416.1929</v>
      </c>
      <c r="G14" s="69" t="n">
        <v>-326.2251</v>
      </c>
      <c r="H14" s="69" t="n">
        <v>-481.9229</v>
      </c>
      <c r="I14" s="69" t="n">
        <v>-42.8514</v>
      </c>
      <c r="J14" s="69" t="n">
        <v>-51.3097000000003</v>
      </c>
      <c r="K14" s="69" t="n">
        <v>-162.3146</v>
      </c>
      <c r="L14" s="69" t="n">
        <v>-275.3735</v>
      </c>
      <c r="M14" s="69" t="n">
        <v>-458.7817</v>
      </c>
      <c r="N14" s="69" t="n">
        <v>-428.8906</v>
      </c>
      <c r="O14" s="69" t="n">
        <v>-758.9594</v>
      </c>
      <c r="P14" s="69" t="n">
        <v>-741.9222</v>
      </c>
      <c r="Q14" s="69" t="n">
        <v>-548.1202</v>
      </c>
      <c r="R14" s="69" t="n">
        <v>-707.7509</v>
      </c>
      <c r="S14" s="69" t="n">
        <v>-669.5324</v>
      </c>
      <c r="T14" s="69" t="n">
        <v>-716.1411</v>
      </c>
      <c r="U14" s="69" t="n">
        <v>-316.8497</v>
      </c>
      <c r="V14" s="69" t="n">
        <v>-381.9399</v>
      </c>
      <c r="W14" s="69" t="n">
        <v>-339.4456</v>
      </c>
      <c r="X14" s="69" t="n">
        <v>-540.1223</v>
      </c>
      <c r="Y14" s="69" t="n">
        <v>-701.6117</v>
      </c>
      <c r="Z14" s="69" t="n">
        <v>-750.0883</v>
      </c>
      <c r="AA14" s="69" t="n">
        <v>-437.326900000001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-140.049</v>
      </c>
      <c r="D16" s="71" t="n">
        <v>-89.3814</v>
      </c>
      <c r="E16" s="71" t="n">
        <v>-39.053</v>
      </c>
      <c r="F16" s="71" t="n">
        <v>-205.401</v>
      </c>
      <c r="G16" s="71" t="n">
        <v>-132.7654</v>
      </c>
      <c r="H16" s="71" t="n">
        <v>-333.3849</v>
      </c>
      <c r="I16" s="71" t="n">
        <v>83.258</v>
      </c>
      <c r="J16" s="71" t="n">
        <v>97.997</v>
      </c>
      <c r="K16" s="71" t="n">
        <v>39.753</v>
      </c>
      <c r="L16" s="71" t="n">
        <v>-15.8476</v>
      </c>
      <c r="M16" s="71" t="n">
        <v>-196.0294</v>
      </c>
      <c r="N16" s="71" t="n">
        <v>-225.7981</v>
      </c>
      <c r="O16" s="71" t="n">
        <v>-642.4689</v>
      </c>
      <c r="P16" s="71" t="n">
        <v>-595.4374</v>
      </c>
      <c r="Q16" s="71" t="n">
        <v>-486.998</v>
      </c>
      <c r="R16" s="71" t="n">
        <v>-621.905</v>
      </c>
      <c r="S16" s="71" t="n">
        <v>-624.865</v>
      </c>
      <c r="T16" s="71" t="n">
        <v>-636.5379</v>
      </c>
      <c r="U16" s="71" t="n">
        <v>-341.0061</v>
      </c>
      <c r="V16" s="71" t="n">
        <v>-400.2827</v>
      </c>
      <c r="W16" s="71" t="n">
        <v>-329.8153</v>
      </c>
      <c r="X16" s="71" t="n">
        <v>-460.3783</v>
      </c>
      <c r="Y16" s="71" t="n">
        <v>-564.9816</v>
      </c>
      <c r="Z16" s="71" t="n">
        <v>-668.3624</v>
      </c>
      <c r="AA16" s="71" t="n">
        <v>-313.04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1116.4748</v>
      </c>
      <c r="M19" s="67" t="n">
        <v>1116.2875</v>
      </c>
      <c r="N19" s="67" t="n">
        <v>1127.71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831.4505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1757.4418</v>
      </c>
      <c r="D21" s="67" t="n">
        <v>1619.8539</v>
      </c>
      <c r="E21" s="67" t="n">
        <v>1362.0712</v>
      </c>
      <c r="F21" s="67" t="n">
        <v>1343.3357</v>
      </c>
      <c r="G21" s="67" t="n">
        <v>1327.6434</v>
      </c>
      <c r="H21" s="67" t="n">
        <v>1214.098</v>
      </c>
      <c r="I21" s="67" t="n">
        <v>1653.6242</v>
      </c>
      <c r="J21" s="67" t="n">
        <v>1660.1548</v>
      </c>
      <c r="K21" s="67" t="n">
        <v>1603.4088</v>
      </c>
      <c r="L21" s="67" t="n">
        <v>1506.1962</v>
      </c>
      <c r="M21" s="67" t="n">
        <v>1518.6625</v>
      </c>
      <c r="N21" s="67" t="n">
        <v>1708.4614</v>
      </c>
      <c r="O21" s="67" t="n">
        <v>1739.8928</v>
      </c>
      <c r="P21" s="67" t="n">
        <v>1710.4142</v>
      </c>
      <c r="Q21" s="67" t="n">
        <v>1507.0301</v>
      </c>
      <c r="R21" s="67" t="n">
        <v>1353.4477</v>
      </c>
      <c r="S21" s="67" t="n">
        <v>1190.7154</v>
      </c>
      <c r="T21" s="67" t="n">
        <v>1251.3221</v>
      </c>
      <c r="U21" s="67" t="n">
        <v>1654.3973</v>
      </c>
      <c r="V21" s="67" t="n">
        <v>1618.0098</v>
      </c>
      <c r="W21" s="67" t="n">
        <v>1553.4915</v>
      </c>
      <c r="X21" s="67" t="n">
        <v>1457.0642</v>
      </c>
      <c r="Y21" s="67" t="n">
        <v>1582.8835</v>
      </c>
      <c r="Z21" s="67" t="n">
        <v>1676.817</v>
      </c>
      <c r="AA21" s="67" t="n">
        <v>1523.0874</v>
      </c>
    </row>
    <row r="22" customFormat="false" ht="11.25" hidden="false" customHeight="true" outlineLevel="0" collapsed="false">
      <c r="A22" s="67" t="s">
        <v>59</v>
      </c>
      <c r="B22" s="68"/>
      <c r="C22" s="69" t="n">
        <v>-60.9358999999997</v>
      </c>
      <c r="D22" s="69" t="n">
        <v>35.1447999999998</v>
      </c>
      <c r="E22" s="69" t="n">
        <v>89.3290999999999</v>
      </c>
      <c r="F22" s="69" t="n">
        <v>-126.3607</v>
      </c>
      <c r="G22" s="69" t="n">
        <v>-55.23</v>
      </c>
      <c r="H22" s="69" t="n">
        <v>-289.5545</v>
      </c>
      <c r="I22" s="69" t="n">
        <v>161.7902</v>
      </c>
      <c r="J22" s="69" t="n">
        <v>184.9297</v>
      </c>
      <c r="K22" s="69" t="n">
        <v>195.4622</v>
      </c>
      <c r="L22" s="69" t="n">
        <v>171.5877</v>
      </c>
      <c r="M22" s="69" t="n">
        <v>14.1724999999997</v>
      </c>
      <c r="N22" s="69" t="n">
        <v>-51.1386</v>
      </c>
      <c r="O22" s="69" t="n">
        <v>-550.6207</v>
      </c>
      <c r="P22" s="69" t="n">
        <v>-485.5738</v>
      </c>
      <c r="Q22" s="69" t="n">
        <v>-438.8055</v>
      </c>
      <c r="R22" s="69" t="n">
        <v>-559.1714</v>
      </c>
      <c r="S22" s="69" t="n">
        <v>-589.6465</v>
      </c>
      <c r="T22" s="69" t="n">
        <v>-572.8554</v>
      </c>
      <c r="U22" s="69" t="n">
        <v>-380.9525</v>
      </c>
      <c r="V22" s="69" t="n">
        <v>-435.6453</v>
      </c>
      <c r="W22" s="69" t="n">
        <v>-343.211</v>
      </c>
      <c r="X22" s="69" t="n">
        <v>-402.7854</v>
      </c>
      <c r="Y22" s="69" t="n">
        <v>-445.4302</v>
      </c>
      <c r="Z22" s="69" t="n">
        <v>-603.9246</v>
      </c>
      <c r="AA22" s="69" t="n">
        <v>-230.3386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933.7312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537.6731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1273.8905</v>
      </c>
      <c r="D26" s="67" t="n">
        <v>1230.5565</v>
      </c>
      <c r="E26" s="67" t="n">
        <v>1129.3738</v>
      </c>
      <c r="F26" s="67" t="n">
        <v>1119.4032</v>
      </c>
      <c r="G26" s="67" t="n">
        <v>1097.7681</v>
      </c>
      <c r="H26" s="67" t="n">
        <v>857.3439</v>
      </c>
      <c r="I26" s="67" t="n">
        <v>1289.2874</v>
      </c>
      <c r="J26" s="67" t="n">
        <v>1302.984</v>
      </c>
      <c r="K26" s="67" t="n">
        <v>1221.4364</v>
      </c>
      <c r="L26" s="67" t="n">
        <v>1135.0219</v>
      </c>
      <c r="M26" s="67" t="n">
        <v>1171.6946</v>
      </c>
      <c r="N26" s="67" t="n">
        <v>1348.8073</v>
      </c>
      <c r="O26" s="67" t="n">
        <v>1306.4004</v>
      </c>
      <c r="P26" s="67" t="n">
        <v>1260.2063</v>
      </c>
      <c r="Q26" s="67" t="n">
        <v>1271.2061</v>
      </c>
      <c r="R26" s="67" t="n">
        <v>1102.0146</v>
      </c>
      <c r="S26" s="67" t="n">
        <v>1026.8243</v>
      </c>
      <c r="T26" s="67" t="n">
        <v>907.7902</v>
      </c>
      <c r="U26" s="67" t="n">
        <v>1270.7144</v>
      </c>
      <c r="V26" s="67" t="n">
        <v>1236.7339</v>
      </c>
      <c r="W26" s="67" t="n">
        <v>1231.6887</v>
      </c>
      <c r="X26" s="67" t="n">
        <v>1187.5355</v>
      </c>
      <c r="Y26" s="67" t="n">
        <v>1235.6145</v>
      </c>
      <c r="Z26" s="67" t="n">
        <v>1339.0671</v>
      </c>
      <c r="AA26" s="67" t="n">
        <v>1190.5456</v>
      </c>
    </row>
    <row r="27" customFormat="false" ht="11.25" hidden="false" customHeight="true" outlineLevel="0" collapsed="false">
      <c r="A27" s="67" t="s">
        <v>63</v>
      </c>
      <c r="B27" s="68"/>
      <c r="C27" s="69" t="n">
        <v>-240.3874</v>
      </c>
      <c r="D27" s="69" t="n">
        <v>-255.4163</v>
      </c>
      <c r="E27" s="69" t="n">
        <v>-201.8791</v>
      </c>
      <c r="F27" s="69" t="n">
        <v>-266.6863</v>
      </c>
      <c r="G27" s="69" t="n">
        <v>-176.2251</v>
      </c>
      <c r="H27" s="69" t="n">
        <v>-331.9229</v>
      </c>
      <c r="I27" s="69" t="n">
        <v>-42.8515</v>
      </c>
      <c r="J27" s="69" t="n">
        <v>-51.3097000000003</v>
      </c>
      <c r="K27" s="69" t="n">
        <v>-162.3146</v>
      </c>
      <c r="L27" s="69" t="n">
        <v>-275.3735</v>
      </c>
      <c r="M27" s="69" t="n">
        <v>-458.7817</v>
      </c>
      <c r="N27" s="69" t="n">
        <v>-428.8906</v>
      </c>
      <c r="O27" s="69" t="n">
        <v>-758.9594</v>
      </c>
      <c r="P27" s="69" t="n">
        <v>-741.9222</v>
      </c>
      <c r="Q27" s="69" t="n">
        <v>-548.1202</v>
      </c>
      <c r="R27" s="69" t="n">
        <v>-707.7509</v>
      </c>
      <c r="S27" s="69" t="n">
        <v>-669.5324</v>
      </c>
      <c r="T27" s="69" t="n">
        <v>-716.1411</v>
      </c>
      <c r="U27" s="69" t="n">
        <v>-316.8497</v>
      </c>
      <c r="V27" s="69" t="n">
        <v>-381.9399</v>
      </c>
      <c r="W27" s="69" t="n">
        <v>-339.4456</v>
      </c>
      <c r="X27" s="69" t="n">
        <v>-540.1223</v>
      </c>
      <c r="Y27" s="69" t="n">
        <v>-701.6117</v>
      </c>
      <c r="Z27" s="69" t="n">
        <v>-750.0883</v>
      </c>
      <c r="AA27" s="69" t="n">
        <v>-418.7913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-140.049</v>
      </c>
      <c r="D29" s="71" t="n">
        <v>-89.3814</v>
      </c>
      <c r="E29" s="71" t="n">
        <v>-39.053</v>
      </c>
      <c r="F29" s="71" t="n">
        <v>-185.6093</v>
      </c>
      <c r="G29" s="71" t="n">
        <v>-108.5719</v>
      </c>
      <c r="H29" s="71" t="n">
        <v>-308.3849</v>
      </c>
      <c r="I29" s="71" t="n">
        <v>71.5719</v>
      </c>
      <c r="J29" s="71" t="n">
        <v>85.8615</v>
      </c>
      <c r="K29" s="71" t="n">
        <v>28.4997</v>
      </c>
      <c r="L29" s="71" t="n">
        <v>-15.8476</v>
      </c>
      <c r="M29" s="71" t="n">
        <v>-196.0294</v>
      </c>
      <c r="N29" s="71" t="n">
        <v>-225.7981</v>
      </c>
      <c r="O29" s="71" t="n">
        <v>-642.4689</v>
      </c>
      <c r="P29" s="71" t="n">
        <v>-595.4374</v>
      </c>
      <c r="Q29" s="71" t="n">
        <v>-486.998</v>
      </c>
      <c r="R29" s="71" t="n">
        <v>-621.905</v>
      </c>
      <c r="S29" s="71" t="n">
        <v>-624.865</v>
      </c>
      <c r="T29" s="71" t="n">
        <v>-636.5379</v>
      </c>
      <c r="U29" s="71" t="n">
        <v>-352.6921</v>
      </c>
      <c r="V29" s="71" t="n">
        <v>-411.9687</v>
      </c>
      <c r="W29" s="71" t="n">
        <v>-341.5375</v>
      </c>
      <c r="X29" s="71" t="n">
        <v>-460.3783</v>
      </c>
      <c r="Y29" s="71" t="n">
        <v>-564.9816</v>
      </c>
      <c r="Z29" s="71" t="n">
        <v>-668.3624</v>
      </c>
      <c r="AA29" s="71" t="n">
        <v>-313.1201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-242.4689</v>
      </c>
      <c r="P32" s="74" t="n">
        <v>-195.4374</v>
      </c>
      <c r="Q32" s="74" t="n">
        <v>-86.998</v>
      </c>
      <c r="R32" s="74" t="n">
        <v>-21.905</v>
      </c>
      <c r="S32" s="74" t="n">
        <v>-24.865</v>
      </c>
      <c r="T32" s="74" t="n">
        <v>-36.5379</v>
      </c>
      <c r="U32" s="74" t="n">
        <v>0</v>
      </c>
      <c r="V32" s="74" t="n">
        <v>-11.9687</v>
      </c>
      <c r="W32" s="74" t="n">
        <v>0</v>
      </c>
      <c r="X32" s="74" t="n">
        <v>-60.3783</v>
      </c>
      <c r="Y32" s="74" t="n">
        <v>-164.9816</v>
      </c>
      <c r="Z32" s="74" t="n">
        <v>-268.3624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75</v>
      </c>
      <c r="G35" s="67" t="n">
        <v>75</v>
      </c>
      <c r="H35" s="67" t="n">
        <v>75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9.4055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-19.7917</v>
      </c>
      <c r="G40" s="71" t="n">
        <v>-24.1935</v>
      </c>
      <c r="H40" s="71" t="n">
        <v>-25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-2.8682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12/20/2001</v>
      </c>
    </row>
    <row r="4" customFormat="false" ht="12" hidden="false" customHeight="true" outlineLevel="0" collapsed="false">
      <c r="A4" s="79" t="str">
        <f aca="false">MWA!A3</f>
        <v>As of:                12/20/2001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1063.3747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1757.4418</v>
      </c>
      <c r="D10" s="84" t="n">
        <f aca="false">MWA!D21</f>
        <v>1619.8539</v>
      </c>
      <c r="E10" s="84" t="n">
        <f aca="false">MWA!E21</f>
        <v>1362.0712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-60.9358999999997</v>
      </c>
      <c r="D11" s="83" t="n">
        <f aca="false">SUM(D8:D10)</f>
        <v>35.1447999999998</v>
      </c>
      <c r="E11" s="83" t="n">
        <f aca="false">SUM(E8:E10)</f>
        <v>89.3290999999999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933.7312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1273.8905</v>
      </c>
      <c r="D15" s="84" t="n">
        <f aca="false">MWA!D26</f>
        <v>1230.5565</v>
      </c>
      <c r="E15" s="84" t="n">
        <f aca="false">MWA!E26</f>
        <v>1129.3738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-240.3874</v>
      </c>
      <c r="D16" s="83" t="n">
        <f aca="false">SUM(D13:D15)</f>
        <v>-255.4163</v>
      </c>
      <c r="E16" s="83" t="n">
        <f aca="false">SUM(E13:E15)</f>
        <v>-201.8791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-140.049</v>
      </c>
      <c r="D18" s="86" t="n">
        <f aca="false">MWA!D29</f>
        <v>-89.3814</v>
      </c>
      <c r="E18" s="86" t="n">
        <f aca="false">MWA!E29</f>
        <v>-39.053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0.521376251224198</v>
      </c>
      <c r="D21" s="87" t="n">
        <f aca="false">MWA!D47</f>
        <v>0.2894548362746</v>
      </c>
      <c r="E21" s="87" t="n">
        <f aca="false">MWA!E47</f>
        <v>0.0155695174521596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0.0138854983312047</v>
      </c>
      <c r="D22" s="87" t="n">
        <f aca="false">MWA!D48</f>
        <v>0.0255605931450507</v>
      </c>
      <c r="E22" s="87" t="n">
        <f aca="false">MWA!E48</f>
        <v>0.00228807650412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0.977231096111624</v>
      </c>
      <c r="D24" s="87" t="n">
        <f aca="false">MWA!D50</f>
        <v>0.770170332925575</v>
      </c>
      <c r="E24" s="87" t="n">
        <f aca="false">MWA!E50</f>
        <v>0.467547884056142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0.423004766143521</v>
      </c>
      <c r="D25" s="87" t="n">
        <f aca="false">MWA!D51</f>
        <v>0.280937575146773</v>
      </c>
      <c r="E25" s="87" t="n">
        <f aca="false">MWA!E51</f>
        <v>0.185892403554408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1063.3747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237.747570558234</v>
      </c>
      <c r="I29" s="90" t="n">
        <f aca="false">[2]BEAVER!$E$10</f>
        <v>456</v>
      </c>
      <c r="J29" s="91" t="n">
        <f aca="false">I29-H29</f>
        <v>218.252429441766</v>
      </c>
      <c r="L29" s="90" t="n">
        <f aca="false">'[2]Output for Upload'!$H$9</f>
        <v>130.25467632357</v>
      </c>
      <c r="M29" s="90" t="n">
        <f aca="false">[2]BEAVER!$F$10</f>
        <v>450</v>
      </c>
      <c r="N29" s="91" t="n">
        <f aca="false">M29-L29</f>
        <v>319.74532367643</v>
      </c>
      <c r="P29" s="90" t="n">
        <f aca="false">'[2]Output for Upload'!$I$9</f>
        <v>4.26604778189174</v>
      </c>
      <c r="Q29" s="90" t="n">
        <f aca="false">[2]BEAVER!$G$10</f>
        <v>274</v>
      </c>
      <c r="R29" s="91" t="n">
        <f aca="false">Q29-P29</f>
        <v>269.733952218108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1980.99938404776</v>
      </c>
      <c r="D30" s="84" t="n">
        <f aca="false">D10+N29+N33</f>
        <v>1992.0003877694</v>
      </c>
      <c r="E30" s="92" t="n">
        <f aca="false">E10+R29+R33</f>
        <v>1716.99749076913</v>
      </c>
      <c r="G30" s="77" t="s">
        <v>90</v>
      </c>
      <c r="H30" s="90" t="n">
        <f aca="false">'[2]Output for Upload'!$G$10</f>
        <v>6.33178723902933</v>
      </c>
      <c r="I30" s="90" t="n">
        <f aca="false">I29</f>
        <v>456</v>
      </c>
      <c r="J30" s="91" t="n">
        <f aca="false">I30-H30</f>
        <v>449.668212760971</v>
      </c>
      <c r="L30" s="90" t="n">
        <f aca="false">'[2]Output for Upload'!$H$10</f>
        <v>11.5022669152728</v>
      </c>
      <c r="M30" s="90" t="n">
        <f aca="false">M29</f>
        <v>450</v>
      </c>
      <c r="N30" s="91" t="n">
        <f aca="false">M30-L30</f>
        <v>438.497733084727</v>
      </c>
      <c r="P30" s="90" t="n">
        <f aca="false">'[2]Output for Upload'!$I$10</f>
        <v>0.626932962128879</v>
      </c>
      <c r="Q30" s="90" t="n">
        <f aca="false">Q29</f>
        <v>274</v>
      </c>
      <c r="R30" s="91" t="n">
        <f aca="false">Q30-P30</f>
        <v>273.373067037871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162.621684047758</v>
      </c>
      <c r="D31" s="83" t="n">
        <f aca="false">SUM(D28:D30)</f>
        <v>407.291287769399</v>
      </c>
      <c r="E31" s="83" t="n">
        <f aca="false">SUM(E28:E30)</f>
        <v>444.255390769125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933.7312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227.694845394008</v>
      </c>
      <c r="I33" s="90" t="n">
        <f aca="false">[2]COYOTE!$E$10</f>
        <v>233</v>
      </c>
      <c r="J33" s="91" t="n">
        <f aca="false">I33-H33</f>
        <v>5.30515460599173</v>
      </c>
      <c r="L33" s="90" t="n">
        <f aca="false">'[2]Output for Upload'!$H$12</f>
        <v>175.598835907031</v>
      </c>
      <c r="M33" s="90" t="n">
        <f aca="false">[2]COYOTE!$F$10</f>
        <v>228</v>
      </c>
      <c r="N33" s="91" t="n">
        <f aca="false">M33-L33</f>
        <v>52.4011640929689</v>
      </c>
      <c r="P33" s="90" t="n">
        <f aca="false">'[2]Output for Upload'!$I$12</f>
        <v>74.8076614489827</v>
      </c>
      <c r="Q33" s="90" t="n">
        <f aca="false">[2]COYOTE!$G$10</f>
        <v>160</v>
      </c>
      <c r="R33" s="91" t="n">
        <f aca="false">Q33-P33</f>
        <v>85.1923385510173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98.5601105114403</v>
      </c>
      <c r="I34" s="90" t="n">
        <f aca="false">I33</f>
        <v>233</v>
      </c>
      <c r="J34" s="91" t="n">
        <f aca="false">I34-H34</f>
        <v>134.43988948856</v>
      </c>
      <c r="L34" s="90" t="n">
        <f aca="false">'[2]Output for Upload'!$H$13</f>
        <v>64.0537671334642</v>
      </c>
      <c r="M34" s="90" t="n">
        <f aca="false">M33</f>
        <v>228</v>
      </c>
      <c r="N34" s="91" t="n">
        <f aca="false">M34-L34</f>
        <v>163.946232866536</v>
      </c>
      <c r="P34" s="90" t="n">
        <f aca="false">'[2]Output for Upload'!$I$13</f>
        <v>29.7427845687053</v>
      </c>
      <c r="Q34" s="90" t="n">
        <f aca="false">Q33</f>
        <v>160</v>
      </c>
      <c r="R34" s="91" t="n">
        <f aca="false">Q34-P34</f>
        <v>130.257215431295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1857.99860224953</v>
      </c>
      <c r="D35" s="84" t="n">
        <f aca="false">D15+N30+N34</f>
        <v>1833.00046595126</v>
      </c>
      <c r="E35" s="92" t="n">
        <f aca="false">E15+R30+R34</f>
        <v>1533.00408246917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343.72070224953</v>
      </c>
      <c r="D36" s="83" t="n">
        <f aca="false">SUM(D33:D35)</f>
        <v>347.027665951263</v>
      </c>
      <c r="E36" s="83" t="n">
        <f aca="false">SUM(E33:E35)</f>
        <v>201.751182469166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238.707580285549</v>
      </c>
      <c r="D38" s="86" t="n">
        <f aca="false">((D31*D41)+(D36*D42))/D43</f>
        <v>380.507455850227</v>
      </c>
      <c r="E38" s="86" t="n">
        <f aca="false">((E31*E41)+(E36*E42))/E43</f>
        <v>332.129789082047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39.4231</v>
      </c>
      <c r="D45" s="77" t="n">
        <f aca="false">'PLR SUM'!D40</f>
        <v>-25</v>
      </c>
      <c r="E45" s="7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12/20/2001</v>
      </c>
    </row>
    <row r="3" customFormat="false" ht="12" hidden="false" customHeight="true" outlineLevel="0" collapsed="false">
      <c r="A3" s="93" t="str">
        <f aca="false">'MWH FIXED INPUT PG'!A3</f>
        <v>Prior Date:          12/19/2001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12/20/2001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442363.88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431128.28</v>
      </c>
      <c r="G7" s="98" t="n">
        <f aca="false">G20+G33</f>
        <v>418536.68</v>
      </c>
      <c r="H7" s="98" t="n">
        <f aca="false">H20+H33</f>
        <v>369157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482317.12</v>
      </c>
      <c r="M7" s="98" t="n">
        <f aca="false">M20+M33</f>
        <v>446515</v>
      </c>
      <c r="N7" s="98" t="n">
        <f aca="false">N20+N33</f>
        <v>451084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8260569.6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731095.78</v>
      </c>
      <c r="D9" s="98" t="n">
        <f aca="false">D22+D34</f>
        <v>622023.896</v>
      </c>
      <c r="E9" s="98" t="n">
        <f aca="false">E22+E34</f>
        <v>566621.629</v>
      </c>
      <c r="F9" s="98" t="n">
        <f aca="false">F22+F34</f>
        <v>558827.671</v>
      </c>
      <c r="G9" s="98" t="n">
        <f aca="false">G22+G34</f>
        <v>552299.653</v>
      </c>
      <c r="H9" s="98" t="n">
        <f aca="false">H22+H34</f>
        <v>485639.192</v>
      </c>
      <c r="I9" s="98" t="n">
        <f aca="false">I22+I34</f>
        <v>687907.676</v>
      </c>
      <c r="J9" s="98" t="n">
        <f aca="false">J22+J34</f>
        <v>717186.853</v>
      </c>
      <c r="K9" s="98" t="n">
        <f aca="false">K22+K34</f>
        <v>615708.96</v>
      </c>
      <c r="L9" s="98" t="n">
        <f aca="false">L22+L34</f>
        <v>650676.76</v>
      </c>
      <c r="M9" s="98" t="n">
        <f aca="false">M22+M34</f>
        <v>607464.992</v>
      </c>
      <c r="N9" s="98" t="n">
        <f aca="false">N22+N34</f>
        <v>683384.57</v>
      </c>
      <c r="O9" s="98" t="n">
        <f aca="false">O22+O34</f>
        <v>723795.416</v>
      </c>
      <c r="P9" s="98" t="n">
        <f aca="false">P22+P34</f>
        <v>656799.065</v>
      </c>
      <c r="Q9" s="98" t="n">
        <f aca="false">Q22+Q34</f>
        <v>626924.518</v>
      </c>
      <c r="R9" s="98" t="n">
        <f aca="false">R22+R34</f>
        <v>563034.234</v>
      </c>
      <c r="S9" s="98" t="n">
        <f aca="false">S22+S34</f>
        <v>495337.598</v>
      </c>
      <c r="T9" s="98" t="n">
        <f aca="false">T22+T34</f>
        <v>500528.854</v>
      </c>
      <c r="U9" s="98" t="n">
        <f aca="false">U22+U34</f>
        <v>688229.295</v>
      </c>
      <c r="V9" s="98" t="n">
        <f aca="false">V22+V34</f>
        <v>673092.095</v>
      </c>
      <c r="W9" s="98" t="n">
        <f aca="false">W22+W34</f>
        <v>621396.597</v>
      </c>
      <c r="X9" s="98" t="n">
        <f aca="false">X22+X34</f>
        <v>629451.727</v>
      </c>
      <c r="Y9" s="98" t="n">
        <f aca="false">Y22+Y34</f>
        <v>607827.257</v>
      </c>
      <c r="Z9" s="98" t="n">
        <f aca="false">Z22+Z34</f>
        <v>697555.882</v>
      </c>
      <c r="AA9" s="98" t="n">
        <f aca="false">AA22+AA34</f>
        <v>14962810.17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-25349.34</v>
      </c>
      <c r="D10" s="99" t="n">
        <f aca="false">SUM(D7:D9)</f>
        <v>13495.6159999999</v>
      </c>
      <c r="E10" s="99" t="n">
        <f aca="false">SUM(E7:E9)</f>
        <v>37160.909</v>
      </c>
      <c r="F10" s="99" t="n">
        <f aca="false">SUM(F7:F9)</f>
        <v>-21366.049</v>
      </c>
      <c r="G10" s="99" t="n">
        <f aca="false">SUM(G7:G9)</f>
        <v>8224.33299999998</v>
      </c>
      <c r="H10" s="99" t="n">
        <f aca="false">SUM(H7:H9)</f>
        <v>-85821.808</v>
      </c>
      <c r="I10" s="99" t="n">
        <f aca="false">SUM(I7:I9)</f>
        <v>67304.7560000001</v>
      </c>
      <c r="J10" s="99" t="n">
        <f aca="false">SUM(J7:J9)</f>
        <v>79889.613</v>
      </c>
      <c r="K10" s="99" t="n">
        <f aca="false">SUM(K7:K9)</f>
        <v>75057.48</v>
      </c>
      <c r="L10" s="99" t="n">
        <f aca="false">SUM(L7:L9)</f>
        <v>74125.88</v>
      </c>
      <c r="M10" s="99" t="n">
        <f aca="false">SUM(M7:M9)</f>
        <v>5668.99199999997</v>
      </c>
      <c r="N10" s="99" t="n">
        <f aca="false">SUM(N7:N9)</f>
        <v>-20455.4300000001</v>
      </c>
      <c r="O10" s="99" t="n">
        <f aca="false">SUM(O7:O9)</f>
        <v>-229058.184</v>
      </c>
      <c r="P10" s="99" t="n">
        <f aca="false">SUM(P7:P9)</f>
        <v>-186460.335</v>
      </c>
      <c r="Q10" s="99" t="n">
        <f aca="false">SUM(Q7:Q9)</f>
        <v>-182543.082</v>
      </c>
      <c r="R10" s="99" t="n">
        <f aca="false">SUM(R7:R9)</f>
        <v>-232615.286</v>
      </c>
      <c r="S10" s="99" t="n">
        <f aca="false">SUM(S7:S9)</f>
        <v>-245292.922</v>
      </c>
      <c r="T10" s="99" t="n">
        <f aca="false">SUM(T7:T9)</f>
        <v>-229142.146</v>
      </c>
      <c r="U10" s="99" t="n">
        <f aca="false">SUM(U7:U9)</f>
        <v>-158476.225</v>
      </c>
      <c r="V10" s="99" t="n">
        <f aca="false">SUM(V7:V9)</f>
        <v>-181228.425</v>
      </c>
      <c r="W10" s="99" t="n">
        <f aca="false">SUM(W7:W9)</f>
        <v>-137284.403</v>
      </c>
      <c r="X10" s="99" t="n">
        <f aca="false">SUM(X7:X9)</f>
        <v>-174003.313</v>
      </c>
      <c r="Y10" s="99" t="n">
        <f aca="false">SUM(Y7:Y9)</f>
        <v>-171045.223</v>
      </c>
      <c r="Z10" s="99" t="n">
        <f aca="false">SUM(Z7:Z9)</f>
        <v>-251232.638</v>
      </c>
      <c r="AA10" s="99" t="n">
        <f aca="false">SUM(AA7:AA9)</f>
        <v>-2170447.23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306263.84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3995282.0158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417836.071</v>
      </c>
      <c r="D14" s="98" t="n">
        <f aca="false">D27+D36</f>
        <v>354400.261</v>
      </c>
      <c r="E14" s="98" t="n">
        <f aca="false">E27+E36</f>
        <v>370434.621</v>
      </c>
      <c r="F14" s="98" t="n">
        <f aca="false">F27+F36</f>
        <v>340298.579</v>
      </c>
      <c r="G14" s="98" t="n">
        <f aca="false">G27+G36</f>
        <v>360067.922</v>
      </c>
      <c r="H14" s="98" t="n">
        <f aca="false">H27+H36</f>
        <v>274350.045</v>
      </c>
      <c r="I14" s="98" t="n">
        <f aca="false">I27+I36</f>
        <v>422886.267</v>
      </c>
      <c r="J14" s="98" t="n">
        <f aca="false">J27+J36</f>
        <v>406531.013</v>
      </c>
      <c r="K14" s="98" t="n">
        <f aca="false">K27+K36</f>
        <v>410402.644</v>
      </c>
      <c r="L14" s="98" t="n">
        <f aca="false">L27+L36</f>
        <v>354126.848</v>
      </c>
      <c r="M14" s="98" t="n">
        <f aca="false">M27+M36</f>
        <v>374942.269</v>
      </c>
      <c r="N14" s="98" t="n">
        <f aca="false">N27+N36</f>
        <v>463989.701</v>
      </c>
      <c r="O14" s="98" t="n">
        <f aca="false">O27+O36</f>
        <v>428499.346</v>
      </c>
      <c r="P14" s="98" t="n">
        <f aca="false">P27+P36</f>
        <v>362939.418</v>
      </c>
      <c r="Q14" s="98" t="n">
        <f aca="false">Q27+Q36</f>
        <v>416955.594</v>
      </c>
      <c r="R14" s="98" t="n">
        <f aca="false">R27+R36</f>
        <v>335012.445</v>
      </c>
      <c r="S14" s="98" t="n">
        <f aca="false">S27+S36</f>
        <v>336798.369</v>
      </c>
      <c r="T14" s="98" t="n">
        <f aca="false">T27+T36</f>
        <v>290492.857</v>
      </c>
      <c r="U14" s="98" t="n">
        <f aca="false">U27+U36</f>
        <v>416794.333</v>
      </c>
      <c r="V14" s="98" t="n">
        <f aca="false">V27+V36</f>
        <v>405648.734</v>
      </c>
      <c r="W14" s="98" t="n">
        <f aca="false">W27+W36</f>
        <v>394140.375</v>
      </c>
      <c r="X14" s="98" t="n">
        <f aca="false">X27+X36</f>
        <v>370511.079</v>
      </c>
      <c r="Y14" s="98" t="n">
        <f aca="false">Y27+Y36</f>
        <v>415166.479</v>
      </c>
      <c r="Z14" s="98" t="n">
        <f aca="false">Z27+Z36</f>
        <v>439214.021</v>
      </c>
      <c r="AA14" s="98" t="n">
        <f aca="false">AA27+AA36</f>
        <v>9162439.291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-78847.089</v>
      </c>
      <c r="D15" s="99" t="n">
        <f aca="false">SUM(D12:D14)</f>
        <v>-73559.899</v>
      </c>
      <c r="E15" s="99" t="n">
        <f aca="false">SUM(E12:E14)</f>
        <v>-66216.339</v>
      </c>
      <c r="F15" s="99" t="n">
        <f aca="false">SUM(F12:F14)</f>
        <v>-126522.631</v>
      </c>
      <c r="G15" s="99" t="n">
        <f aca="false">SUM(G12:G14)</f>
        <v>-107001.838</v>
      </c>
      <c r="H15" s="99" t="n">
        <f aca="false">SUM(H12:H14)</f>
        <v>-154215.355</v>
      </c>
      <c r="I15" s="99" t="n">
        <f aca="false">SUM(I12:I14)</f>
        <v>-14055.293</v>
      </c>
      <c r="J15" s="99" t="n">
        <f aca="false">SUM(J12:J14)</f>
        <v>-16008.627</v>
      </c>
      <c r="K15" s="99" t="n">
        <f aca="false">SUM(K12:K14)</f>
        <v>-54537.676</v>
      </c>
      <c r="L15" s="99" t="n">
        <f aca="false">SUM(L12:L14)</f>
        <v>-85916.522</v>
      </c>
      <c r="M15" s="99" t="n">
        <f aca="false">SUM(M12:M14)</f>
        <v>-146810.131</v>
      </c>
      <c r="N15" s="99" t="n">
        <f aca="false">SUM(N12:N14)</f>
        <v>-147538.379</v>
      </c>
      <c r="O15" s="99" t="n">
        <f aca="false">SUM(O12:O14)</f>
        <v>-248938.654</v>
      </c>
      <c r="P15" s="99" t="n">
        <f aca="false">SUM(P12:P14)</f>
        <v>-213673.582</v>
      </c>
      <c r="Q15" s="99" t="n">
        <f aca="false">SUM(Q12:Q14)</f>
        <v>-179783.406</v>
      </c>
      <c r="R15" s="99" t="n">
        <f aca="false">SUM(R12:R14)</f>
        <v>-215156.282</v>
      </c>
      <c r="S15" s="99" t="n">
        <f aca="false">SUM(S12:S14)</f>
        <v>-219606.631</v>
      </c>
      <c r="T15" s="99" t="n">
        <f aca="false">SUM(T12:T14)</f>
        <v>-229165.143</v>
      </c>
      <c r="U15" s="99" t="n">
        <f aca="false">SUM(U12:U14)</f>
        <v>-103926.667</v>
      </c>
      <c r="V15" s="99" t="n">
        <f aca="false">SUM(V12:V14)</f>
        <v>-125276.266</v>
      </c>
      <c r="W15" s="99" t="n">
        <f aca="false">SUM(W12:W14)</f>
        <v>-108622.625</v>
      </c>
      <c r="X15" s="99" t="n">
        <f aca="false">SUM(X12:X14)</f>
        <v>-168518.1582</v>
      </c>
      <c r="Y15" s="99" t="n">
        <f aca="false">SUM(Y12:Y14)</f>
        <v>-235741.521</v>
      </c>
      <c r="Z15" s="99" t="n">
        <f aca="false">SUM(Z12:Z14)</f>
        <v>-246028.979</v>
      </c>
      <c r="AA15" s="99" t="n">
        <f aca="false">SUM(AA12:AA14)</f>
        <v>-3365667.6932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-104196.429</v>
      </c>
      <c r="D17" s="101" t="n">
        <f aca="false">D10+D15</f>
        <v>-60064.2830000001</v>
      </c>
      <c r="E17" s="101" t="n">
        <f aca="false">E10+E15</f>
        <v>-29055.4300000001</v>
      </c>
      <c r="F17" s="101" t="n">
        <f aca="false">F10+F15</f>
        <v>-147888.68</v>
      </c>
      <c r="G17" s="101" t="n">
        <f aca="false">G10+G15</f>
        <v>-98777.505</v>
      </c>
      <c r="H17" s="101" t="n">
        <f aca="false">H10+H15</f>
        <v>-240037.163</v>
      </c>
      <c r="I17" s="101" t="n">
        <f aca="false">I10+I15</f>
        <v>53249.4630000001</v>
      </c>
      <c r="J17" s="101" t="n">
        <f aca="false">J10+J15</f>
        <v>63880.986</v>
      </c>
      <c r="K17" s="101" t="n">
        <f aca="false">K10+K15</f>
        <v>20519.8039999999</v>
      </c>
      <c r="L17" s="101" t="n">
        <f aca="false">L10+L15</f>
        <v>-11790.642</v>
      </c>
      <c r="M17" s="101" t="n">
        <f aca="false">M10+M15</f>
        <v>-141141.139</v>
      </c>
      <c r="N17" s="101" t="n">
        <f aca="false">N10+N15</f>
        <v>-167993.809</v>
      </c>
      <c r="O17" s="101" t="n">
        <f aca="false">O10+O15</f>
        <v>-477996.838</v>
      </c>
      <c r="P17" s="101" t="n">
        <f aca="false">P10+P15</f>
        <v>-400133.917</v>
      </c>
      <c r="Q17" s="101" t="n">
        <f aca="false">Q10+Q15</f>
        <v>-362326.488</v>
      </c>
      <c r="R17" s="101" t="n">
        <f aca="false">R10+R15</f>
        <v>-447771.568</v>
      </c>
      <c r="S17" s="101" t="n">
        <f aca="false">S10+S15</f>
        <v>-464899.553</v>
      </c>
      <c r="T17" s="101" t="n">
        <f aca="false">T10+T15</f>
        <v>-458307.289</v>
      </c>
      <c r="U17" s="101" t="n">
        <f aca="false">U10+U15</f>
        <v>-262402.892</v>
      </c>
      <c r="V17" s="101" t="n">
        <f aca="false">V10+V15</f>
        <v>-306504.691</v>
      </c>
      <c r="W17" s="101" t="n">
        <f aca="false">W10+W15</f>
        <v>-245907.028</v>
      </c>
      <c r="X17" s="101" t="n">
        <f aca="false">X10+X15</f>
        <v>-342521.4712</v>
      </c>
      <c r="Y17" s="101" t="n">
        <f aca="false">Y10+Y15</f>
        <v>-406786.744</v>
      </c>
      <c r="Z17" s="101" t="n">
        <f aca="false">Z10+Z15</f>
        <v>-497261.617</v>
      </c>
      <c r="AA17" s="101" t="n">
        <f aca="false">AA10+AA15</f>
        <v>-5536114.92320001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442363.88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482317.12</v>
      </c>
      <c r="M20" s="98" t="n">
        <f aca="false">'MWH FIXED INPUT PG'!M20</f>
        <v>446515</v>
      </c>
      <c r="N20" s="98" t="n">
        <f aca="false">'MWH FIXED INPUT PG'!N20</f>
        <v>451084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8168169.6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731095.78</v>
      </c>
      <c r="D22" s="98" t="n">
        <f aca="false">'MWH FIXED INPUT PG'!D22</f>
        <v>622023.896</v>
      </c>
      <c r="E22" s="98" t="n">
        <f aca="false">'MWH FIXED INPUT PG'!E22</f>
        <v>566621.629</v>
      </c>
      <c r="F22" s="98" t="n">
        <f aca="false">'MWH FIXED INPUT PG'!F22</f>
        <v>558827.671</v>
      </c>
      <c r="G22" s="98" t="n">
        <f aca="false">'MWH FIXED INPUT PG'!G22</f>
        <v>552299.653</v>
      </c>
      <c r="H22" s="98" t="n">
        <f aca="false">'MWH FIXED INPUT PG'!H22</f>
        <v>485639.192</v>
      </c>
      <c r="I22" s="98" t="n">
        <f aca="false">'MWH FIXED INPUT PG'!I22</f>
        <v>687907.676</v>
      </c>
      <c r="J22" s="98" t="n">
        <f aca="false">'MWH FIXED INPUT PG'!J22</f>
        <v>717186.853</v>
      </c>
      <c r="K22" s="98" t="n">
        <f aca="false">'MWH FIXED INPUT PG'!K22</f>
        <v>615708.96</v>
      </c>
      <c r="L22" s="98" t="n">
        <f aca="false">'MWH FIXED INPUT PG'!L22</f>
        <v>650676.76</v>
      </c>
      <c r="M22" s="98" t="n">
        <f aca="false">'MWH FIXED INPUT PG'!M22</f>
        <v>607464.992</v>
      </c>
      <c r="N22" s="98" t="n">
        <f aca="false">'MWH FIXED INPUT PG'!N22</f>
        <v>683384.57</v>
      </c>
      <c r="O22" s="98" t="n">
        <f aca="false">'MWH FIXED INPUT PG'!O22</f>
        <v>723795.416</v>
      </c>
      <c r="P22" s="98" t="n">
        <f aca="false">'MWH FIXED INPUT PG'!P22</f>
        <v>656799.065</v>
      </c>
      <c r="Q22" s="98" t="n">
        <f aca="false">'MWH FIXED INPUT PG'!Q22</f>
        <v>626924.518</v>
      </c>
      <c r="R22" s="98" t="n">
        <f aca="false">'MWH FIXED INPUT PG'!R22</f>
        <v>563034.234</v>
      </c>
      <c r="S22" s="98" t="n">
        <f aca="false">'MWH FIXED INPUT PG'!S22</f>
        <v>495337.598</v>
      </c>
      <c r="T22" s="98" t="n">
        <f aca="false">'MWH FIXED INPUT PG'!T22</f>
        <v>500528.854</v>
      </c>
      <c r="U22" s="98" t="n">
        <f aca="false">'MWH FIXED INPUT PG'!U22</f>
        <v>688229.295</v>
      </c>
      <c r="V22" s="98" t="n">
        <f aca="false">'MWH FIXED INPUT PG'!V22</f>
        <v>673092.095</v>
      </c>
      <c r="W22" s="98" t="n">
        <f aca="false">'MWH FIXED INPUT PG'!W22</f>
        <v>621396.597</v>
      </c>
      <c r="X22" s="98" t="n">
        <f aca="false">'MWH FIXED INPUT PG'!X22</f>
        <v>629451.727</v>
      </c>
      <c r="Y22" s="98" t="n">
        <f aca="false">'MWH FIXED INPUT PG'!Y22</f>
        <v>607827.257</v>
      </c>
      <c r="Z22" s="98" t="n">
        <f aca="false">'MWH FIXED INPUT PG'!Z22</f>
        <v>697555.882</v>
      </c>
      <c r="AA22" s="98" t="n">
        <f aca="false">'MWH FIXED INPUT PG'!AA22</f>
        <v>14962810.17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-25349.34</v>
      </c>
      <c r="D23" s="99" t="n">
        <f aca="false">SUM(D20:D22)</f>
        <v>13495.6159999999</v>
      </c>
      <c r="E23" s="99" t="n">
        <f aca="false">SUM(E20:E22)</f>
        <v>37160.909</v>
      </c>
      <c r="F23" s="99" t="n">
        <f aca="false">SUM(F20:F22)</f>
        <v>-52566.049</v>
      </c>
      <c r="G23" s="99" t="n">
        <f aca="false">SUM(G20:G22)</f>
        <v>-22975.667</v>
      </c>
      <c r="H23" s="99" t="n">
        <f aca="false">SUM(H20:H22)</f>
        <v>-115821.808</v>
      </c>
      <c r="I23" s="99" t="n">
        <f aca="false">SUM(I20:I22)</f>
        <v>67304.7560000001</v>
      </c>
      <c r="J23" s="99" t="n">
        <f aca="false">SUM(J20:J22)</f>
        <v>79889.613</v>
      </c>
      <c r="K23" s="99" t="n">
        <f aca="false">SUM(K20:K22)</f>
        <v>75057.48</v>
      </c>
      <c r="L23" s="99" t="n">
        <f aca="false">SUM(L20:L22)</f>
        <v>74125.88</v>
      </c>
      <c r="M23" s="99" t="n">
        <f aca="false">SUM(M20:M22)</f>
        <v>5668.99199999997</v>
      </c>
      <c r="N23" s="99" t="n">
        <f aca="false">SUM(N20:N22)</f>
        <v>-20455.4300000001</v>
      </c>
      <c r="O23" s="99" t="n">
        <f aca="false">SUM(O20:O22)</f>
        <v>-229058.184</v>
      </c>
      <c r="P23" s="99" t="n">
        <f aca="false">SUM(P20:P22)</f>
        <v>-186460.335</v>
      </c>
      <c r="Q23" s="99" t="n">
        <f aca="false">SUM(Q20:Q22)</f>
        <v>-182543.082</v>
      </c>
      <c r="R23" s="99" t="n">
        <f aca="false">SUM(R20:R22)</f>
        <v>-232615.286</v>
      </c>
      <c r="S23" s="99" t="n">
        <f aca="false">SUM(S20:S22)</f>
        <v>-245292.922</v>
      </c>
      <c r="T23" s="99" t="n">
        <f aca="false">SUM(T20:T22)</f>
        <v>-229142.146</v>
      </c>
      <c r="U23" s="99" t="n">
        <f aca="false">SUM(U20:U22)</f>
        <v>-158476.225</v>
      </c>
      <c r="V23" s="99" t="n">
        <f aca="false">SUM(V20:V22)</f>
        <v>-181228.425</v>
      </c>
      <c r="W23" s="99" t="n">
        <f aca="false">SUM(W20:W22)</f>
        <v>-137284.403</v>
      </c>
      <c r="X23" s="99" t="n">
        <f aca="false">SUM(X20:X22)</f>
        <v>-174003.313</v>
      </c>
      <c r="Y23" s="99" t="n">
        <f aca="false">SUM(Y20:Y22)</f>
        <v>-171045.223</v>
      </c>
      <c r="Z23" s="99" t="n">
        <f aca="false">SUM(Z20:Z22)</f>
        <v>-251232.638</v>
      </c>
      <c r="AA23" s="99" t="n">
        <f aca="false">SUM(AA20:AA22)</f>
        <v>-2262847.23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306263.84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4137932.0158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417836.071</v>
      </c>
      <c r="D27" s="98" t="n">
        <f aca="false">'MWH FIXED INPUT PG'!D27</f>
        <v>354400.261</v>
      </c>
      <c r="E27" s="98" t="n">
        <f aca="false">'MWH FIXED INPUT PG'!E27</f>
        <v>370434.621</v>
      </c>
      <c r="F27" s="98" t="n">
        <f aca="false">'MWH FIXED INPUT PG'!F27</f>
        <v>340298.579</v>
      </c>
      <c r="G27" s="98" t="n">
        <f aca="false">'MWH FIXED INPUT PG'!G27</f>
        <v>360067.922</v>
      </c>
      <c r="H27" s="98" t="n">
        <f aca="false">'MWH FIXED INPUT PG'!H27</f>
        <v>274350.045</v>
      </c>
      <c r="I27" s="98" t="n">
        <f aca="false">'MWH FIXED INPUT PG'!I27</f>
        <v>422886.267</v>
      </c>
      <c r="J27" s="98" t="n">
        <f aca="false">'MWH FIXED INPUT PG'!J27</f>
        <v>406531.013</v>
      </c>
      <c r="K27" s="98" t="n">
        <f aca="false">'MWH FIXED INPUT PG'!K27</f>
        <v>410402.644</v>
      </c>
      <c r="L27" s="98" t="n">
        <f aca="false">'MWH FIXED INPUT PG'!L27</f>
        <v>354126.848</v>
      </c>
      <c r="M27" s="98" t="n">
        <f aca="false">'MWH FIXED INPUT PG'!M27</f>
        <v>374942.269</v>
      </c>
      <c r="N27" s="98" t="n">
        <f aca="false">'MWH FIXED INPUT PG'!N27</f>
        <v>463989.701</v>
      </c>
      <c r="O27" s="98" t="n">
        <f aca="false">'MWH FIXED INPUT PG'!O27</f>
        <v>428499.346</v>
      </c>
      <c r="P27" s="98" t="n">
        <f aca="false">'MWH FIXED INPUT PG'!P27</f>
        <v>362939.418</v>
      </c>
      <c r="Q27" s="98" t="n">
        <f aca="false">'MWH FIXED INPUT PG'!Q27</f>
        <v>416955.594</v>
      </c>
      <c r="R27" s="98" t="n">
        <f aca="false">'MWH FIXED INPUT PG'!R27</f>
        <v>335012.445</v>
      </c>
      <c r="S27" s="98" t="n">
        <f aca="false">'MWH FIXED INPUT PG'!S27</f>
        <v>336798.369</v>
      </c>
      <c r="T27" s="98" t="n">
        <f aca="false">'MWH FIXED INPUT PG'!T27</f>
        <v>290492.857</v>
      </c>
      <c r="U27" s="98" t="n">
        <f aca="false">'MWH FIXED INPUT PG'!U27</f>
        <v>416794.333</v>
      </c>
      <c r="V27" s="98" t="n">
        <f aca="false">'MWH FIXED INPUT PG'!V27</f>
        <v>405648.734</v>
      </c>
      <c r="W27" s="98" t="n">
        <f aca="false">'MWH FIXED INPUT PG'!W27</f>
        <v>394140.375</v>
      </c>
      <c r="X27" s="98" t="n">
        <f aca="false">'MWH FIXED INPUT PG'!X27</f>
        <v>370511.079</v>
      </c>
      <c r="Y27" s="98" t="n">
        <f aca="false">'MWH FIXED INPUT PG'!Y27</f>
        <v>415166.479</v>
      </c>
      <c r="Z27" s="98" t="n">
        <f aca="false">'MWH FIXED INPUT PG'!Z27</f>
        <v>439214.021</v>
      </c>
      <c r="AA27" s="98" t="n">
        <f aca="false">'MWH FIXED INPUT PG'!AA27</f>
        <v>9162439.291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-78847.089</v>
      </c>
      <c r="D28" s="99" t="n">
        <f aca="false">SUM(D25:D27)</f>
        <v>-73559.899</v>
      </c>
      <c r="E28" s="99" t="n">
        <f aca="false">SUM(E25:E27)</f>
        <v>-66216.339</v>
      </c>
      <c r="F28" s="99" t="n">
        <f aca="false">SUM(F25:F27)</f>
        <v>-81072.6309999999</v>
      </c>
      <c r="G28" s="99" t="n">
        <f aca="false">SUM(G25:G27)</f>
        <v>-57801.838</v>
      </c>
      <c r="H28" s="99" t="n">
        <f aca="false">SUM(H25:H27)</f>
        <v>-106215.355</v>
      </c>
      <c r="I28" s="99" t="n">
        <f aca="false">SUM(I25:I27)</f>
        <v>-14055.293</v>
      </c>
      <c r="J28" s="99" t="n">
        <f aca="false">SUM(J25:J27)</f>
        <v>-16008.627</v>
      </c>
      <c r="K28" s="99" t="n">
        <f aca="false">SUM(K25:K27)</f>
        <v>-54537.676</v>
      </c>
      <c r="L28" s="99" t="n">
        <f aca="false">SUM(L25:L27)</f>
        <v>-85916.522</v>
      </c>
      <c r="M28" s="99" t="n">
        <f aca="false">SUM(M25:M27)</f>
        <v>-146810.131</v>
      </c>
      <c r="N28" s="99" t="n">
        <f aca="false">SUM(N25:N27)</f>
        <v>-147538.379</v>
      </c>
      <c r="O28" s="99" t="n">
        <f aca="false">SUM(O25:O27)</f>
        <v>-248938.654</v>
      </c>
      <c r="P28" s="99" t="n">
        <f aca="false">SUM(P25:P27)</f>
        <v>-213673.582</v>
      </c>
      <c r="Q28" s="99" t="n">
        <f aca="false">SUM(Q25:Q27)</f>
        <v>-179783.406</v>
      </c>
      <c r="R28" s="99" t="n">
        <f aca="false">SUM(R25:R27)</f>
        <v>-215156.282</v>
      </c>
      <c r="S28" s="99" t="n">
        <f aca="false">SUM(S25:S27)</f>
        <v>-219606.631</v>
      </c>
      <c r="T28" s="99" t="n">
        <f aca="false">SUM(T25:T27)</f>
        <v>-229165.143</v>
      </c>
      <c r="U28" s="99" t="n">
        <f aca="false">SUM(U25:U27)</f>
        <v>-103926.667</v>
      </c>
      <c r="V28" s="99" t="n">
        <f aca="false">SUM(V25:V27)</f>
        <v>-125276.266</v>
      </c>
      <c r="W28" s="99" t="n">
        <f aca="false">SUM(W25:W27)</f>
        <v>-108622.625</v>
      </c>
      <c r="X28" s="99" t="n">
        <f aca="false">SUM(X25:X27)</f>
        <v>-168518.1582</v>
      </c>
      <c r="Y28" s="99" t="n">
        <f aca="false">SUM(Y25:Y27)</f>
        <v>-235741.521</v>
      </c>
      <c r="Z28" s="99" t="n">
        <f aca="false">SUM(Z25:Z27)</f>
        <v>-246028.979</v>
      </c>
      <c r="AA28" s="99" t="n">
        <f aca="false">SUM(AA25:AA27)</f>
        <v>-3223017.6932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-104196.429</v>
      </c>
      <c r="D30" s="101" t="n">
        <f aca="false">D23+D28</f>
        <v>-60064.2830000001</v>
      </c>
      <c r="E30" s="101" t="n">
        <f aca="false">E23+E28</f>
        <v>-29055.4300000001</v>
      </c>
      <c r="F30" s="101" t="n">
        <f aca="false">F23+F28</f>
        <v>-133638.68</v>
      </c>
      <c r="G30" s="101" t="n">
        <f aca="false">G23+G28</f>
        <v>-80777.505</v>
      </c>
      <c r="H30" s="101" t="n">
        <f aca="false">H23+H28</f>
        <v>-222037.163</v>
      </c>
      <c r="I30" s="101" t="n">
        <f aca="false">I23+I28</f>
        <v>53249.4630000001</v>
      </c>
      <c r="J30" s="101" t="n">
        <f aca="false">J23+J28</f>
        <v>63880.986</v>
      </c>
      <c r="K30" s="101" t="n">
        <f aca="false">K23+K28</f>
        <v>20519.8039999999</v>
      </c>
      <c r="L30" s="101" t="n">
        <f aca="false">L23+L28</f>
        <v>-11790.642</v>
      </c>
      <c r="M30" s="101" t="n">
        <f aca="false">M23+M28</f>
        <v>-141141.139</v>
      </c>
      <c r="N30" s="101" t="n">
        <f aca="false">N23+N28</f>
        <v>-167993.809</v>
      </c>
      <c r="O30" s="101" t="n">
        <f aca="false">O23+O28</f>
        <v>-477996.838</v>
      </c>
      <c r="P30" s="101" t="n">
        <f aca="false">P23+P28</f>
        <v>-400133.917</v>
      </c>
      <c r="Q30" s="101" t="n">
        <f aca="false">Q23+Q28</f>
        <v>-362326.488</v>
      </c>
      <c r="R30" s="101" t="n">
        <f aca="false">R23+R28</f>
        <v>-447771.568</v>
      </c>
      <c r="S30" s="101" t="n">
        <f aca="false">S23+S28</f>
        <v>-464899.553</v>
      </c>
      <c r="T30" s="101" t="n">
        <f aca="false">T23+T28</f>
        <v>-458307.289</v>
      </c>
      <c r="U30" s="101" t="n">
        <f aca="false">U23+U28</f>
        <v>-262402.892</v>
      </c>
      <c r="V30" s="101" t="n">
        <f aca="false">V23+V28</f>
        <v>-306504.691</v>
      </c>
      <c r="W30" s="101" t="n">
        <f aca="false">W23+W28</f>
        <v>-245907.028</v>
      </c>
      <c r="X30" s="101" t="n">
        <f aca="false">X23+X28</f>
        <v>-342521.4712</v>
      </c>
      <c r="Y30" s="101" t="n">
        <f aca="false">Y23+Y28</f>
        <v>-406786.744</v>
      </c>
      <c r="Z30" s="101" t="n">
        <f aca="false">Z23+Z28</f>
        <v>-497261.617</v>
      </c>
      <c r="AA30" s="101" t="n">
        <f aca="false">AA23+AA28</f>
        <v>-5485864.92320001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31200</v>
      </c>
      <c r="G33" s="98" t="n">
        <f aca="false">'MWH FIXED INPUT PG'!G33</f>
        <v>31200</v>
      </c>
      <c r="H33" s="98" t="n">
        <f aca="false">'MWH FIXED INPUT PG'!H33</f>
        <v>30000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92400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-14250</v>
      </c>
      <c r="G38" s="101" t="n">
        <f aca="false">SUM(G33:G37)</f>
        <v>-18000</v>
      </c>
      <c r="H38" s="101" t="n">
        <f aca="false">SUM(H33:H37)</f>
        <v>-18000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-50250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2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442363.88</v>
      </c>
      <c r="D7" s="104" t="n">
        <v>464333.72</v>
      </c>
      <c r="E7" s="104" t="n">
        <v>513938.28</v>
      </c>
      <c r="F7" s="104" t="n">
        <v>431128.28</v>
      </c>
      <c r="G7" s="104" t="n">
        <v>418536.68</v>
      </c>
      <c r="H7" s="104" t="n">
        <v>369157</v>
      </c>
      <c r="I7" s="104" t="n">
        <v>414367.08</v>
      </c>
      <c r="J7" s="104" t="n">
        <v>438726.76</v>
      </c>
      <c r="K7" s="104" t="n">
        <v>398651.52</v>
      </c>
      <c r="L7" s="104" t="n">
        <v>482317.12</v>
      </c>
      <c r="M7" s="104" t="n">
        <v>446515</v>
      </c>
      <c r="N7" s="104" t="n">
        <v>451084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8260569.6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731095.7804</v>
      </c>
      <c r="D9" s="104" t="n">
        <v>622023.8964</v>
      </c>
      <c r="E9" s="104" t="n">
        <v>566621.6294</v>
      </c>
      <c r="F9" s="104" t="n">
        <v>558827.6714</v>
      </c>
      <c r="G9" s="104" t="n">
        <v>552299.6534</v>
      </c>
      <c r="H9" s="104" t="n">
        <v>485639.1924</v>
      </c>
      <c r="I9" s="104" t="n">
        <v>696602.076</v>
      </c>
      <c r="J9" s="104" t="n">
        <v>726215.653</v>
      </c>
      <c r="K9" s="104" t="n">
        <v>623811.36</v>
      </c>
      <c r="L9" s="104" t="n">
        <v>650676.7643</v>
      </c>
      <c r="M9" s="104" t="n">
        <v>607464.996</v>
      </c>
      <c r="N9" s="104" t="n">
        <v>683384.574</v>
      </c>
      <c r="O9" s="104" t="n">
        <v>723795.4202</v>
      </c>
      <c r="P9" s="104" t="n">
        <v>656799.0688</v>
      </c>
      <c r="Q9" s="104" t="n">
        <v>626924.5222</v>
      </c>
      <c r="R9" s="104" t="n">
        <v>563034.2382</v>
      </c>
      <c r="S9" s="104" t="n">
        <v>495337.6022</v>
      </c>
      <c r="T9" s="104" t="n">
        <v>500528.858</v>
      </c>
      <c r="U9" s="104" t="n">
        <v>696923.695</v>
      </c>
      <c r="V9" s="104" t="n">
        <v>681786.495</v>
      </c>
      <c r="W9" s="104" t="n">
        <v>629836.597</v>
      </c>
      <c r="X9" s="104" t="n">
        <v>629451.7313</v>
      </c>
      <c r="Y9" s="104" t="n">
        <v>607827.2608</v>
      </c>
      <c r="Z9" s="104" t="n">
        <v>697555.8862</v>
      </c>
      <c r="AA9" s="104" t="n">
        <v>15014464.6216</v>
      </c>
    </row>
    <row r="10" customFormat="false" ht="11.25" hidden="false" customHeight="true" outlineLevel="0" collapsed="false">
      <c r="A10" s="104" t="s">
        <v>59</v>
      </c>
      <c r="B10" s="105"/>
      <c r="C10" s="106" t="n">
        <v>-25349.3396</v>
      </c>
      <c r="D10" s="106" t="n">
        <v>13495.6163999999</v>
      </c>
      <c r="E10" s="106" t="n">
        <v>37160.9094</v>
      </c>
      <c r="F10" s="106" t="n">
        <v>-21366.0486</v>
      </c>
      <c r="G10" s="106" t="n">
        <v>8224.3334</v>
      </c>
      <c r="H10" s="106" t="n">
        <v>-85821.8076</v>
      </c>
      <c r="I10" s="106" t="n">
        <v>75999.1560000001</v>
      </c>
      <c r="J10" s="106" t="n">
        <v>88918.4130000001</v>
      </c>
      <c r="K10" s="106" t="n">
        <v>83159.88</v>
      </c>
      <c r="L10" s="106" t="n">
        <v>74125.8843</v>
      </c>
      <c r="M10" s="106" t="n">
        <v>5668.99599999993</v>
      </c>
      <c r="N10" s="106" t="n">
        <v>-20455.4260000001</v>
      </c>
      <c r="O10" s="106" t="n">
        <v>-229058.1798</v>
      </c>
      <c r="P10" s="106" t="n">
        <v>-186460.3312</v>
      </c>
      <c r="Q10" s="106" t="n">
        <v>-182543.0778</v>
      </c>
      <c r="R10" s="106" t="n">
        <v>-232615.2818</v>
      </c>
      <c r="S10" s="106" t="n">
        <v>-245292.9178</v>
      </c>
      <c r="T10" s="106" t="n">
        <v>-229142.142</v>
      </c>
      <c r="U10" s="106" t="n">
        <v>-149781.825</v>
      </c>
      <c r="V10" s="106" t="n">
        <v>-172534.025</v>
      </c>
      <c r="W10" s="106" t="n">
        <v>-128844.403</v>
      </c>
      <c r="X10" s="106" t="n">
        <v>-174003.3087</v>
      </c>
      <c r="Y10" s="106" t="n">
        <v>-171045.2192</v>
      </c>
      <c r="Z10" s="106" t="n">
        <v>-251232.6338</v>
      </c>
      <c r="AA10" s="106" t="n">
        <v>-2118792.7784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306263.84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3995282.0158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417836.0713</v>
      </c>
      <c r="D14" s="104" t="n">
        <v>354400.2613</v>
      </c>
      <c r="E14" s="104" t="n">
        <v>370434.6213</v>
      </c>
      <c r="F14" s="104" t="n">
        <v>340298.5793</v>
      </c>
      <c r="G14" s="104" t="n">
        <v>360067.9223</v>
      </c>
      <c r="H14" s="104" t="n">
        <v>274350.0453</v>
      </c>
      <c r="I14" s="104" t="n">
        <v>422886.2997</v>
      </c>
      <c r="J14" s="104" t="n">
        <v>406531.0161</v>
      </c>
      <c r="K14" s="104" t="n">
        <v>410402.6474</v>
      </c>
      <c r="L14" s="104" t="n">
        <v>354126.8511</v>
      </c>
      <c r="M14" s="104" t="n">
        <v>374942.2722</v>
      </c>
      <c r="N14" s="104" t="n">
        <v>463989.7044</v>
      </c>
      <c r="O14" s="104" t="n">
        <v>428499.3493</v>
      </c>
      <c r="P14" s="104" t="n">
        <v>362939.4209</v>
      </c>
      <c r="Q14" s="104" t="n">
        <v>416955.5973</v>
      </c>
      <c r="R14" s="104" t="n">
        <v>335012.448</v>
      </c>
      <c r="S14" s="104" t="n">
        <v>336798.3723</v>
      </c>
      <c r="T14" s="104" t="n">
        <v>290492.8602</v>
      </c>
      <c r="U14" s="104" t="n">
        <v>416794.3363</v>
      </c>
      <c r="V14" s="104" t="n">
        <v>405648.7373</v>
      </c>
      <c r="W14" s="104" t="n">
        <v>394140.3782</v>
      </c>
      <c r="X14" s="104" t="n">
        <v>370511.0821</v>
      </c>
      <c r="Y14" s="104" t="n">
        <v>415166.4824</v>
      </c>
      <c r="Z14" s="104" t="n">
        <v>439214.0243</v>
      </c>
      <c r="AA14" s="104" t="n">
        <v>9162439.3803</v>
      </c>
    </row>
    <row r="15" customFormat="false" ht="11.25" hidden="false" customHeight="true" outlineLevel="0" collapsed="false">
      <c r="A15" s="104" t="s">
        <v>63</v>
      </c>
      <c r="B15" s="105"/>
      <c r="C15" s="106" t="n">
        <v>-78847.0887</v>
      </c>
      <c r="D15" s="106" t="n">
        <v>-73559.8987</v>
      </c>
      <c r="E15" s="106" t="n">
        <v>-66216.3387</v>
      </c>
      <c r="F15" s="106" t="n">
        <v>-126522.6307</v>
      </c>
      <c r="G15" s="106" t="n">
        <v>-107001.8377</v>
      </c>
      <c r="H15" s="106" t="n">
        <v>-154215.3547</v>
      </c>
      <c r="I15" s="106" t="n">
        <v>-14055.2603</v>
      </c>
      <c r="J15" s="106" t="n">
        <v>-16008.6239000001</v>
      </c>
      <c r="K15" s="106" t="n">
        <v>-54537.6726000001</v>
      </c>
      <c r="L15" s="106" t="n">
        <v>-85916.5189</v>
      </c>
      <c r="M15" s="106" t="n">
        <v>-146810.1278</v>
      </c>
      <c r="N15" s="106" t="n">
        <v>-147538.3756</v>
      </c>
      <c r="O15" s="106" t="n">
        <v>-248938.6507</v>
      </c>
      <c r="P15" s="106" t="n">
        <v>-213673.5791</v>
      </c>
      <c r="Q15" s="106" t="n">
        <v>-179783.4027</v>
      </c>
      <c r="R15" s="106" t="n">
        <v>-215156.279</v>
      </c>
      <c r="S15" s="106" t="n">
        <v>-219606.6277</v>
      </c>
      <c r="T15" s="106" t="n">
        <v>-229165.1398</v>
      </c>
      <c r="U15" s="106" t="n">
        <v>-103926.6637</v>
      </c>
      <c r="V15" s="106" t="n">
        <v>-125276.2627</v>
      </c>
      <c r="W15" s="106" t="n">
        <v>-108622.6218</v>
      </c>
      <c r="X15" s="106" t="n">
        <v>-168518.1551</v>
      </c>
      <c r="Y15" s="106" t="n">
        <v>-235741.5176</v>
      </c>
      <c r="Z15" s="106" t="n">
        <v>-246028.9757</v>
      </c>
      <c r="AA15" s="106" t="n">
        <v>-3365667.6039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-104196.4283</v>
      </c>
      <c r="D17" s="108" t="n">
        <v>-60064.2823000001</v>
      </c>
      <c r="E17" s="108" t="n">
        <v>-29055.4293</v>
      </c>
      <c r="F17" s="108" t="n">
        <v>-147888.6793</v>
      </c>
      <c r="G17" s="108" t="n">
        <v>-98777.5043</v>
      </c>
      <c r="H17" s="108" t="n">
        <v>-240037.1623</v>
      </c>
      <c r="I17" s="108" t="n">
        <v>61943.8957000001</v>
      </c>
      <c r="J17" s="108" t="n">
        <v>72909.7891</v>
      </c>
      <c r="K17" s="108" t="n">
        <v>28622.2074</v>
      </c>
      <c r="L17" s="108" t="n">
        <v>-11790.6346</v>
      </c>
      <c r="M17" s="108" t="n">
        <v>-141141.1318</v>
      </c>
      <c r="N17" s="108" t="n">
        <v>-167993.8016</v>
      </c>
      <c r="O17" s="108" t="n">
        <v>-477996.8305</v>
      </c>
      <c r="P17" s="108" t="n">
        <v>-400133.9103</v>
      </c>
      <c r="Q17" s="108" t="n">
        <v>-362326.4805</v>
      </c>
      <c r="R17" s="108" t="n">
        <v>-447771.5608</v>
      </c>
      <c r="S17" s="108" t="n">
        <v>-464899.5455</v>
      </c>
      <c r="T17" s="108" t="n">
        <v>-458307.2818</v>
      </c>
      <c r="U17" s="108" t="n">
        <v>-253708.4887</v>
      </c>
      <c r="V17" s="108" t="n">
        <v>-297810.2877</v>
      </c>
      <c r="W17" s="108" t="n">
        <v>-237467.0248</v>
      </c>
      <c r="X17" s="108" t="n">
        <v>-342521.4638</v>
      </c>
      <c r="Y17" s="108" t="n">
        <v>-406786.7368</v>
      </c>
      <c r="Z17" s="108" t="n">
        <v>-497261.6095</v>
      </c>
      <c r="AA17" s="108" t="n">
        <v>-5484460.38230001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442363.88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482317.12</v>
      </c>
      <c r="M20" s="104" t="n">
        <v>446515</v>
      </c>
      <c r="N20" s="104" t="n">
        <v>451084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8168169.6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731095.78</v>
      </c>
      <c r="D22" s="104" t="n">
        <v>622023.896</v>
      </c>
      <c r="E22" s="104" t="n">
        <v>566621.629</v>
      </c>
      <c r="F22" s="104" t="n">
        <v>558827.671</v>
      </c>
      <c r="G22" s="104" t="n">
        <v>552299.653</v>
      </c>
      <c r="H22" s="104" t="n">
        <v>485639.192</v>
      </c>
      <c r="I22" s="104" t="n">
        <v>687907.676</v>
      </c>
      <c r="J22" s="104" t="n">
        <v>717186.853</v>
      </c>
      <c r="K22" s="104" t="n">
        <v>615708.96</v>
      </c>
      <c r="L22" s="104" t="n">
        <v>650676.76</v>
      </c>
      <c r="M22" s="104" t="n">
        <v>607464.992</v>
      </c>
      <c r="N22" s="104" t="n">
        <v>683384.57</v>
      </c>
      <c r="O22" s="104" t="n">
        <v>723795.416</v>
      </c>
      <c r="P22" s="104" t="n">
        <v>656799.065</v>
      </c>
      <c r="Q22" s="104" t="n">
        <v>626924.518</v>
      </c>
      <c r="R22" s="104" t="n">
        <v>563034.234</v>
      </c>
      <c r="S22" s="104" t="n">
        <v>495337.598</v>
      </c>
      <c r="T22" s="104" t="n">
        <v>500528.854</v>
      </c>
      <c r="U22" s="104" t="n">
        <v>688229.295</v>
      </c>
      <c r="V22" s="104" t="n">
        <v>673092.095</v>
      </c>
      <c r="W22" s="104" t="n">
        <v>621396.597</v>
      </c>
      <c r="X22" s="104" t="n">
        <v>629451.727</v>
      </c>
      <c r="Y22" s="104" t="n">
        <v>607827.257</v>
      </c>
      <c r="Z22" s="104" t="n">
        <v>697555.882</v>
      </c>
      <c r="AA22" s="104" t="n">
        <v>14962810.17</v>
      </c>
    </row>
    <row r="23" customFormat="false" ht="11.25" hidden="false" customHeight="true" outlineLevel="0" collapsed="false">
      <c r="A23" s="104" t="s">
        <v>59</v>
      </c>
      <c r="B23" s="105"/>
      <c r="C23" s="106" t="n">
        <v>-25349.34</v>
      </c>
      <c r="D23" s="106" t="n">
        <v>13495.6159999999</v>
      </c>
      <c r="E23" s="106" t="n">
        <v>37160.909</v>
      </c>
      <c r="F23" s="106" t="n">
        <v>-52566.049</v>
      </c>
      <c r="G23" s="106" t="n">
        <v>-22975.667</v>
      </c>
      <c r="H23" s="106" t="n">
        <v>-115821.808</v>
      </c>
      <c r="I23" s="106" t="n">
        <v>67304.7560000001</v>
      </c>
      <c r="J23" s="106" t="n">
        <v>79889.613</v>
      </c>
      <c r="K23" s="106" t="n">
        <v>75057.48</v>
      </c>
      <c r="L23" s="106" t="n">
        <v>74125.88</v>
      </c>
      <c r="M23" s="106" t="n">
        <v>5668.99199999997</v>
      </c>
      <c r="N23" s="106" t="n">
        <v>-20455.4300000001</v>
      </c>
      <c r="O23" s="106" t="n">
        <v>-229058.184</v>
      </c>
      <c r="P23" s="106" t="n">
        <v>-186460.335</v>
      </c>
      <c r="Q23" s="106" t="n">
        <v>-182543.082</v>
      </c>
      <c r="R23" s="106" t="n">
        <v>-232615.286</v>
      </c>
      <c r="S23" s="106" t="n">
        <v>-245292.922</v>
      </c>
      <c r="T23" s="106" t="n">
        <v>-229142.146</v>
      </c>
      <c r="U23" s="106" t="n">
        <v>-158476.225</v>
      </c>
      <c r="V23" s="106" t="n">
        <v>-181228.425</v>
      </c>
      <c r="W23" s="106" t="n">
        <v>-137284.403</v>
      </c>
      <c r="X23" s="106" t="n">
        <v>-174003.313</v>
      </c>
      <c r="Y23" s="106" t="n">
        <v>-171045.223</v>
      </c>
      <c r="Z23" s="106" t="n">
        <v>-251232.638</v>
      </c>
      <c r="AA23" s="106" t="n">
        <v>-2262847.23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306263.84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4137932.0158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417836.071</v>
      </c>
      <c r="D27" s="104" t="n">
        <v>354400.261</v>
      </c>
      <c r="E27" s="104" t="n">
        <v>370434.621</v>
      </c>
      <c r="F27" s="104" t="n">
        <v>340298.579</v>
      </c>
      <c r="G27" s="104" t="n">
        <v>360067.922</v>
      </c>
      <c r="H27" s="104" t="n">
        <v>274350.045</v>
      </c>
      <c r="I27" s="104" t="n">
        <v>422886.267</v>
      </c>
      <c r="J27" s="104" t="n">
        <v>406531.013</v>
      </c>
      <c r="K27" s="104" t="n">
        <v>410402.644</v>
      </c>
      <c r="L27" s="104" t="n">
        <v>354126.848</v>
      </c>
      <c r="M27" s="104" t="n">
        <v>374942.269</v>
      </c>
      <c r="N27" s="104" t="n">
        <v>463989.701</v>
      </c>
      <c r="O27" s="104" t="n">
        <v>428499.346</v>
      </c>
      <c r="P27" s="104" t="n">
        <v>362939.418</v>
      </c>
      <c r="Q27" s="104" t="n">
        <v>416955.594</v>
      </c>
      <c r="R27" s="104" t="n">
        <v>335012.445</v>
      </c>
      <c r="S27" s="104" t="n">
        <v>336798.369</v>
      </c>
      <c r="T27" s="104" t="n">
        <v>290492.857</v>
      </c>
      <c r="U27" s="104" t="n">
        <v>416794.333</v>
      </c>
      <c r="V27" s="104" t="n">
        <v>405648.734</v>
      </c>
      <c r="W27" s="104" t="n">
        <v>394140.375</v>
      </c>
      <c r="X27" s="104" t="n">
        <v>370511.079</v>
      </c>
      <c r="Y27" s="104" t="n">
        <v>415166.479</v>
      </c>
      <c r="Z27" s="104" t="n">
        <v>439214.021</v>
      </c>
      <c r="AA27" s="104" t="n">
        <v>9162439.291</v>
      </c>
    </row>
    <row r="28" customFormat="false" ht="11.25" hidden="false" customHeight="true" outlineLevel="0" collapsed="false">
      <c r="A28" s="104" t="s">
        <v>63</v>
      </c>
      <c r="B28" s="105"/>
      <c r="C28" s="106" t="n">
        <v>-78847.089</v>
      </c>
      <c r="D28" s="106" t="n">
        <v>-73559.899</v>
      </c>
      <c r="E28" s="106" t="n">
        <v>-66216.339</v>
      </c>
      <c r="F28" s="106" t="n">
        <v>-81072.6309999999</v>
      </c>
      <c r="G28" s="106" t="n">
        <v>-57801.838</v>
      </c>
      <c r="H28" s="106" t="n">
        <v>-106215.355</v>
      </c>
      <c r="I28" s="106" t="n">
        <v>-14055.293</v>
      </c>
      <c r="J28" s="106" t="n">
        <v>-16008.627</v>
      </c>
      <c r="K28" s="106" t="n">
        <v>-54537.676</v>
      </c>
      <c r="L28" s="106" t="n">
        <v>-85916.522</v>
      </c>
      <c r="M28" s="106" t="n">
        <v>-146810.131</v>
      </c>
      <c r="N28" s="106" t="n">
        <v>-147538.379</v>
      </c>
      <c r="O28" s="106" t="n">
        <v>-248938.654</v>
      </c>
      <c r="P28" s="106" t="n">
        <v>-213673.582</v>
      </c>
      <c r="Q28" s="106" t="n">
        <v>-179783.406</v>
      </c>
      <c r="R28" s="106" t="n">
        <v>-215156.282</v>
      </c>
      <c r="S28" s="106" t="n">
        <v>-219606.631</v>
      </c>
      <c r="T28" s="106" t="n">
        <v>-229165.143</v>
      </c>
      <c r="U28" s="106" t="n">
        <v>-103926.667</v>
      </c>
      <c r="V28" s="106" t="n">
        <v>-125276.266</v>
      </c>
      <c r="W28" s="106" t="n">
        <v>-108622.625</v>
      </c>
      <c r="X28" s="106" t="n">
        <v>-168518.1582</v>
      </c>
      <c r="Y28" s="106" t="n">
        <v>-235741.521</v>
      </c>
      <c r="Z28" s="106" t="n">
        <v>-246028.979</v>
      </c>
      <c r="AA28" s="106" t="n">
        <v>-3223017.6932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-104196.429</v>
      </c>
      <c r="D30" s="108" t="n">
        <v>-60064.2830000001</v>
      </c>
      <c r="E30" s="108" t="n">
        <v>-29055.4300000001</v>
      </c>
      <c r="F30" s="108" t="n">
        <v>-133638.68</v>
      </c>
      <c r="G30" s="108" t="n">
        <v>-80777.505</v>
      </c>
      <c r="H30" s="108" t="n">
        <v>-222037.163</v>
      </c>
      <c r="I30" s="108" t="n">
        <v>53249.4630000001</v>
      </c>
      <c r="J30" s="108" t="n">
        <v>63880.986</v>
      </c>
      <c r="K30" s="108" t="n">
        <v>20519.8039999999</v>
      </c>
      <c r="L30" s="108" t="n">
        <v>-11790.642</v>
      </c>
      <c r="M30" s="108" t="n">
        <v>-141141.139</v>
      </c>
      <c r="N30" s="108" t="n">
        <v>-167993.809</v>
      </c>
      <c r="O30" s="108" t="n">
        <v>-477996.838</v>
      </c>
      <c r="P30" s="108" t="n">
        <v>-400133.917</v>
      </c>
      <c r="Q30" s="108" t="n">
        <v>-362326.488</v>
      </c>
      <c r="R30" s="108" t="n">
        <v>-447771.568</v>
      </c>
      <c r="S30" s="108" t="n">
        <v>-464899.553</v>
      </c>
      <c r="T30" s="108" t="n">
        <v>-458307.289</v>
      </c>
      <c r="U30" s="108" t="n">
        <v>-262402.892</v>
      </c>
      <c r="V30" s="108" t="n">
        <v>-306504.691</v>
      </c>
      <c r="W30" s="108" t="n">
        <v>-245907.028</v>
      </c>
      <c r="X30" s="108" t="n">
        <v>-342521.4712</v>
      </c>
      <c r="Y30" s="108" t="n">
        <v>-406786.744</v>
      </c>
      <c r="Z30" s="108" t="n">
        <v>-497261.617</v>
      </c>
      <c r="AA30" s="108" t="n">
        <v>-5485864.92320001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31200</v>
      </c>
      <c r="G33" s="104" t="n">
        <v>31200</v>
      </c>
      <c r="H33" s="104" t="n">
        <v>30000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92400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-14250</v>
      </c>
      <c r="G38" s="108" t="n">
        <v>-18000</v>
      </c>
      <c r="H38" s="108" t="n">
        <v>-18000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-50250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1063.3747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1116.4748</v>
      </c>
      <c r="M7" s="67" t="n">
        <v>1116.2875</v>
      </c>
      <c r="N7" s="67" t="n">
        <v>1127.71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831.4505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1757.4418</v>
      </c>
      <c r="D9" s="67" t="n">
        <v>1619.8539</v>
      </c>
      <c r="E9" s="67" t="n">
        <v>1362.0712</v>
      </c>
      <c r="F9" s="67" t="n">
        <v>1343.3357</v>
      </c>
      <c r="G9" s="67" t="n">
        <v>1327.6434</v>
      </c>
      <c r="H9" s="67" t="n">
        <v>1214.098</v>
      </c>
      <c r="I9" s="67" t="n">
        <v>1653.6242</v>
      </c>
      <c r="J9" s="67" t="n">
        <v>1660.1548</v>
      </c>
      <c r="K9" s="67" t="n">
        <v>1603.4088</v>
      </c>
      <c r="L9" s="67" t="n">
        <v>1506.1962</v>
      </c>
      <c r="M9" s="67" t="n">
        <v>1518.6625</v>
      </c>
      <c r="N9" s="67" t="n">
        <v>1708.4614</v>
      </c>
      <c r="O9" s="67" t="n">
        <v>1739.8928</v>
      </c>
      <c r="P9" s="67" t="n">
        <v>1710.4142</v>
      </c>
      <c r="Q9" s="67" t="n">
        <v>1507.0301</v>
      </c>
      <c r="R9" s="67" t="n">
        <v>1353.4477</v>
      </c>
      <c r="S9" s="67" t="n">
        <v>1190.7154</v>
      </c>
      <c r="T9" s="67" t="n">
        <v>1251.3221</v>
      </c>
      <c r="U9" s="67" t="n">
        <v>1654.3973</v>
      </c>
      <c r="V9" s="67" t="n">
        <v>1618.0098</v>
      </c>
      <c r="W9" s="67" t="n">
        <v>1553.4915</v>
      </c>
      <c r="X9" s="67" t="n">
        <v>1457.0642</v>
      </c>
      <c r="Y9" s="67" t="n">
        <v>1582.8835</v>
      </c>
      <c r="Z9" s="67" t="n">
        <v>1676.817</v>
      </c>
      <c r="AA9" s="67" t="n">
        <v>1523.0874</v>
      </c>
    </row>
    <row r="10" customFormat="false" ht="11.25" hidden="false" customHeight="true" outlineLevel="0" collapsed="false">
      <c r="A10" s="70" t="s">
        <v>59</v>
      </c>
      <c r="C10" s="71" t="n">
        <v>-60.9358999999997</v>
      </c>
      <c r="D10" s="71" t="n">
        <v>35.1447999999998</v>
      </c>
      <c r="E10" s="71" t="n">
        <v>89.3290999999999</v>
      </c>
      <c r="F10" s="71" t="n">
        <v>-126.3607</v>
      </c>
      <c r="G10" s="71" t="n">
        <v>-55.23</v>
      </c>
      <c r="H10" s="71" t="n">
        <v>-289.5545</v>
      </c>
      <c r="I10" s="71" t="n">
        <v>161.7902</v>
      </c>
      <c r="J10" s="71" t="n">
        <v>184.9297</v>
      </c>
      <c r="K10" s="71" t="n">
        <v>195.4622</v>
      </c>
      <c r="L10" s="71" t="n">
        <v>171.5877</v>
      </c>
      <c r="M10" s="71" t="n">
        <v>14.1724999999997</v>
      </c>
      <c r="N10" s="71" t="n">
        <v>-51.1386</v>
      </c>
      <c r="O10" s="71" t="n">
        <v>-550.6207</v>
      </c>
      <c r="P10" s="71" t="n">
        <v>-485.5738</v>
      </c>
      <c r="Q10" s="71" t="n">
        <v>-438.8055</v>
      </c>
      <c r="R10" s="71" t="n">
        <v>-559.1714</v>
      </c>
      <c r="S10" s="71" t="n">
        <v>-589.6465</v>
      </c>
      <c r="T10" s="71" t="n">
        <v>-572.8554</v>
      </c>
      <c r="U10" s="71" t="n">
        <v>-380.9525</v>
      </c>
      <c r="V10" s="71" t="n">
        <v>-435.6453</v>
      </c>
      <c r="W10" s="71" t="n">
        <v>-343.211</v>
      </c>
      <c r="X10" s="71" t="n">
        <v>-402.7854</v>
      </c>
      <c r="Y10" s="71" t="n">
        <v>-445.4302</v>
      </c>
      <c r="Z10" s="71" t="n">
        <v>-603.9246</v>
      </c>
      <c r="AA10" s="71" t="n">
        <v>-230.3386</v>
      </c>
    </row>
    <row r="12" customFormat="false" ht="11.25" hidden="false" customHeight="true" outlineLevel="0" collapsed="false">
      <c r="A12" s="67" t="s">
        <v>60</v>
      </c>
      <c r="C12" s="67" t="n">
        <v>933.7312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537.6731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1273.8905</v>
      </c>
      <c r="D14" s="67" t="n">
        <v>1230.5565</v>
      </c>
      <c r="E14" s="67" t="n">
        <v>1129.3738</v>
      </c>
      <c r="F14" s="67" t="n">
        <v>1119.4032</v>
      </c>
      <c r="G14" s="67" t="n">
        <v>1097.7681</v>
      </c>
      <c r="H14" s="67" t="n">
        <v>857.3439</v>
      </c>
      <c r="I14" s="67" t="n">
        <v>1289.2874</v>
      </c>
      <c r="J14" s="67" t="n">
        <v>1302.984</v>
      </c>
      <c r="K14" s="67" t="n">
        <v>1221.4364</v>
      </c>
      <c r="L14" s="67" t="n">
        <v>1135.0219</v>
      </c>
      <c r="M14" s="67" t="n">
        <v>1171.6946</v>
      </c>
      <c r="N14" s="67" t="n">
        <v>1348.8073</v>
      </c>
      <c r="O14" s="67" t="n">
        <v>1306.4004</v>
      </c>
      <c r="P14" s="67" t="n">
        <v>1260.2063</v>
      </c>
      <c r="Q14" s="67" t="n">
        <v>1271.2061</v>
      </c>
      <c r="R14" s="67" t="n">
        <v>1102.0146</v>
      </c>
      <c r="S14" s="67" t="n">
        <v>1026.8243</v>
      </c>
      <c r="T14" s="67" t="n">
        <v>907.7902</v>
      </c>
      <c r="U14" s="67" t="n">
        <v>1270.7144</v>
      </c>
      <c r="V14" s="67" t="n">
        <v>1236.7339</v>
      </c>
      <c r="W14" s="67" t="n">
        <v>1231.6887</v>
      </c>
      <c r="X14" s="67" t="n">
        <v>1187.5355</v>
      </c>
      <c r="Y14" s="67" t="n">
        <v>1235.6145</v>
      </c>
      <c r="Z14" s="67" t="n">
        <v>1339.0671</v>
      </c>
      <c r="AA14" s="67" t="n">
        <v>1190.5456</v>
      </c>
    </row>
    <row r="15" customFormat="false" ht="11.25" hidden="false" customHeight="true" outlineLevel="0" collapsed="false">
      <c r="A15" s="70" t="s">
        <v>63</v>
      </c>
      <c r="C15" s="71" t="n">
        <v>-240.3874</v>
      </c>
      <c r="D15" s="71" t="n">
        <v>-255.4163</v>
      </c>
      <c r="E15" s="71" t="n">
        <v>-201.8791</v>
      </c>
      <c r="F15" s="71" t="n">
        <v>-266.6863</v>
      </c>
      <c r="G15" s="71" t="n">
        <v>-176.2251</v>
      </c>
      <c r="H15" s="71" t="n">
        <v>-331.9229</v>
      </c>
      <c r="I15" s="71" t="n">
        <v>-42.8515</v>
      </c>
      <c r="J15" s="71" t="n">
        <v>-51.3097000000003</v>
      </c>
      <c r="K15" s="71" t="n">
        <v>-162.3146</v>
      </c>
      <c r="L15" s="71" t="n">
        <v>-275.3735</v>
      </c>
      <c r="M15" s="71" t="n">
        <v>-458.7817</v>
      </c>
      <c r="N15" s="71" t="n">
        <v>-428.8906</v>
      </c>
      <c r="O15" s="71" t="n">
        <v>-758.9594</v>
      </c>
      <c r="P15" s="71" t="n">
        <v>-741.9222</v>
      </c>
      <c r="Q15" s="71" t="n">
        <v>-548.1202</v>
      </c>
      <c r="R15" s="71" t="n">
        <v>-707.7509</v>
      </c>
      <c r="S15" s="71" t="n">
        <v>-669.5324</v>
      </c>
      <c r="T15" s="71" t="n">
        <v>-716.1411</v>
      </c>
      <c r="U15" s="71" t="n">
        <v>-316.8497</v>
      </c>
      <c r="V15" s="71" t="n">
        <v>-381.9399</v>
      </c>
      <c r="W15" s="71" t="n">
        <v>-339.4456</v>
      </c>
      <c r="X15" s="71" t="n">
        <v>-540.1223</v>
      </c>
      <c r="Y15" s="71" t="n">
        <v>-701.6117</v>
      </c>
      <c r="Z15" s="71" t="n">
        <v>-750.0883</v>
      </c>
      <c r="AA15" s="71" t="n">
        <v>-418.7913</v>
      </c>
    </row>
    <row r="16" customFormat="false" ht="11.25" hidden="false" customHeight="true" outlineLevel="0" collapsed="false">
      <c r="A16" s="73" t="s">
        <v>104</v>
      </c>
      <c r="B16" s="74"/>
      <c r="C16" s="74" t="n">
        <v>-140.049</v>
      </c>
      <c r="D16" s="74" t="n">
        <v>-89.3814</v>
      </c>
      <c r="E16" s="74" t="n">
        <v>-39.053</v>
      </c>
      <c r="F16" s="74" t="n">
        <v>-185.6093</v>
      </c>
      <c r="G16" s="74" t="n">
        <v>-108.5719</v>
      </c>
      <c r="H16" s="74" t="n">
        <v>-308.3849</v>
      </c>
      <c r="I16" s="74" t="n">
        <v>71.5719</v>
      </c>
      <c r="J16" s="74" t="n">
        <v>85.8615</v>
      </c>
      <c r="K16" s="74" t="n">
        <v>28.4997</v>
      </c>
      <c r="L16" s="74" t="n">
        <v>-15.8476</v>
      </c>
      <c r="M16" s="74" t="n">
        <v>-196.0294</v>
      </c>
      <c r="N16" s="74" t="n">
        <v>-225.7981</v>
      </c>
      <c r="O16" s="74" t="n">
        <v>-642.4689</v>
      </c>
      <c r="P16" s="74" t="n">
        <v>-595.4374</v>
      </c>
      <c r="Q16" s="74" t="n">
        <v>-486.998</v>
      </c>
      <c r="R16" s="74" t="n">
        <v>-621.905</v>
      </c>
      <c r="S16" s="74" t="n">
        <v>-624.865</v>
      </c>
      <c r="T16" s="74" t="n">
        <v>-636.5379</v>
      </c>
      <c r="U16" s="74" t="n">
        <v>-352.6921</v>
      </c>
      <c r="V16" s="74" t="n">
        <v>-411.9687</v>
      </c>
      <c r="W16" s="74" t="n">
        <v>-341.5375</v>
      </c>
      <c r="X16" s="74" t="n">
        <v>-460.3783</v>
      </c>
      <c r="Y16" s="74" t="n">
        <v>-564.9816</v>
      </c>
      <c r="Z16" s="74" t="n">
        <v>-668.3624</v>
      </c>
      <c r="AA16" s="75" t="n">
        <v>-313.1201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1088.3747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1116.4748</v>
      </c>
      <c r="M19" s="67" t="n">
        <v>1116.2875</v>
      </c>
      <c r="N19" s="67" t="n">
        <v>1127.71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832.5091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1780.5976</v>
      </c>
      <c r="D21" s="67" t="n">
        <v>1621.6355</v>
      </c>
      <c r="E21" s="67" t="n">
        <v>1364.2235</v>
      </c>
      <c r="F21" s="67" t="n">
        <v>1332.2653</v>
      </c>
      <c r="G21" s="67" t="n">
        <v>1290.1039</v>
      </c>
      <c r="H21" s="67" t="n">
        <v>1205.6547</v>
      </c>
      <c r="I21" s="67" t="n">
        <v>1655.9717</v>
      </c>
      <c r="J21" s="67" t="n">
        <v>1661.8882</v>
      </c>
      <c r="K21" s="67" t="n">
        <v>1605.5315</v>
      </c>
      <c r="L21" s="67" t="n">
        <v>1502.6474</v>
      </c>
      <c r="M21" s="67" t="n">
        <v>1516.6845</v>
      </c>
      <c r="N21" s="67" t="n">
        <v>1706.9536</v>
      </c>
      <c r="O21" s="67" t="n">
        <v>1754.3588</v>
      </c>
      <c r="P21" s="67" t="n">
        <v>1725.2325</v>
      </c>
      <c r="Q21" s="67" t="n">
        <v>1517.9749</v>
      </c>
      <c r="R21" s="67" t="n">
        <v>1366.8826</v>
      </c>
      <c r="S21" s="67" t="n">
        <v>1196.852</v>
      </c>
      <c r="T21" s="67" t="n">
        <v>1263.6709</v>
      </c>
      <c r="U21" s="67" t="n">
        <v>1663.4745</v>
      </c>
      <c r="V21" s="67" t="n">
        <v>1624.9116</v>
      </c>
      <c r="W21" s="67" t="n">
        <v>1562.5528</v>
      </c>
      <c r="X21" s="67" t="n">
        <v>1467.1278</v>
      </c>
      <c r="Y21" s="67" t="n">
        <v>1591.8398</v>
      </c>
      <c r="Z21" s="67" t="n">
        <v>1685.5615</v>
      </c>
      <c r="AA21" s="67" t="n">
        <v>1526.9824</v>
      </c>
    </row>
    <row r="22" customFormat="false" ht="11.25" hidden="false" customHeight="true" outlineLevel="0" collapsed="false">
      <c r="A22" s="70" t="s">
        <v>59</v>
      </c>
      <c r="C22" s="71" t="n">
        <v>-12.7800999999997</v>
      </c>
      <c r="D22" s="71" t="n">
        <v>36.9263999999998</v>
      </c>
      <c r="E22" s="71" t="n">
        <v>91.4813999999999</v>
      </c>
      <c r="F22" s="71" t="n">
        <v>-137.4311</v>
      </c>
      <c r="G22" s="71" t="n">
        <v>-92.7694999999999</v>
      </c>
      <c r="H22" s="71" t="n">
        <v>-297.9978</v>
      </c>
      <c r="I22" s="71" t="n">
        <v>164.1377</v>
      </c>
      <c r="J22" s="71" t="n">
        <v>186.6631</v>
      </c>
      <c r="K22" s="71" t="n">
        <v>197.5849</v>
      </c>
      <c r="L22" s="71" t="n">
        <v>168.0389</v>
      </c>
      <c r="M22" s="71" t="n">
        <v>12.1944999999998</v>
      </c>
      <c r="N22" s="71" t="n">
        <v>-52.6463999999999</v>
      </c>
      <c r="O22" s="71" t="n">
        <v>-536.1547</v>
      </c>
      <c r="P22" s="71" t="n">
        <v>-470.7555</v>
      </c>
      <c r="Q22" s="71" t="n">
        <v>-427.8607</v>
      </c>
      <c r="R22" s="71" t="n">
        <v>-545.7365</v>
      </c>
      <c r="S22" s="71" t="n">
        <v>-583.5099</v>
      </c>
      <c r="T22" s="71" t="n">
        <v>-560.5066</v>
      </c>
      <c r="U22" s="71" t="n">
        <v>-371.8753</v>
      </c>
      <c r="V22" s="71" t="n">
        <v>-428.7435</v>
      </c>
      <c r="W22" s="71" t="n">
        <v>-334.1497</v>
      </c>
      <c r="X22" s="71" t="n">
        <v>-392.7218</v>
      </c>
      <c r="Y22" s="71" t="n">
        <v>-436.4739</v>
      </c>
      <c r="Z22" s="71" t="n">
        <v>-595.1801</v>
      </c>
      <c r="AA22" s="71" t="n">
        <v>-225.385</v>
      </c>
    </row>
    <row r="23" customFormat="false" ht="11.25" hidden="false" customHeight="true" outlineLevel="0" collapsed="false">
      <c r="A23" s="67" t="s">
        <v>60</v>
      </c>
      <c r="C23" s="67" t="n">
        <v>933.7312</v>
      </c>
      <c r="D23" s="67" t="n">
        <v>851.4751</v>
      </c>
      <c r="E23" s="67" t="n">
        <v>873.3873</v>
      </c>
      <c r="F23" s="67" t="n">
        <v>708.2723</v>
      </c>
      <c r="G23" s="67" t="n">
        <v>707.5739</v>
      </c>
      <c r="H23" s="67" t="n">
        <v>723.2238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537.6731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1291.5922</v>
      </c>
      <c r="D25" s="67" t="n">
        <v>1235.8182</v>
      </c>
      <c r="E25" s="67" t="n">
        <v>1130.4278</v>
      </c>
      <c r="F25" s="67" t="n">
        <v>1114.2378</v>
      </c>
      <c r="G25" s="67" t="n">
        <v>1092.2143</v>
      </c>
      <c r="H25" s="67" t="n">
        <v>848.4512</v>
      </c>
      <c r="I25" s="67" t="n">
        <v>1303.5426</v>
      </c>
      <c r="J25" s="67" t="n">
        <v>1307.5168</v>
      </c>
      <c r="K25" s="67" t="n">
        <v>1234.9194</v>
      </c>
      <c r="L25" s="67" t="n">
        <v>1135.5426</v>
      </c>
      <c r="M25" s="67" t="n">
        <v>1173.2227</v>
      </c>
      <c r="N25" s="67" t="n">
        <v>1350.5726</v>
      </c>
      <c r="O25" s="67" t="n">
        <v>1314.0381</v>
      </c>
      <c r="P25" s="67" t="n">
        <v>1265.8721</v>
      </c>
      <c r="Q25" s="67" t="n">
        <v>1274.9613</v>
      </c>
      <c r="R25" s="67" t="n">
        <v>1107.2181</v>
      </c>
      <c r="S25" s="67" t="n">
        <v>1029.0954</v>
      </c>
      <c r="T25" s="67" t="n">
        <v>911.8808</v>
      </c>
      <c r="U25" s="67" t="n">
        <v>1287.8724</v>
      </c>
      <c r="V25" s="67" t="n">
        <v>1251.9349</v>
      </c>
      <c r="W25" s="67" t="n">
        <v>1247.5434</v>
      </c>
      <c r="X25" s="67" t="n">
        <v>1193.1767</v>
      </c>
      <c r="Y25" s="67" t="n">
        <v>1240.6088</v>
      </c>
      <c r="Z25" s="67" t="n">
        <v>1344.4715</v>
      </c>
      <c r="AA25" s="67" t="n">
        <v>1196.1604</v>
      </c>
    </row>
    <row r="26" customFormat="false" ht="11.25" hidden="false" customHeight="true" outlineLevel="0" collapsed="false">
      <c r="A26" s="70" t="s">
        <v>63</v>
      </c>
      <c r="C26" s="71" t="n">
        <v>-222.6857</v>
      </c>
      <c r="D26" s="71" t="n">
        <v>-250.1546</v>
      </c>
      <c r="E26" s="71" t="n">
        <v>-200.8251</v>
      </c>
      <c r="F26" s="71" t="n">
        <v>-271.8517</v>
      </c>
      <c r="G26" s="71" t="n">
        <v>-181.7789</v>
      </c>
      <c r="H26" s="71" t="n">
        <v>-340.8156</v>
      </c>
      <c r="I26" s="71" t="n">
        <v>-28.5962999999999</v>
      </c>
      <c r="J26" s="71" t="n">
        <v>-46.7769000000001</v>
      </c>
      <c r="K26" s="71" t="n">
        <v>-148.8316</v>
      </c>
      <c r="L26" s="71" t="n">
        <v>-274.8528</v>
      </c>
      <c r="M26" s="71" t="n">
        <v>-457.2536</v>
      </c>
      <c r="N26" s="71" t="n">
        <v>-427.1253</v>
      </c>
      <c r="O26" s="71" t="n">
        <v>-751.3217</v>
      </c>
      <c r="P26" s="71" t="n">
        <v>-736.2564</v>
      </c>
      <c r="Q26" s="71" t="n">
        <v>-544.365</v>
      </c>
      <c r="R26" s="71" t="n">
        <v>-702.5474</v>
      </c>
      <c r="S26" s="71" t="n">
        <v>-667.2613</v>
      </c>
      <c r="T26" s="71" t="n">
        <v>-712.0505</v>
      </c>
      <c r="U26" s="71" t="n">
        <v>-299.6917</v>
      </c>
      <c r="V26" s="71" t="n">
        <v>-366.7389</v>
      </c>
      <c r="W26" s="71" t="n">
        <v>-323.5909</v>
      </c>
      <c r="X26" s="71" t="n">
        <v>-534.4811</v>
      </c>
      <c r="Y26" s="71" t="n">
        <v>-696.6174</v>
      </c>
      <c r="Z26" s="71" t="n">
        <v>-744.6839</v>
      </c>
      <c r="AA26" s="71" t="n">
        <v>-413.1765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-25</v>
      </c>
      <c r="D29" s="67" t="n">
        <v>0</v>
      </c>
      <c r="E29" s="67" t="n">
        <v>0</v>
      </c>
      <c r="F29" s="67" t="n">
        <v>0</v>
      </c>
      <c r="G29" s="67" t="n">
        <v>0</v>
      </c>
      <c r="H29" s="67" t="n">
        <v>0</v>
      </c>
      <c r="I29" s="67" t="n">
        <v>0</v>
      </c>
      <c r="J29" s="67" t="n">
        <v>0</v>
      </c>
      <c r="K29" s="67" t="n">
        <v>0</v>
      </c>
      <c r="L29" s="67" t="n">
        <v>0</v>
      </c>
      <c r="M29" s="67" t="n">
        <v>0</v>
      </c>
      <c r="N29" s="67" t="n">
        <v>0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-1.05859999999996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-23.1558</v>
      </c>
      <c r="D31" s="67" t="n">
        <v>-1.78160000000003</v>
      </c>
      <c r="E31" s="67" t="n">
        <v>-2.15229999999997</v>
      </c>
      <c r="F31" s="67" t="n">
        <v>11.0704000000001</v>
      </c>
      <c r="G31" s="67" t="n">
        <v>37.5394999999999</v>
      </c>
      <c r="H31" s="67" t="n">
        <v>8.44329999999991</v>
      </c>
      <c r="I31" s="67" t="n">
        <v>-2.34750000000008</v>
      </c>
      <c r="J31" s="67" t="n">
        <v>-1.73340000000007</v>
      </c>
      <c r="K31" s="67" t="n">
        <v>-2.12270000000012</v>
      </c>
      <c r="L31" s="67" t="n">
        <v>3.54880000000003</v>
      </c>
      <c r="M31" s="67" t="n">
        <v>1.97799999999984</v>
      </c>
      <c r="N31" s="67" t="n">
        <v>1.50779999999986</v>
      </c>
      <c r="O31" s="67" t="n">
        <v>-14.4659999999999</v>
      </c>
      <c r="P31" s="67" t="n">
        <v>-14.8183000000001</v>
      </c>
      <c r="Q31" s="67" t="n">
        <v>-10.9448</v>
      </c>
      <c r="R31" s="67" t="n">
        <v>-13.4349</v>
      </c>
      <c r="S31" s="67" t="n">
        <v>-6.13660000000004</v>
      </c>
      <c r="T31" s="67" t="n">
        <v>-12.3488</v>
      </c>
      <c r="U31" s="67" t="n">
        <v>-9.07719999999995</v>
      </c>
      <c r="V31" s="67" t="n">
        <v>-6.90179999999987</v>
      </c>
      <c r="W31" s="67" t="n">
        <v>-9.06129999999985</v>
      </c>
      <c r="X31" s="67" t="n">
        <v>-10.0636</v>
      </c>
      <c r="Y31" s="67" t="n">
        <v>-8.95630000000006</v>
      </c>
      <c r="Z31" s="67" t="n">
        <v>-8.74450000000002</v>
      </c>
      <c r="AA31" s="67" t="n">
        <v>-3.89500000000021</v>
      </c>
    </row>
    <row r="32" customFormat="false" ht="11.25" hidden="false" customHeight="true" outlineLevel="0" collapsed="false">
      <c r="A32" s="70" t="s">
        <v>107</v>
      </c>
      <c r="C32" s="71" t="n">
        <v>-48.1558</v>
      </c>
      <c r="D32" s="71" t="n">
        <v>-1.78160000000003</v>
      </c>
      <c r="E32" s="71" t="n">
        <v>-2.15229999999997</v>
      </c>
      <c r="F32" s="71" t="n">
        <v>11.0704000000001</v>
      </c>
      <c r="G32" s="71" t="n">
        <v>37.5394999999999</v>
      </c>
      <c r="H32" s="71" t="n">
        <v>8.44329999999991</v>
      </c>
      <c r="I32" s="71" t="n">
        <v>-2.34750000000008</v>
      </c>
      <c r="J32" s="71" t="n">
        <v>-1.73340000000007</v>
      </c>
      <c r="K32" s="71" t="n">
        <v>-2.12270000000012</v>
      </c>
      <c r="L32" s="71" t="n">
        <v>3.54880000000003</v>
      </c>
      <c r="M32" s="71" t="n">
        <v>1.97799999999984</v>
      </c>
      <c r="N32" s="71" t="n">
        <v>1.50779999999986</v>
      </c>
      <c r="O32" s="71" t="n">
        <v>-14.4659999999999</v>
      </c>
      <c r="P32" s="71" t="n">
        <v>-14.8183000000001</v>
      </c>
      <c r="Q32" s="71" t="n">
        <v>-10.9448</v>
      </c>
      <c r="R32" s="71" t="n">
        <v>-13.4349</v>
      </c>
      <c r="S32" s="71" t="n">
        <v>-6.13660000000004</v>
      </c>
      <c r="T32" s="71" t="n">
        <v>-12.3488</v>
      </c>
      <c r="U32" s="71" t="n">
        <v>-9.07719999999995</v>
      </c>
      <c r="V32" s="71" t="n">
        <v>-6.90179999999987</v>
      </c>
      <c r="W32" s="71" t="n">
        <v>-9.06129999999985</v>
      </c>
      <c r="X32" s="71" t="n">
        <v>-10.0636</v>
      </c>
      <c r="Y32" s="71" t="n">
        <v>-8.95630000000006</v>
      </c>
      <c r="Z32" s="71" t="n">
        <v>-8.74450000000002</v>
      </c>
      <c r="AA32" s="71" t="n">
        <v>-4.95360000000017</v>
      </c>
    </row>
    <row r="33" customFormat="false" ht="11.25" hidden="false" customHeight="true" outlineLevel="0" collapsed="false">
      <c r="A33" s="67" t="s">
        <v>60</v>
      </c>
      <c r="C33" s="67" t="n">
        <v>0</v>
      </c>
      <c r="D33" s="67" t="n">
        <v>0</v>
      </c>
      <c r="E33" s="67" t="n">
        <v>0</v>
      </c>
      <c r="F33" s="67" t="n">
        <v>0</v>
      </c>
      <c r="G33" s="67" t="n">
        <v>0</v>
      </c>
      <c r="H33" s="67" t="n">
        <v>0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0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-17.7017000000001</v>
      </c>
      <c r="D35" s="67" t="n">
        <v>-5.26170000000002</v>
      </c>
      <c r="E35" s="67" t="n">
        <v>-1.05399999999986</v>
      </c>
      <c r="F35" s="67" t="n">
        <v>5.16539999999986</v>
      </c>
      <c r="G35" s="67" t="n">
        <v>5.55379999999991</v>
      </c>
      <c r="H35" s="67" t="n">
        <v>8.89269999999999</v>
      </c>
      <c r="I35" s="67" t="n">
        <v>-14.2552000000001</v>
      </c>
      <c r="J35" s="67" t="n">
        <v>-4.53280000000018</v>
      </c>
      <c r="K35" s="67" t="n">
        <v>-13.4829999999999</v>
      </c>
      <c r="L35" s="67" t="n">
        <v>-0.520700000000034</v>
      </c>
      <c r="M35" s="67" t="n">
        <v>-1.5281</v>
      </c>
      <c r="N35" s="67" t="n">
        <v>-1.76530000000002</v>
      </c>
      <c r="O35" s="67" t="n">
        <v>-7.6377</v>
      </c>
      <c r="P35" s="67" t="n">
        <v>-5.66579999999999</v>
      </c>
      <c r="Q35" s="67" t="n">
        <v>-3.75519999999983</v>
      </c>
      <c r="R35" s="67" t="n">
        <v>-5.20350000000008</v>
      </c>
      <c r="S35" s="67" t="n">
        <v>-2.27109999999993</v>
      </c>
      <c r="T35" s="67" t="n">
        <v>-4.0906</v>
      </c>
      <c r="U35" s="67" t="n">
        <v>-17.1579999999999</v>
      </c>
      <c r="V35" s="67" t="n">
        <v>-15.201</v>
      </c>
      <c r="W35" s="67" t="n">
        <v>-15.8547000000001</v>
      </c>
      <c r="X35" s="67" t="n">
        <v>-5.64120000000003</v>
      </c>
      <c r="Y35" s="67" t="n">
        <v>-4.99430000000007</v>
      </c>
      <c r="Z35" s="67" t="n">
        <v>-5.40440000000012</v>
      </c>
      <c r="AA35" s="67" t="n">
        <v>-5.61480000000006</v>
      </c>
    </row>
    <row r="36" customFormat="false" ht="11.25" hidden="false" customHeight="true" outlineLevel="0" collapsed="false">
      <c r="A36" s="70" t="s">
        <v>108</v>
      </c>
      <c r="C36" s="71" t="n">
        <v>-17.7017000000001</v>
      </c>
      <c r="D36" s="71" t="n">
        <v>-5.26170000000002</v>
      </c>
      <c r="E36" s="71" t="n">
        <v>-1.05399999999986</v>
      </c>
      <c r="F36" s="71" t="n">
        <v>5.16539999999986</v>
      </c>
      <c r="G36" s="71" t="n">
        <v>5.55379999999991</v>
      </c>
      <c r="H36" s="71" t="n">
        <v>8.89269999999999</v>
      </c>
      <c r="I36" s="71" t="n">
        <v>-14.2552000000001</v>
      </c>
      <c r="J36" s="71" t="n">
        <v>-4.53280000000018</v>
      </c>
      <c r="K36" s="71" t="n">
        <v>-13.4829999999999</v>
      </c>
      <c r="L36" s="71" t="n">
        <v>-0.520700000000034</v>
      </c>
      <c r="M36" s="71" t="n">
        <v>-1.5281</v>
      </c>
      <c r="N36" s="71" t="n">
        <v>-1.76530000000002</v>
      </c>
      <c r="O36" s="71" t="n">
        <v>-7.6377</v>
      </c>
      <c r="P36" s="71" t="n">
        <v>-5.66579999999999</v>
      </c>
      <c r="Q36" s="71" t="n">
        <v>-3.75519999999983</v>
      </c>
      <c r="R36" s="71" t="n">
        <v>-5.20350000000008</v>
      </c>
      <c r="S36" s="71" t="n">
        <v>-2.27109999999993</v>
      </c>
      <c r="T36" s="71" t="n">
        <v>-4.0906</v>
      </c>
      <c r="U36" s="71" t="n">
        <v>-17.1579999999999</v>
      </c>
      <c r="V36" s="71" t="n">
        <v>-15.201</v>
      </c>
      <c r="W36" s="71" t="n">
        <v>-15.8547000000001</v>
      </c>
      <c r="X36" s="71" t="n">
        <v>-5.64120000000003</v>
      </c>
      <c r="Y36" s="71" t="n">
        <v>-4.99430000000007</v>
      </c>
      <c r="Z36" s="71" t="n">
        <v>-5.40440000000012</v>
      </c>
      <c r="AA36" s="71" t="n">
        <v>-5.61480000000006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100</v>
      </c>
      <c r="G39" s="67" t="n">
        <v>100</v>
      </c>
      <c r="H39" s="67" t="n">
        <v>100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39.4231</v>
      </c>
      <c r="D40" s="67" t="n">
        <v>-25</v>
      </c>
      <c r="E40" s="67" t="n">
        <v>-25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-37826894</v>
      </c>
      <c r="D43" s="67" t="n">
        <v>-31168414</v>
      </c>
      <c r="E43" s="67" t="n">
        <v>-36387020</v>
      </c>
      <c r="F43" s="67" t="n">
        <v>-28110771</v>
      </c>
      <c r="G43" s="67" t="n">
        <v>-29393266</v>
      </c>
      <c r="H43" s="67" t="n">
        <v>-27116373</v>
      </c>
      <c r="I43" s="67" t="n">
        <v>-25638243</v>
      </c>
      <c r="J43" s="67" t="n">
        <v>-21309655</v>
      </c>
      <c r="K43" s="67" t="n">
        <v>-22090695</v>
      </c>
      <c r="L43" s="67" t="n">
        <v>-22411473</v>
      </c>
      <c r="M43" s="67" t="n">
        <v>-20602451</v>
      </c>
      <c r="N43" s="67" t="n">
        <v>-19049707</v>
      </c>
      <c r="O43" s="67" t="n">
        <v>-2575462</v>
      </c>
      <c r="P43" s="67" t="n">
        <v>-3266522</v>
      </c>
      <c r="Q43" s="67" t="n">
        <v>-4998690</v>
      </c>
      <c r="R43" s="67" t="n">
        <v>-5990452</v>
      </c>
      <c r="S43" s="67" t="n">
        <v>-7248595</v>
      </c>
      <c r="T43" s="67" t="n">
        <v>-6559747</v>
      </c>
      <c r="U43" s="67" t="n">
        <v>-999884</v>
      </c>
      <c r="V43" s="67" t="n">
        <v>591401</v>
      </c>
      <c r="W43" s="67" t="n">
        <v>-726568</v>
      </c>
      <c r="X43" s="67" t="n">
        <v>-4165877</v>
      </c>
      <c r="Y43" s="67" t="n">
        <v>-2833940</v>
      </c>
      <c r="Z43" s="67" t="n">
        <v>-1494435</v>
      </c>
      <c r="AA43" s="67" t="n">
        <v>-361373733</v>
      </c>
    </row>
    <row r="44" customFormat="false" ht="11.25" hidden="false" customHeight="true" outlineLevel="0" collapsed="false">
      <c r="A44" s="67" t="s">
        <v>102</v>
      </c>
      <c r="C44" s="67" t="n">
        <v>-49172180</v>
      </c>
      <c r="D44" s="67" t="n">
        <v>-37871191</v>
      </c>
      <c r="E44" s="67" t="n">
        <v>-32971642</v>
      </c>
      <c r="F44" s="67" t="n">
        <v>-26641749</v>
      </c>
      <c r="G44" s="67" t="n">
        <v>-24706311</v>
      </c>
      <c r="H44" s="67" t="n">
        <v>-24761479</v>
      </c>
      <c r="I44" s="67" t="n">
        <v>-44676458</v>
      </c>
      <c r="J44" s="67" t="n">
        <v>-57469425</v>
      </c>
      <c r="K44" s="67" t="n">
        <v>-48350728</v>
      </c>
      <c r="L44" s="67" t="n">
        <v>-41115292</v>
      </c>
      <c r="M44" s="67" t="n">
        <v>-44967329</v>
      </c>
      <c r="N44" s="67" t="n">
        <v>-54439471</v>
      </c>
      <c r="O44" s="67" t="n">
        <v>-58845190</v>
      </c>
      <c r="P44" s="67" t="n">
        <v>-46901198</v>
      </c>
      <c r="Q44" s="67" t="n">
        <v>-41414386</v>
      </c>
      <c r="R44" s="67" t="n">
        <v>-31763206</v>
      </c>
      <c r="S44" s="67" t="n">
        <v>-26286041</v>
      </c>
      <c r="T44" s="67" t="n">
        <v>-26809532</v>
      </c>
      <c r="U44" s="67" t="n">
        <v>-53491809</v>
      </c>
      <c r="V44" s="67" t="n">
        <v>-61562133</v>
      </c>
      <c r="W44" s="67" t="n">
        <v>-50280691</v>
      </c>
      <c r="X44" s="67" t="n">
        <v>-39492456</v>
      </c>
      <c r="Y44" s="67" t="n">
        <v>-44765356</v>
      </c>
      <c r="Z44" s="67" t="n">
        <v>-56836082</v>
      </c>
      <c r="AA44" s="67" t="n">
        <v>-1025591335</v>
      </c>
    </row>
    <row r="45" customFormat="false" ht="11.25" hidden="false" customHeight="true" outlineLevel="0" collapsed="false">
      <c r="A45" s="67" t="s">
        <v>103</v>
      </c>
      <c r="C45" s="67" t="n">
        <v>11485791</v>
      </c>
      <c r="D45" s="67" t="n">
        <v>8419485</v>
      </c>
      <c r="E45" s="67" t="n">
        <v>10351254</v>
      </c>
      <c r="F45" s="67" t="n">
        <v>8749827</v>
      </c>
      <c r="G45" s="67" t="n">
        <v>7289302</v>
      </c>
      <c r="H45" s="67" t="n">
        <v>7365771</v>
      </c>
      <c r="I45" s="67" t="n">
        <v>15265779</v>
      </c>
      <c r="J45" s="67" t="n">
        <v>22064229</v>
      </c>
      <c r="K45" s="67" t="n">
        <v>16839860</v>
      </c>
      <c r="L45" s="67" t="n">
        <v>11308821</v>
      </c>
      <c r="M45" s="67" t="n">
        <v>11857325</v>
      </c>
      <c r="N45" s="67" t="n">
        <v>17098578</v>
      </c>
      <c r="O45" s="67" t="n">
        <v>14583527</v>
      </c>
      <c r="P45" s="67" t="n">
        <v>12260654</v>
      </c>
      <c r="Q45" s="67" t="n">
        <v>9030956</v>
      </c>
      <c r="R45" s="67" t="n">
        <v>7128298</v>
      </c>
      <c r="S45" s="67" t="n">
        <v>6033572</v>
      </c>
      <c r="T45" s="67" t="n">
        <v>7024029</v>
      </c>
      <c r="U45" s="67" t="n">
        <v>19551187</v>
      </c>
      <c r="V45" s="67" t="n">
        <v>22471848</v>
      </c>
      <c r="W45" s="67" t="n">
        <v>17780107</v>
      </c>
      <c r="X45" s="67" t="n">
        <v>9993840</v>
      </c>
      <c r="Y45" s="67" t="n">
        <v>13305019</v>
      </c>
      <c r="Z45" s="67" t="n">
        <v>18307048</v>
      </c>
      <c r="AA45" s="67" t="n">
        <v>305566107</v>
      </c>
    </row>
    <row r="46" customFormat="false" ht="11.25" hidden="false" customHeight="true" outlineLevel="0" collapsed="false">
      <c r="A46" s="73" t="s">
        <v>113</v>
      </c>
      <c r="B46" s="74"/>
      <c r="C46" s="74" t="n">
        <v>-75513283</v>
      </c>
      <c r="D46" s="74" t="n">
        <v>-60620120</v>
      </c>
      <c r="E46" s="74" t="n">
        <v>-59007408</v>
      </c>
      <c r="F46" s="74" t="n">
        <v>-46002693</v>
      </c>
      <c r="G46" s="74" t="n">
        <v>-46810275</v>
      </c>
      <c r="H46" s="74" t="n">
        <v>-44512081</v>
      </c>
      <c r="I46" s="74" t="n">
        <v>-55048922</v>
      </c>
      <c r="J46" s="74" t="n">
        <v>-56714851</v>
      </c>
      <c r="K46" s="74" t="n">
        <v>-53601563</v>
      </c>
      <c r="L46" s="74" t="n">
        <v>-52217944</v>
      </c>
      <c r="M46" s="74" t="n">
        <v>-53712455</v>
      </c>
      <c r="N46" s="74" t="n">
        <v>-56390600</v>
      </c>
      <c r="O46" s="74" t="n">
        <v>-46837125</v>
      </c>
      <c r="P46" s="74" t="n">
        <v>-37907066</v>
      </c>
      <c r="Q46" s="74" t="n">
        <v>-37382120</v>
      </c>
      <c r="R46" s="74" t="n">
        <v>-30625360</v>
      </c>
      <c r="S46" s="74" t="n">
        <v>-27501064</v>
      </c>
      <c r="T46" s="74" t="n">
        <v>-26345250</v>
      </c>
      <c r="U46" s="74" t="n">
        <v>-34940506</v>
      </c>
      <c r="V46" s="74" t="n">
        <v>-38498884</v>
      </c>
      <c r="W46" s="74" t="n">
        <v>-33227152</v>
      </c>
      <c r="X46" s="74" t="n">
        <v>-33664493</v>
      </c>
      <c r="Y46" s="74" t="n">
        <v>-34294277</v>
      </c>
      <c r="Z46" s="74" t="n">
        <v>-40023469</v>
      </c>
      <c r="AA46" s="75" t="n">
        <v>-1081398961</v>
      </c>
    </row>
    <row r="47" customFormat="false" ht="11.25" hidden="false" customHeight="true" outlineLevel="0" collapsed="false">
      <c r="A47" s="67" t="s">
        <v>114</v>
      </c>
      <c r="C47" s="67" t="n">
        <v>-75475015</v>
      </c>
      <c r="D47" s="67" t="n">
        <v>-60602456</v>
      </c>
      <c r="E47" s="67" t="n">
        <v>-58993285</v>
      </c>
      <c r="F47" s="67" t="n">
        <v>-45863662</v>
      </c>
      <c r="G47" s="67" t="n">
        <v>-46596276</v>
      </c>
      <c r="H47" s="67" t="n">
        <v>-44322217</v>
      </c>
      <c r="I47" s="67" t="n">
        <v>-55056497</v>
      </c>
      <c r="J47" s="67" t="n">
        <v>-56717536</v>
      </c>
      <c r="K47" s="67" t="n">
        <v>-53596813</v>
      </c>
      <c r="L47" s="67" t="n">
        <v>-52228075</v>
      </c>
      <c r="M47" s="67" t="n">
        <v>-53672277</v>
      </c>
      <c r="N47" s="67" t="n">
        <v>-56339885</v>
      </c>
      <c r="O47" s="67" t="n">
        <v>-46899079</v>
      </c>
      <c r="P47" s="67" t="n">
        <v>-37966665</v>
      </c>
      <c r="Q47" s="67" t="n">
        <v>-37445652</v>
      </c>
      <c r="R47" s="67" t="n">
        <v>-30713128</v>
      </c>
      <c r="S47" s="67" t="n">
        <v>-27586569</v>
      </c>
      <c r="T47" s="67" t="n">
        <v>-26440851</v>
      </c>
      <c r="U47" s="67" t="n">
        <v>-34944271</v>
      </c>
      <c r="V47" s="67" t="n">
        <v>-38487071</v>
      </c>
      <c r="W47" s="67" t="n">
        <v>-33219499</v>
      </c>
      <c r="X47" s="67" t="n">
        <v>-33709601</v>
      </c>
      <c r="Y47" s="67" t="n">
        <v>-34341036</v>
      </c>
      <c r="Z47" s="67" t="n">
        <v>-40078185</v>
      </c>
      <c r="AA47" s="67" t="n">
        <v>-1081295601</v>
      </c>
    </row>
    <row r="48" customFormat="false" ht="11.25" hidden="false" customHeight="true" outlineLevel="0" collapsed="false">
      <c r="A48" s="112" t="s">
        <v>115</v>
      </c>
      <c r="B48" s="113"/>
      <c r="C48" s="113" t="n">
        <v>-38268</v>
      </c>
      <c r="D48" s="113" t="n">
        <v>-17664</v>
      </c>
      <c r="E48" s="113" t="n">
        <v>-14123</v>
      </c>
      <c r="F48" s="113" t="n">
        <v>-139031</v>
      </c>
      <c r="G48" s="113" t="n">
        <v>-213999</v>
      </c>
      <c r="H48" s="113" t="n">
        <v>-189864</v>
      </c>
      <c r="I48" s="113" t="n">
        <v>7575</v>
      </c>
      <c r="J48" s="113" t="n">
        <v>2685</v>
      </c>
      <c r="K48" s="113" t="n">
        <v>-4750</v>
      </c>
      <c r="L48" s="113" t="n">
        <v>10131</v>
      </c>
      <c r="M48" s="113" t="n">
        <v>-40178</v>
      </c>
      <c r="N48" s="113" t="n">
        <v>-50715</v>
      </c>
      <c r="O48" s="113" t="n">
        <v>61954</v>
      </c>
      <c r="P48" s="113" t="n">
        <v>59599</v>
      </c>
      <c r="Q48" s="113" t="n">
        <v>63532</v>
      </c>
      <c r="R48" s="113" t="n">
        <v>87768</v>
      </c>
      <c r="S48" s="113" t="n">
        <v>85505</v>
      </c>
      <c r="T48" s="113" t="n">
        <v>95601</v>
      </c>
      <c r="U48" s="113" t="n">
        <v>3765</v>
      </c>
      <c r="V48" s="113" t="n">
        <v>-11813</v>
      </c>
      <c r="W48" s="113" t="n">
        <v>-7653</v>
      </c>
      <c r="X48" s="113" t="n">
        <v>45108</v>
      </c>
      <c r="Y48" s="113" t="n">
        <v>46759</v>
      </c>
      <c r="Z48" s="113" t="n">
        <v>54716</v>
      </c>
      <c r="AA48" s="114" t="n">
        <v>-103360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2001-12-19T22:43:18Z</cp:lastPrinted>
  <cp:revision>0</cp:revision>
  <dc:subject/>
  <dc:title/>
</cp:coreProperties>
</file>